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pivotTables/pivotTable13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Default Extension="vml" ContentType="application/vnd.openxmlformats-officedocument.vmlDrawing"/>
  <Override PartName="/xl/comments1.xml" ContentType="application/vnd.openxmlformats-officedocument.spreadsheetml.comments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showPivotChartFilter="1" defaultThemeVersion="124226"/>
  <bookViews>
    <workbookView xWindow="240" yWindow="60" windowWidth="18075" windowHeight="8820" tabRatio="756" firstSheet="2" activeTab="2"/>
  </bookViews>
  <sheets>
    <sheet name="Ekeberg SK Onsdagsgolf" sheetId="1" state="hidden" r:id="rId1"/>
    <sheet name="Bakgrunnsdata" sheetId="9" state="hidden" r:id="rId2"/>
    <sheet name="Diverse stats pr. spiller" sheetId="14" r:id="rId3"/>
    <sheet name="Spiller vs. Spiller" sheetId="18" r:id="rId4"/>
    <sheet name="15 på topp" sheetId="15" r:id="rId5"/>
    <sheet name="Birdiecupen" sheetId="11" r:id="rId6"/>
    <sheet name="Ant. Birdies,Par,Bogeys" sheetId="13" r:id="rId7"/>
  </sheets>
  <definedNames>
    <definedName name="_xlnm._FilterDatabase" localSheetId="0" hidden="1">'Ekeberg SK Onsdagsgolf'!$A$1:$Y$522</definedName>
    <definedName name="List">Bakgrunnsdata!$M$7:$M$131</definedName>
    <definedName name="Runde1">'Ekeberg SK Onsdagsgolf'!$A$2:$A$20</definedName>
    <definedName name="Spillerliste">Bakgrunnsdata!$M$7:$M$131</definedName>
  </definedNames>
  <calcPr calcId="125725"/>
  <pivotCaches>
    <pivotCache cacheId="0" r:id="rId8"/>
    <pivotCache cacheId="1" r:id="rId9"/>
    <pivotCache cacheId="2" r:id="rId10"/>
    <pivotCache cacheId="3" r:id="rId11"/>
    <pivotCache cacheId="4" r:id="rId12"/>
  </pivotCaches>
</workbook>
</file>

<file path=xl/calcChain.xml><?xml version="1.0" encoding="utf-8"?>
<calcChain xmlns="http://schemas.openxmlformats.org/spreadsheetml/2006/main">
  <c r="Z61" i="13"/>
  <c r="Z56"/>
  <c r="A2" i="18"/>
  <c r="B12"/>
  <c r="C12"/>
  <c r="C30"/>
  <c r="C29"/>
  <c r="C28"/>
  <c r="C27"/>
  <c r="C26"/>
  <c r="C25"/>
  <c r="C24"/>
  <c r="C23"/>
  <c r="C22"/>
  <c r="C21"/>
  <c r="C20"/>
  <c r="C19"/>
  <c r="C18"/>
  <c r="C17"/>
  <c r="C16"/>
  <c r="C15"/>
  <c r="C13"/>
  <c r="C14"/>
  <c r="B14"/>
  <c r="B15"/>
  <c r="D15" s="1"/>
  <c r="B16"/>
  <c r="D16" s="1"/>
  <c r="B17"/>
  <c r="D17" s="1"/>
  <c r="B18"/>
  <c r="D18" s="1"/>
  <c r="B19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13"/>
  <c r="C11"/>
  <c r="B11"/>
  <c r="C7"/>
  <c r="B7"/>
  <c r="C5"/>
  <c r="C6"/>
  <c r="C8"/>
  <c r="C9"/>
  <c r="C10"/>
  <c r="C3"/>
  <c r="C4" s="1"/>
  <c r="B10"/>
  <c r="B9"/>
  <c r="B8"/>
  <c r="B6"/>
  <c r="B5"/>
  <c r="B3"/>
  <c r="B4" s="1"/>
  <c r="H3" i="15"/>
  <c r="I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I2"/>
  <c r="H2"/>
  <c r="F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G2"/>
  <c r="F2"/>
  <c r="D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E2"/>
  <c r="D2"/>
  <c r="B15"/>
  <c r="C15"/>
  <c r="B16"/>
  <c r="C16"/>
  <c r="B13"/>
  <c r="C13"/>
  <c r="B14"/>
  <c r="C14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C2"/>
  <c r="B2"/>
  <c r="Z498" i="1"/>
  <c r="Y498" s="1"/>
  <c r="Z499"/>
  <c r="Y499" s="1"/>
  <c r="Z500"/>
  <c r="Y500" s="1"/>
  <c r="Z501"/>
  <c r="Y501" s="1"/>
  <c r="Z502"/>
  <c r="Y502" s="1"/>
  <c r="Z503"/>
  <c r="Y503" s="1"/>
  <c r="Z504"/>
  <c r="Y504" s="1"/>
  <c r="Z505"/>
  <c r="Y505" s="1"/>
  <c r="Z506"/>
  <c r="Y506" s="1"/>
  <c r="Z507"/>
  <c r="Y507" s="1"/>
  <c r="Z508"/>
  <c r="Y508" s="1"/>
  <c r="Z509"/>
  <c r="Y509" s="1"/>
  <c r="Z510"/>
  <c r="Y510" s="1"/>
  <c r="Z511"/>
  <c r="Y511" s="1"/>
  <c r="Z512"/>
  <c r="Y512" s="1"/>
  <c r="Z513"/>
  <c r="Y513" s="1"/>
  <c r="Z514"/>
  <c r="Y514" s="1"/>
  <c r="Z515"/>
  <c r="Y515" s="1"/>
  <c r="Z516"/>
  <c r="Y516" s="1"/>
  <c r="Z517"/>
  <c r="Y517" s="1"/>
  <c r="Z518"/>
  <c r="Y518" s="1"/>
  <c r="Z519"/>
  <c r="Y519" s="1"/>
  <c r="Z520"/>
  <c r="Y520" s="1"/>
  <c r="Z521"/>
  <c r="Y521" s="1"/>
  <c r="Z522"/>
  <c r="Y522" s="1"/>
  <c r="Z497"/>
  <c r="Y497" s="1"/>
  <c r="Z475"/>
  <c r="Y475" s="1"/>
  <c r="Z476"/>
  <c r="Y476" s="1"/>
  <c r="Z477"/>
  <c r="Y477" s="1"/>
  <c r="Z478"/>
  <c r="Y478" s="1"/>
  <c r="Z479"/>
  <c r="Y479" s="1"/>
  <c r="Z480"/>
  <c r="Y480" s="1"/>
  <c r="Z481"/>
  <c r="Y481" s="1"/>
  <c r="Z482"/>
  <c r="Y482" s="1"/>
  <c r="Z483"/>
  <c r="Y483" s="1"/>
  <c r="Z484"/>
  <c r="Y484" s="1"/>
  <c r="Z485"/>
  <c r="Y485" s="1"/>
  <c r="Z486"/>
  <c r="Y486" s="1"/>
  <c r="Z487"/>
  <c r="Y487" s="1"/>
  <c r="Z488"/>
  <c r="Y488" s="1"/>
  <c r="Z489"/>
  <c r="Y489" s="1"/>
  <c r="Z490"/>
  <c r="Y490" s="1"/>
  <c r="Z491"/>
  <c r="Y491" s="1"/>
  <c r="Z492"/>
  <c r="Y492" s="1"/>
  <c r="Z493"/>
  <c r="Y493" s="1"/>
  <c r="Z494"/>
  <c r="Y494" s="1"/>
  <c r="Z495"/>
  <c r="Y495" s="1"/>
  <c r="Z496"/>
  <c r="Y496" s="1"/>
  <c r="Z474"/>
  <c r="Y474" s="1"/>
  <c r="Z457"/>
  <c r="Y457" s="1"/>
  <c r="Z458"/>
  <c r="Y458" s="1"/>
  <c r="Z459"/>
  <c r="Y459" s="1"/>
  <c r="Z460"/>
  <c r="Y460" s="1"/>
  <c r="Z461"/>
  <c r="Y461" s="1"/>
  <c r="Z462"/>
  <c r="Y462" s="1"/>
  <c r="Z463"/>
  <c r="Y463" s="1"/>
  <c r="Z464"/>
  <c r="Y464" s="1"/>
  <c r="Z465"/>
  <c r="Y465" s="1"/>
  <c r="Z466"/>
  <c r="Y466" s="1"/>
  <c r="Z467"/>
  <c r="Y467" s="1"/>
  <c r="Z468"/>
  <c r="Y468" s="1"/>
  <c r="Z469"/>
  <c r="Y469" s="1"/>
  <c r="Z470"/>
  <c r="Y470" s="1"/>
  <c r="Z471"/>
  <c r="Y471" s="1"/>
  <c r="Z472"/>
  <c r="Y472" s="1"/>
  <c r="Z473"/>
  <c r="Y473" s="1"/>
  <c r="Z456"/>
  <c r="Y456" s="1"/>
  <c r="Z437"/>
  <c r="Y437" s="1"/>
  <c r="Z438"/>
  <c r="Y438" s="1"/>
  <c r="Z439"/>
  <c r="Y439" s="1"/>
  <c r="Z440"/>
  <c r="Y440" s="1"/>
  <c r="Z441"/>
  <c r="Y441" s="1"/>
  <c r="Z442"/>
  <c r="Y442" s="1"/>
  <c r="Z443"/>
  <c r="Y443" s="1"/>
  <c r="Z444"/>
  <c r="Y444" s="1"/>
  <c r="Z445"/>
  <c r="Y445" s="1"/>
  <c r="Z446"/>
  <c r="Y446" s="1"/>
  <c r="Z447"/>
  <c r="Y447" s="1"/>
  <c r="Z448"/>
  <c r="Y448" s="1"/>
  <c r="Z449"/>
  <c r="Y449" s="1"/>
  <c r="Z450"/>
  <c r="Y450" s="1"/>
  <c r="Z451"/>
  <c r="Y451" s="1"/>
  <c r="Z452"/>
  <c r="Y452" s="1"/>
  <c r="Z453"/>
  <c r="Y453" s="1"/>
  <c r="Z454"/>
  <c r="Y454" s="1"/>
  <c r="Z455"/>
  <c r="Y455" s="1"/>
  <c r="Z436"/>
  <c r="Y436" s="1"/>
  <c r="Z412"/>
  <c r="Y412" s="1"/>
  <c r="Z413"/>
  <c r="Y413" s="1"/>
  <c r="Z414"/>
  <c r="Y414" s="1"/>
  <c r="Z415"/>
  <c r="Y415" s="1"/>
  <c r="Z416"/>
  <c r="Y416" s="1"/>
  <c r="Z417"/>
  <c r="Y417" s="1"/>
  <c r="Z418"/>
  <c r="Y418" s="1"/>
  <c r="Z419"/>
  <c r="Y419" s="1"/>
  <c r="Z420"/>
  <c r="Y420" s="1"/>
  <c r="Z421"/>
  <c r="Y421" s="1"/>
  <c r="Z422"/>
  <c r="Y422" s="1"/>
  <c r="Z423"/>
  <c r="Y423" s="1"/>
  <c r="Z424"/>
  <c r="Y424" s="1"/>
  <c r="Z425"/>
  <c r="Y425" s="1"/>
  <c r="Z426"/>
  <c r="Y426" s="1"/>
  <c r="Z427"/>
  <c r="Y427" s="1"/>
  <c r="Z428"/>
  <c r="Y428" s="1"/>
  <c r="Z429"/>
  <c r="Y429" s="1"/>
  <c r="Z430"/>
  <c r="Y430" s="1"/>
  <c r="Z431"/>
  <c r="Y431" s="1"/>
  <c r="Z432"/>
  <c r="Y432" s="1"/>
  <c r="Z433"/>
  <c r="Y433" s="1"/>
  <c r="Z434"/>
  <c r="Y434" s="1"/>
  <c r="Z435"/>
  <c r="Y435" s="1"/>
  <c r="Z411"/>
  <c r="Y411" s="1"/>
  <c r="Z394"/>
  <c r="Y394" s="1"/>
  <c r="Z395"/>
  <c r="Y395" s="1"/>
  <c r="Z396"/>
  <c r="Y396" s="1"/>
  <c r="Z397"/>
  <c r="Y397" s="1"/>
  <c r="Z398"/>
  <c r="Y398" s="1"/>
  <c r="Z399"/>
  <c r="Y399" s="1"/>
  <c r="Z400"/>
  <c r="Y400" s="1"/>
  <c r="Z401"/>
  <c r="Y401" s="1"/>
  <c r="Z402"/>
  <c r="Y402" s="1"/>
  <c r="Z403"/>
  <c r="Y403" s="1"/>
  <c r="Z404"/>
  <c r="Y404" s="1"/>
  <c r="Z405"/>
  <c r="Y405" s="1"/>
  <c r="Z406"/>
  <c r="Y406" s="1"/>
  <c r="Z407"/>
  <c r="Y407" s="1"/>
  <c r="Z408"/>
  <c r="Y408" s="1"/>
  <c r="Z409"/>
  <c r="Y409" s="1"/>
  <c r="Z410"/>
  <c r="Y410" s="1"/>
  <c r="Z393"/>
  <c r="Y393" s="1"/>
  <c r="Z369"/>
  <c r="Y369" s="1"/>
  <c r="Z370"/>
  <c r="Y370" s="1"/>
  <c r="Z371"/>
  <c r="Y371" s="1"/>
  <c r="Z372"/>
  <c r="Y372" s="1"/>
  <c r="Z373"/>
  <c r="Y373" s="1"/>
  <c r="Z374"/>
  <c r="Y374" s="1"/>
  <c r="Z375"/>
  <c r="Y375" s="1"/>
  <c r="Z376"/>
  <c r="Y376" s="1"/>
  <c r="Z377"/>
  <c r="Y377" s="1"/>
  <c r="Z378"/>
  <c r="Y378" s="1"/>
  <c r="Z379"/>
  <c r="Y379" s="1"/>
  <c r="Z380"/>
  <c r="Y380" s="1"/>
  <c r="Z381"/>
  <c r="Y381" s="1"/>
  <c r="Z382"/>
  <c r="Y382" s="1"/>
  <c r="Z383"/>
  <c r="Y383" s="1"/>
  <c r="Z384"/>
  <c r="Y384" s="1"/>
  <c r="Z385"/>
  <c r="Y385" s="1"/>
  <c r="Z386"/>
  <c r="Y386" s="1"/>
  <c r="Z387"/>
  <c r="Y387" s="1"/>
  <c r="Z388"/>
  <c r="Y388" s="1"/>
  <c r="Z389"/>
  <c r="Y389" s="1"/>
  <c r="Z390"/>
  <c r="Y390" s="1"/>
  <c r="Z391"/>
  <c r="Y391" s="1"/>
  <c r="Z392"/>
  <c r="Y392" s="1"/>
  <c r="Z368"/>
  <c r="Y368" s="1"/>
  <c r="Z348"/>
  <c r="Y348" s="1"/>
  <c r="Z349"/>
  <c r="Y349" s="1"/>
  <c r="Z350"/>
  <c r="Y350" s="1"/>
  <c r="Z351"/>
  <c r="Y351" s="1"/>
  <c r="Z352"/>
  <c r="Y352" s="1"/>
  <c r="Z353"/>
  <c r="Y353" s="1"/>
  <c r="Z354"/>
  <c r="Y354" s="1"/>
  <c r="Z355"/>
  <c r="Y355" s="1"/>
  <c r="Z356"/>
  <c r="Y356" s="1"/>
  <c r="Z357"/>
  <c r="Y357" s="1"/>
  <c r="Z358"/>
  <c r="Y358" s="1"/>
  <c r="Z359"/>
  <c r="Y359" s="1"/>
  <c r="Z360"/>
  <c r="Y360" s="1"/>
  <c r="Z361"/>
  <c r="Y361" s="1"/>
  <c r="Z362"/>
  <c r="Y362" s="1"/>
  <c r="Z363"/>
  <c r="Y363" s="1"/>
  <c r="Z364"/>
  <c r="Y364" s="1"/>
  <c r="Z365"/>
  <c r="Y365" s="1"/>
  <c r="Z366"/>
  <c r="Y366" s="1"/>
  <c r="Z367"/>
  <c r="Y367" s="1"/>
  <c r="Z347"/>
  <c r="Y347" s="1"/>
  <c r="Z321"/>
  <c r="Y321" s="1"/>
  <c r="Z322"/>
  <c r="Y322" s="1"/>
  <c r="Z323"/>
  <c r="Y323" s="1"/>
  <c r="Z324"/>
  <c r="Y324" s="1"/>
  <c r="Z325"/>
  <c r="Y325" s="1"/>
  <c r="Z326"/>
  <c r="Y326" s="1"/>
  <c r="Z327"/>
  <c r="Y327" s="1"/>
  <c r="Z328"/>
  <c r="Y328" s="1"/>
  <c r="Z329"/>
  <c r="Y329" s="1"/>
  <c r="Z330"/>
  <c r="Y330" s="1"/>
  <c r="Z331"/>
  <c r="Y331" s="1"/>
  <c r="Z332"/>
  <c r="Y332" s="1"/>
  <c r="Z333"/>
  <c r="Y333" s="1"/>
  <c r="Z334"/>
  <c r="Y334" s="1"/>
  <c r="Z335"/>
  <c r="Y335" s="1"/>
  <c r="Z336"/>
  <c r="Y336" s="1"/>
  <c r="Z337"/>
  <c r="Y337" s="1"/>
  <c r="Z338"/>
  <c r="Y338" s="1"/>
  <c r="Z339"/>
  <c r="Y339" s="1"/>
  <c r="Z340"/>
  <c r="Y340" s="1"/>
  <c r="Z341"/>
  <c r="Y341" s="1"/>
  <c r="Z342"/>
  <c r="Y342" s="1"/>
  <c r="Z343"/>
  <c r="Y343" s="1"/>
  <c r="Z344"/>
  <c r="Y344" s="1"/>
  <c r="Z345"/>
  <c r="Y345" s="1"/>
  <c r="Z346"/>
  <c r="Y346" s="1"/>
  <c r="Z320"/>
  <c r="Y320" s="1"/>
  <c r="Z312"/>
  <c r="Y312" s="1"/>
  <c r="Z313"/>
  <c r="Y313" s="1"/>
  <c r="Z314"/>
  <c r="Y314" s="1"/>
  <c r="Z315"/>
  <c r="Y315" s="1"/>
  <c r="Z316"/>
  <c r="Y316" s="1"/>
  <c r="Z317"/>
  <c r="Y317" s="1"/>
  <c r="Z318"/>
  <c r="Y318" s="1"/>
  <c r="Z319"/>
  <c r="Y319" s="1"/>
  <c r="Z311"/>
  <c r="Y311" s="1"/>
  <c r="Z298"/>
  <c r="Y298" s="1"/>
  <c r="Z299"/>
  <c r="Y299" s="1"/>
  <c r="Z300"/>
  <c r="Y300" s="1"/>
  <c r="Z301"/>
  <c r="Y301" s="1"/>
  <c r="Z302"/>
  <c r="Y302" s="1"/>
  <c r="Z303"/>
  <c r="Y303" s="1"/>
  <c r="Z304"/>
  <c r="Y304" s="1"/>
  <c r="Z305"/>
  <c r="Y305" s="1"/>
  <c r="Z306"/>
  <c r="Y306" s="1"/>
  <c r="Z307"/>
  <c r="Y307" s="1"/>
  <c r="Z308"/>
  <c r="Y308" s="1"/>
  <c r="Z309"/>
  <c r="Y309" s="1"/>
  <c r="Z310"/>
  <c r="Y310" s="1"/>
  <c r="Z297"/>
  <c r="Y297" s="1"/>
  <c r="Z279"/>
  <c r="Y279" s="1"/>
  <c r="Z280"/>
  <c r="Y280" s="1"/>
  <c r="Z281"/>
  <c r="Y281" s="1"/>
  <c r="Z282"/>
  <c r="Y282" s="1"/>
  <c r="Z283"/>
  <c r="Y283" s="1"/>
  <c r="Z284"/>
  <c r="Y284" s="1"/>
  <c r="Z285"/>
  <c r="Y285" s="1"/>
  <c r="Z286"/>
  <c r="Y286" s="1"/>
  <c r="Z287"/>
  <c r="Y287" s="1"/>
  <c r="Z288"/>
  <c r="Y288" s="1"/>
  <c r="Z289"/>
  <c r="Y289" s="1"/>
  <c r="Z290"/>
  <c r="Y290" s="1"/>
  <c r="Z291"/>
  <c r="Y291" s="1"/>
  <c r="Z292"/>
  <c r="Y292" s="1"/>
  <c r="Z293"/>
  <c r="Y293" s="1"/>
  <c r="Z294"/>
  <c r="Y294" s="1"/>
  <c r="Z295"/>
  <c r="Y295" s="1"/>
  <c r="Z296"/>
  <c r="Y296" s="1"/>
  <c r="Z278"/>
  <c r="Y278" s="1"/>
  <c r="Z245"/>
  <c r="Y245" s="1"/>
  <c r="Z246"/>
  <c r="Y246" s="1"/>
  <c r="Z247"/>
  <c r="Y247" s="1"/>
  <c r="Z248"/>
  <c r="Y248" s="1"/>
  <c r="Z249"/>
  <c r="Y249" s="1"/>
  <c r="Z250"/>
  <c r="Y250" s="1"/>
  <c r="Z251"/>
  <c r="Y251" s="1"/>
  <c r="Z252"/>
  <c r="Y252" s="1"/>
  <c r="Z253"/>
  <c r="Y253" s="1"/>
  <c r="Z254"/>
  <c r="Y254" s="1"/>
  <c r="Z255"/>
  <c r="Y255" s="1"/>
  <c r="Z256"/>
  <c r="Y256" s="1"/>
  <c r="Z257"/>
  <c r="Y257" s="1"/>
  <c r="Z258"/>
  <c r="Y258" s="1"/>
  <c r="Z259"/>
  <c r="Y259" s="1"/>
  <c r="Z260"/>
  <c r="Y260" s="1"/>
  <c r="Z261"/>
  <c r="Y261" s="1"/>
  <c r="Z262"/>
  <c r="Y262" s="1"/>
  <c r="Z263"/>
  <c r="Y263" s="1"/>
  <c r="Z264"/>
  <c r="Y264" s="1"/>
  <c r="Z265"/>
  <c r="Y265" s="1"/>
  <c r="Z266"/>
  <c r="Y266" s="1"/>
  <c r="Z267"/>
  <c r="Y267" s="1"/>
  <c r="Z268"/>
  <c r="Y268" s="1"/>
  <c r="Z269"/>
  <c r="Y269" s="1"/>
  <c r="Z270"/>
  <c r="Y270" s="1"/>
  <c r="Z271"/>
  <c r="Y271" s="1"/>
  <c r="Z272"/>
  <c r="Y272" s="1"/>
  <c r="Z273"/>
  <c r="Y273" s="1"/>
  <c r="Z274"/>
  <c r="Y274" s="1"/>
  <c r="Z275"/>
  <c r="Y275" s="1"/>
  <c r="Z276"/>
  <c r="Y276" s="1"/>
  <c r="Z277"/>
  <c r="Y277" s="1"/>
  <c r="Z244"/>
  <c r="Y244" s="1"/>
  <c r="Z221"/>
  <c r="Y221" s="1"/>
  <c r="Z222"/>
  <c r="Y222" s="1"/>
  <c r="Z223"/>
  <c r="Y223" s="1"/>
  <c r="Z224"/>
  <c r="Y224" s="1"/>
  <c r="Z225"/>
  <c r="Y225" s="1"/>
  <c r="Z226"/>
  <c r="Y226" s="1"/>
  <c r="Z227"/>
  <c r="Y227" s="1"/>
  <c r="Z228"/>
  <c r="Y228" s="1"/>
  <c r="Z229"/>
  <c r="Y229" s="1"/>
  <c r="Z230"/>
  <c r="Y230" s="1"/>
  <c r="Z231"/>
  <c r="Y231" s="1"/>
  <c r="Z232"/>
  <c r="Y232" s="1"/>
  <c r="Z233"/>
  <c r="Y233" s="1"/>
  <c r="Z234"/>
  <c r="Y234" s="1"/>
  <c r="Z235"/>
  <c r="Y235" s="1"/>
  <c r="Z236"/>
  <c r="Y236" s="1"/>
  <c r="Z237"/>
  <c r="Y237" s="1"/>
  <c r="Z238"/>
  <c r="Y238" s="1"/>
  <c r="Z239"/>
  <c r="Y239" s="1"/>
  <c r="Z240"/>
  <c r="Y240" s="1"/>
  <c r="Z241"/>
  <c r="Y241" s="1"/>
  <c r="Z242"/>
  <c r="Y242" s="1"/>
  <c r="Z243"/>
  <c r="Y243" s="1"/>
  <c r="Z220"/>
  <c r="Y220" s="1"/>
  <c r="Z207"/>
  <c r="Y207" s="1"/>
  <c r="Z208"/>
  <c r="Y208" s="1"/>
  <c r="Z209"/>
  <c r="Y209" s="1"/>
  <c r="Z210"/>
  <c r="Y210" s="1"/>
  <c r="Z211"/>
  <c r="Y211" s="1"/>
  <c r="Z212"/>
  <c r="Y212" s="1"/>
  <c r="Z213"/>
  <c r="Y213" s="1"/>
  <c r="Z214"/>
  <c r="Y214" s="1"/>
  <c r="Z215"/>
  <c r="Y215" s="1"/>
  <c r="Z216"/>
  <c r="Y216" s="1"/>
  <c r="Z217"/>
  <c r="Y217" s="1"/>
  <c r="Z218"/>
  <c r="Y218" s="1"/>
  <c r="Z219"/>
  <c r="Y219" s="1"/>
  <c r="Z206"/>
  <c r="Y206" s="1"/>
  <c r="Z185"/>
  <c r="Y185" s="1"/>
  <c r="Z186"/>
  <c r="Y186" s="1"/>
  <c r="Z187"/>
  <c r="Y187" s="1"/>
  <c r="Z188"/>
  <c r="Y188" s="1"/>
  <c r="Z189"/>
  <c r="Y189" s="1"/>
  <c r="Z190"/>
  <c r="Y190" s="1"/>
  <c r="Z191"/>
  <c r="Y191" s="1"/>
  <c r="Z192"/>
  <c r="Y192" s="1"/>
  <c r="Z193"/>
  <c r="Y193" s="1"/>
  <c r="Z194"/>
  <c r="Y194" s="1"/>
  <c r="Z195"/>
  <c r="Y195" s="1"/>
  <c r="Z196"/>
  <c r="Y196" s="1"/>
  <c r="Z197"/>
  <c r="Y197" s="1"/>
  <c r="Z198"/>
  <c r="Y198" s="1"/>
  <c r="Z199"/>
  <c r="Y199" s="1"/>
  <c r="Z200"/>
  <c r="Y200" s="1"/>
  <c r="Z201"/>
  <c r="Y201" s="1"/>
  <c r="Z202"/>
  <c r="Y202" s="1"/>
  <c r="Z203"/>
  <c r="Y203" s="1"/>
  <c r="Z204"/>
  <c r="Y204" s="1"/>
  <c r="Z205"/>
  <c r="Y205" s="1"/>
  <c r="Z184"/>
  <c r="Y184" s="1"/>
  <c r="Z170"/>
  <c r="Y170" s="1"/>
  <c r="Z171"/>
  <c r="Y171" s="1"/>
  <c r="Z172"/>
  <c r="Y172" s="1"/>
  <c r="Z173"/>
  <c r="Y173" s="1"/>
  <c r="Z174"/>
  <c r="Y174" s="1"/>
  <c r="Z175"/>
  <c r="Y175" s="1"/>
  <c r="Z176"/>
  <c r="Y176" s="1"/>
  <c r="Z177"/>
  <c r="Y177" s="1"/>
  <c r="Z178"/>
  <c r="Y178" s="1"/>
  <c r="Z179"/>
  <c r="Y179" s="1"/>
  <c r="Z180"/>
  <c r="Y180" s="1"/>
  <c r="Z181"/>
  <c r="Y181" s="1"/>
  <c r="Z182"/>
  <c r="Y182" s="1"/>
  <c r="Z183"/>
  <c r="Y183" s="1"/>
  <c r="Z169"/>
  <c r="Y169" s="1"/>
  <c r="Z137"/>
  <c r="Y137" s="1"/>
  <c r="Z138"/>
  <c r="Y138" s="1"/>
  <c r="Z139"/>
  <c r="Y139" s="1"/>
  <c r="Z140"/>
  <c r="Y140" s="1"/>
  <c r="Z141"/>
  <c r="Y141" s="1"/>
  <c r="Z142"/>
  <c r="Y142" s="1"/>
  <c r="Z143"/>
  <c r="Y143" s="1"/>
  <c r="Z144"/>
  <c r="Y144" s="1"/>
  <c r="Z145"/>
  <c r="Y145" s="1"/>
  <c r="Z146"/>
  <c r="Y146" s="1"/>
  <c r="Z147"/>
  <c r="Y147" s="1"/>
  <c r="Z148"/>
  <c r="Y148" s="1"/>
  <c r="Z149"/>
  <c r="Y149" s="1"/>
  <c r="Z150"/>
  <c r="Y150" s="1"/>
  <c r="Z151"/>
  <c r="Y151" s="1"/>
  <c r="Z152"/>
  <c r="Y152" s="1"/>
  <c r="Z153"/>
  <c r="Y153" s="1"/>
  <c r="Z154"/>
  <c r="Y154" s="1"/>
  <c r="Z155"/>
  <c r="Y155" s="1"/>
  <c r="Z156"/>
  <c r="Y156" s="1"/>
  <c r="Z157"/>
  <c r="Y157" s="1"/>
  <c r="Z158"/>
  <c r="Y158" s="1"/>
  <c r="Z159"/>
  <c r="Y159" s="1"/>
  <c r="Z160"/>
  <c r="Y160" s="1"/>
  <c r="Z161"/>
  <c r="Y161" s="1"/>
  <c r="Z162"/>
  <c r="Y162" s="1"/>
  <c r="Z163"/>
  <c r="Y163" s="1"/>
  <c r="Z164"/>
  <c r="Y164" s="1"/>
  <c r="Z165"/>
  <c r="Y165" s="1"/>
  <c r="Z166"/>
  <c r="Y166" s="1"/>
  <c r="Z167"/>
  <c r="Y167" s="1"/>
  <c r="Z168"/>
  <c r="Y168" s="1"/>
  <c r="Z136"/>
  <c r="Y136" s="1"/>
  <c r="Z100"/>
  <c r="Y100" s="1"/>
  <c r="Z101"/>
  <c r="Y101" s="1"/>
  <c r="Z102"/>
  <c r="Y102" s="1"/>
  <c r="Z103"/>
  <c r="Y103" s="1"/>
  <c r="Z104"/>
  <c r="Y104" s="1"/>
  <c r="Z105"/>
  <c r="Y105" s="1"/>
  <c r="Z106"/>
  <c r="Y106" s="1"/>
  <c r="Z107"/>
  <c r="Y107" s="1"/>
  <c r="Z108"/>
  <c r="Y108" s="1"/>
  <c r="Z109"/>
  <c r="Y109" s="1"/>
  <c r="Z110"/>
  <c r="Y110" s="1"/>
  <c r="Z111"/>
  <c r="Y111" s="1"/>
  <c r="Z112"/>
  <c r="Y112" s="1"/>
  <c r="Z113"/>
  <c r="Y113" s="1"/>
  <c r="Z114"/>
  <c r="Y114" s="1"/>
  <c r="Z115"/>
  <c r="Y115" s="1"/>
  <c r="Z116"/>
  <c r="Y116" s="1"/>
  <c r="Z117"/>
  <c r="Y117" s="1"/>
  <c r="Z118"/>
  <c r="Y118" s="1"/>
  <c r="Z119"/>
  <c r="Y119" s="1"/>
  <c r="Z120"/>
  <c r="Y120" s="1"/>
  <c r="Z121"/>
  <c r="Y121" s="1"/>
  <c r="Z122"/>
  <c r="Y122" s="1"/>
  <c r="Z123"/>
  <c r="Y123" s="1"/>
  <c r="Z124"/>
  <c r="Y124" s="1"/>
  <c r="Z125"/>
  <c r="Y125" s="1"/>
  <c r="Z126"/>
  <c r="Y126" s="1"/>
  <c r="Z127"/>
  <c r="Y127" s="1"/>
  <c r="Z128"/>
  <c r="Y128" s="1"/>
  <c r="Z129"/>
  <c r="Y129" s="1"/>
  <c r="Z130"/>
  <c r="Y130" s="1"/>
  <c r="Z131"/>
  <c r="Y131" s="1"/>
  <c r="Z132"/>
  <c r="Y132" s="1"/>
  <c r="Z133"/>
  <c r="Y133" s="1"/>
  <c r="Z134"/>
  <c r="Y134" s="1"/>
  <c r="Z135"/>
  <c r="Y135" s="1"/>
  <c r="Z99"/>
  <c r="Y99" s="1"/>
  <c r="Z70"/>
  <c r="Y70" s="1"/>
  <c r="Z71"/>
  <c r="Y71" s="1"/>
  <c r="Z72"/>
  <c r="Y72" s="1"/>
  <c r="Z73"/>
  <c r="Y73" s="1"/>
  <c r="Z74"/>
  <c r="Y74" s="1"/>
  <c r="Z75"/>
  <c r="Y75" s="1"/>
  <c r="Z76"/>
  <c r="Y76" s="1"/>
  <c r="Z77"/>
  <c r="Y77" s="1"/>
  <c r="Z78"/>
  <c r="Y78" s="1"/>
  <c r="Z79"/>
  <c r="Y79" s="1"/>
  <c r="Z80"/>
  <c r="Y80" s="1"/>
  <c r="Z81"/>
  <c r="Y81" s="1"/>
  <c r="Z82"/>
  <c r="Y82" s="1"/>
  <c r="Z83"/>
  <c r="Y83" s="1"/>
  <c r="Z84"/>
  <c r="Y84" s="1"/>
  <c r="Z85"/>
  <c r="Y85" s="1"/>
  <c r="Z86"/>
  <c r="Y86" s="1"/>
  <c r="Z87"/>
  <c r="Y87" s="1"/>
  <c r="Z88"/>
  <c r="Y88" s="1"/>
  <c r="Z89"/>
  <c r="Y89" s="1"/>
  <c r="Z90"/>
  <c r="Y90" s="1"/>
  <c r="Z91"/>
  <c r="Y91" s="1"/>
  <c r="Z92"/>
  <c r="Y92" s="1"/>
  <c r="Z93"/>
  <c r="Y93" s="1"/>
  <c r="Z94"/>
  <c r="Y94" s="1"/>
  <c r="Z95"/>
  <c r="Y95" s="1"/>
  <c r="Z96"/>
  <c r="Y96" s="1"/>
  <c r="Z97"/>
  <c r="Y97" s="1"/>
  <c r="Z98"/>
  <c r="Y98" s="1"/>
  <c r="Z69"/>
  <c r="Y69" s="1"/>
  <c r="Z53"/>
  <c r="Y53" s="1"/>
  <c r="Z54"/>
  <c r="Y54" s="1"/>
  <c r="Z55"/>
  <c r="Y55" s="1"/>
  <c r="Z56"/>
  <c r="Y56" s="1"/>
  <c r="Z57"/>
  <c r="Y57" s="1"/>
  <c r="Z58"/>
  <c r="Y58" s="1"/>
  <c r="Z59"/>
  <c r="Y59" s="1"/>
  <c r="Z60"/>
  <c r="Y60" s="1"/>
  <c r="Z61"/>
  <c r="Y61" s="1"/>
  <c r="Z62"/>
  <c r="Y62" s="1"/>
  <c r="Z63"/>
  <c r="Y63" s="1"/>
  <c r="Z64"/>
  <c r="Y64" s="1"/>
  <c r="Z65"/>
  <c r="Y65" s="1"/>
  <c r="Z66"/>
  <c r="Y66" s="1"/>
  <c r="Z67"/>
  <c r="Y67" s="1"/>
  <c r="Z68"/>
  <c r="Y68" s="1"/>
  <c r="Z52"/>
  <c r="Y52" s="1"/>
  <c r="Z22"/>
  <c r="Y22" s="1"/>
  <c r="Z23"/>
  <c r="Y23" s="1"/>
  <c r="Z24"/>
  <c r="Y24" s="1"/>
  <c r="Z25"/>
  <c r="Y25" s="1"/>
  <c r="Z26"/>
  <c r="Y26" s="1"/>
  <c r="Z27"/>
  <c r="Y27" s="1"/>
  <c r="Z28"/>
  <c r="Y28" s="1"/>
  <c r="Z29"/>
  <c r="Y29" s="1"/>
  <c r="Z30"/>
  <c r="Y30" s="1"/>
  <c r="Z31"/>
  <c r="Y31" s="1"/>
  <c r="Z32"/>
  <c r="Y32" s="1"/>
  <c r="Z33"/>
  <c r="Y33" s="1"/>
  <c r="Z34"/>
  <c r="Y34" s="1"/>
  <c r="Z35"/>
  <c r="Y35" s="1"/>
  <c r="Z36"/>
  <c r="Y36" s="1"/>
  <c r="Z37"/>
  <c r="Y37" s="1"/>
  <c r="Z38"/>
  <c r="Y38" s="1"/>
  <c r="Z39"/>
  <c r="Y39" s="1"/>
  <c r="Z40"/>
  <c r="Y40" s="1"/>
  <c r="Z41"/>
  <c r="Y41" s="1"/>
  <c r="Z42"/>
  <c r="Y42" s="1"/>
  <c r="Z43"/>
  <c r="Y43" s="1"/>
  <c r="Z44"/>
  <c r="Y44" s="1"/>
  <c r="Z45"/>
  <c r="Y45" s="1"/>
  <c r="Z46"/>
  <c r="Y46" s="1"/>
  <c r="Z47"/>
  <c r="Y47" s="1"/>
  <c r="Z48"/>
  <c r="Y48" s="1"/>
  <c r="Z49"/>
  <c r="Y49" s="1"/>
  <c r="Z50"/>
  <c r="Y50" s="1"/>
  <c r="Z51"/>
  <c r="Y51" s="1"/>
  <c r="Z21"/>
  <c r="Y21" s="1"/>
  <c r="Z3"/>
  <c r="Y3" s="1"/>
  <c r="Z4"/>
  <c r="Y4" s="1"/>
  <c r="Z5"/>
  <c r="Y5" s="1"/>
  <c r="Z6"/>
  <c r="Y6" s="1"/>
  <c r="Z7"/>
  <c r="Y7" s="1"/>
  <c r="Z8"/>
  <c r="Y8" s="1"/>
  <c r="Z9"/>
  <c r="Y9" s="1"/>
  <c r="Z10"/>
  <c r="Y10" s="1"/>
  <c r="Z11"/>
  <c r="Y11" s="1"/>
  <c r="Z12"/>
  <c r="Y12" s="1"/>
  <c r="Z13"/>
  <c r="Y13" s="1"/>
  <c r="Z14"/>
  <c r="Y14" s="1"/>
  <c r="Z15"/>
  <c r="Y15" s="1"/>
  <c r="Z16"/>
  <c r="Y16" s="1"/>
  <c r="Z17"/>
  <c r="Y17" s="1"/>
  <c r="Z18"/>
  <c r="Y18" s="1"/>
  <c r="Z19"/>
  <c r="Y19" s="1"/>
  <c r="Z20"/>
  <c r="Y20" s="1"/>
  <c r="Z2"/>
  <c r="Y2" s="1"/>
  <c r="C2" i="14"/>
  <c r="C3" s="1"/>
  <c r="C4"/>
  <c r="C5"/>
  <c r="C6"/>
  <c r="C7"/>
  <c r="C8"/>
  <c r="C9"/>
  <c r="C10"/>
  <c r="C11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AA57" i="13"/>
  <c r="Z57"/>
  <c r="AA62"/>
  <c r="AA61"/>
  <c r="AA60"/>
  <c r="AA59"/>
  <c r="AA58"/>
  <c r="AA56"/>
  <c r="AA55"/>
  <c r="AA64" s="1"/>
  <c r="AA54"/>
  <c r="Z54"/>
  <c r="AH6" i="11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5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71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72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23"/>
  <c r="AE324"/>
  <c r="AE325"/>
  <c r="AE326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AN404"/>
  <c r="AN405"/>
  <c r="AN406"/>
  <c r="AN407"/>
  <c r="AN408"/>
  <c r="AN409"/>
  <c r="AN410"/>
  <c r="AN411"/>
  <c r="AN412"/>
  <c r="AN413"/>
  <c r="AN414"/>
  <c r="AN415"/>
  <c r="AN416"/>
  <c r="AN417"/>
  <c r="AN418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5"/>
  <c r="AN446"/>
  <c r="AN447"/>
  <c r="AN448"/>
  <c r="AN449"/>
  <c r="AN450"/>
  <c r="AN451"/>
  <c r="AN452"/>
  <c r="AN453"/>
  <c r="AN454"/>
  <c r="AN455"/>
  <c r="AN456"/>
  <c r="AN457"/>
  <c r="AN458"/>
  <c r="AN459"/>
  <c r="AN460"/>
  <c r="AN461"/>
  <c r="AN462"/>
  <c r="AN463"/>
  <c r="AN464"/>
  <c r="AN465"/>
  <c r="AN466"/>
  <c r="AN467"/>
  <c r="AN468"/>
  <c r="AN469"/>
  <c r="AN470"/>
  <c r="AN471"/>
  <c r="AN472"/>
  <c r="AN473"/>
  <c r="AN474"/>
  <c r="AN475"/>
  <c r="AN476"/>
  <c r="AN477"/>
  <c r="AN478"/>
  <c r="AN479"/>
  <c r="AN480"/>
  <c r="AN481"/>
  <c r="AN482"/>
  <c r="AN483"/>
  <c r="AN484"/>
  <c r="AN485"/>
  <c r="AN486"/>
  <c r="AN487"/>
  <c r="AN488"/>
  <c r="AN489"/>
  <c r="AN490"/>
  <c r="AN491"/>
  <c r="AN492"/>
  <c r="AN493"/>
  <c r="AN494"/>
  <c r="AN495"/>
  <c r="AN496"/>
  <c r="AN497"/>
  <c r="AN498"/>
  <c r="AN499"/>
  <c r="AN500"/>
  <c r="AN501"/>
  <c r="AN502"/>
  <c r="AN503"/>
  <c r="AN504"/>
  <c r="AN505"/>
  <c r="AN506"/>
  <c r="AN507"/>
  <c r="AN508"/>
  <c r="AN509"/>
  <c r="AN510"/>
  <c r="AN511"/>
  <c r="AN512"/>
  <c r="AN513"/>
  <c r="AN514"/>
  <c r="AN515"/>
  <c r="AN516"/>
  <c r="AN517"/>
  <c r="AN518"/>
  <c r="AN519"/>
  <c r="AN520"/>
  <c r="AN521"/>
  <c r="AN522"/>
  <c r="AN523"/>
  <c r="AN524"/>
  <c r="AN525"/>
  <c r="AN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U56"/>
  <c r="V56"/>
  <c r="AM56" s="1"/>
  <c r="W56"/>
  <c r="X56"/>
  <c r="Y56"/>
  <c r="Z56"/>
  <c r="AA56"/>
  <c r="AB56"/>
  <c r="AC56"/>
  <c r="AD56"/>
  <c r="AE56"/>
  <c r="AF56"/>
  <c r="AG56"/>
  <c r="AH56"/>
  <c r="AI56"/>
  <c r="AJ56"/>
  <c r="AK56"/>
  <c r="AL56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U60"/>
  <c r="V60"/>
  <c r="AM60" s="1"/>
  <c r="W60"/>
  <c r="X60"/>
  <c r="Y60"/>
  <c r="Z60"/>
  <c r="AA60"/>
  <c r="AB60"/>
  <c r="AC60"/>
  <c r="AD60"/>
  <c r="AE60"/>
  <c r="AF60"/>
  <c r="AG60"/>
  <c r="AH60"/>
  <c r="AI60"/>
  <c r="AJ60"/>
  <c r="AK60"/>
  <c r="AL60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U64"/>
  <c r="V64"/>
  <c r="AM64" s="1"/>
  <c r="W64"/>
  <c r="X64"/>
  <c r="Y64"/>
  <c r="Z64"/>
  <c r="AA64"/>
  <c r="AB64"/>
  <c r="AC64"/>
  <c r="AD64"/>
  <c r="AE64"/>
  <c r="AF64"/>
  <c r="AG64"/>
  <c r="AH64"/>
  <c r="AI64"/>
  <c r="AJ64"/>
  <c r="AK64"/>
  <c r="AL64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U68"/>
  <c r="V68"/>
  <c r="AM68" s="1"/>
  <c r="W68"/>
  <c r="X68"/>
  <c r="Y68"/>
  <c r="Z68"/>
  <c r="AA68"/>
  <c r="AB68"/>
  <c r="AC68"/>
  <c r="AD68"/>
  <c r="AE68"/>
  <c r="AF68"/>
  <c r="AG68"/>
  <c r="AH68"/>
  <c r="AI68"/>
  <c r="AJ68"/>
  <c r="AK68"/>
  <c r="AL68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U72"/>
  <c r="V72"/>
  <c r="W72"/>
  <c r="X72"/>
  <c r="Y72"/>
  <c r="Z72"/>
  <c r="AA72"/>
  <c r="AB72"/>
  <c r="AD72"/>
  <c r="AE72"/>
  <c r="AF72"/>
  <c r="AG72"/>
  <c r="AH72"/>
  <c r="AI72"/>
  <c r="AJ72"/>
  <c r="AK72"/>
  <c r="AL72"/>
  <c r="U73"/>
  <c r="V73"/>
  <c r="W73"/>
  <c r="X73"/>
  <c r="Y73"/>
  <c r="Z73"/>
  <c r="AA73"/>
  <c r="AB73"/>
  <c r="AD73"/>
  <c r="AE73"/>
  <c r="AF73"/>
  <c r="AG73"/>
  <c r="AH73"/>
  <c r="AI73"/>
  <c r="AJ73"/>
  <c r="AK73"/>
  <c r="AL73"/>
  <c r="U74"/>
  <c r="V74"/>
  <c r="W74"/>
  <c r="X74"/>
  <c r="Y74"/>
  <c r="Z74"/>
  <c r="AA74"/>
  <c r="AB74"/>
  <c r="AD74"/>
  <c r="AE74"/>
  <c r="AF74"/>
  <c r="AG74"/>
  <c r="AH74"/>
  <c r="AI74"/>
  <c r="AJ74"/>
  <c r="AK74"/>
  <c r="AL74"/>
  <c r="U75"/>
  <c r="V75"/>
  <c r="W75"/>
  <c r="X75"/>
  <c r="Y75"/>
  <c r="Z75"/>
  <c r="AA75"/>
  <c r="AB75"/>
  <c r="AD75"/>
  <c r="AE75"/>
  <c r="AF75"/>
  <c r="AG75"/>
  <c r="AH75"/>
  <c r="AI75"/>
  <c r="AJ75"/>
  <c r="AK75"/>
  <c r="AL75"/>
  <c r="U76"/>
  <c r="V76"/>
  <c r="W76"/>
  <c r="X76"/>
  <c r="Y76"/>
  <c r="Z76"/>
  <c r="AA76"/>
  <c r="AB76"/>
  <c r="AD76"/>
  <c r="AE76"/>
  <c r="AF76"/>
  <c r="AG76"/>
  <c r="AH76"/>
  <c r="AI76"/>
  <c r="AJ76"/>
  <c r="AK76"/>
  <c r="AL76"/>
  <c r="U77"/>
  <c r="V77"/>
  <c r="W77"/>
  <c r="X77"/>
  <c r="Y77"/>
  <c r="Z77"/>
  <c r="AA77"/>
  <c r="AB77"/>
  <c r="AD77"/>
  <c r="AE77"/>
  <c r="AF77"/>
  <c r="AG77"/>
  <c r="AH77"/>
  <c r="AI77"/>
  <c r="AJ77"/>
  <c r="AK77"/>
  <c r="AL77"/>
  <c r="U78"/>
  <c r="V78"/>
  <c r="W78"/>
  <c r="X78"/>
  <c r="Y78"/>
  <c r="Z78"/>
  <c r="AA78"/>
  <c r="AB78"/>
  <c r="AD78"/>
  <c r="AE78"/>
  <c r="AF78"/>
  <c r="AG78"/>
  <c r="AH78"/>
  <c r="AI78"/>
  <c r="AJ78"/>
  <c r="AK78"/>
  <c r="AL78"/>
  <c r="U79"/>
  <c r="V79"/>
  <c r="W79"/>
  <c r="X79"/>
  <c r="Y79"/>
  <c r="Z79"/>
  <c r="AA79"/>
  <c r="AB79"/>
  <c r="AD79"/>
  <c r="AE79"/>
  <c r="AF79"/>
  <c r="AG79"/>
  <c r="AH79"/>
  <c r="AI79"/>
  <c r="AJ79"/>
  <c r="AK79"/>
  <c r="AL79"/>
  <c r="U80"/>
  <c r="V80"/>
  <c r="W80"/>
  <c r="X80"/>
  <c r="Y80"/>
  <c r="Z80"/>
  <c r="AA80"/>
  <c r="AB80"/>
  <c r="AD80"/>
  <c r="AE80"/>
  <c r="AF80"/>
  <c r="AG80"/>
  <c r="AH80"/>
  <c r="AI80"/>
  <c r="AJ80"/>
  <c r="AK80"/>
  <c r="AL80"/>
  <c r="U81"/>
  <c r="V81"/>
  <c r="W81"/>
  <c r="X81"/>
  <c r="Y81"/>
  <c r="Z81"/>
  <c r="AA81"/>
  <c r="AB81"/>
  <c r="AD81"/>
  <c r="AE81"/>
  <c r="AF81"/>
  <c r="AG81"/>
  <c r="AH81"/>
  <c r="AI81"/>
  <c r="AJ81"/>
  <c r="AK81"/>
  <c r="AL81"/>
  <c r="U82"/>
  <c r="V82"/>
  <c r="W82"/>
  <c r="X82"/>
  <c r="Y82"/>
  <c r="Z82"/>
  <c r="AA82"/>
  <c r="AB82"/>
  <c r="AD82"/>
  <c r="AE82"/>
  <c r="AF82"/>
  <c r="AG82"/>
  <c r="AH82"/>
  <c r="AI82"/>
  <c r="AJ82"/>
  <c r="AK82"/>
  <c r="AL82"/>
  <c r="U83"/>
  <c r="V83"/>
  <c r="W83"/>
  <c r="X83"/>
  <c r="Y83"/>
  <c r="Z83"/>
  <c r="AA83"/>
  <c r="AB83"/>
  <c r="AD83"/>
  <c r="AE83"/>
  <c r="AF83"/>
  <c r="AG83"/>
  <c r="AH83"/>
  <c r="AI83"/>
  <c r="AJ83"/>
  <c r="AK83"/>
  <c r="AL83"/>
  <c r="U84"/>
  <c r="V84"/>
  <c r="W84"/>
  <c r="X84"/>
  <c r="Y84"/>
  <c r="Z84"/>
  <c r="AA84"/>
  <c r="AB84"/>
  <c r="AD84"/>
  <c r="AE84"/>
  <c r="AF84"/>
  <c r="AG84"/>
  <c r="AH84"/>
  <c r="AI84"/>
  <c r="AJ84"/>
  <c r="AK84"/>
  <c r="AL84"/>
  <c r="U85"/>
  <c r="V85"/>
  <c r="W85"/>
  <c r="X85"/>
  <c r="Y85"/>
  <c r="Z85"/>
  <c r="AA85"/>
  <c r="AB85"/>
  <c r="AD85"/>
  <c r="AE85"/>
  <c r="AF85"/>
  <c r="AG85"/>
  <c r="AH85"/>
  <c r="AI85"/>
  <c r="AJ85"/>
  <c r="AK85"/>
  <c r="AL85"/>
  <c r="U86"/>
  <c r="V86"/>
  <c r="W86"/>
  <c r="X86"/>
  <c r="Y86"/>
  <c r="Z86"/>
  <c r="AA86"/>
  <c r="AB86"/>
  <c r="AD86"/>
  <c r="AE86"/>
  <c r="AF86"/>
  <c r="AG86"/>
  <c r="AH86"/>
  <c r="AI86"/>
  <c r="AJ86"/>
  <c r="AK86"/>
  <c r="AL86"/>
  <c r="U87"/>
  <c r="V87"/>
  <c r="W87"/>
  <c r="X87"/>
  <c r="Y87"/>
  <c r="Z87"/>
  <c r="AA87"/>
  <c r="AB87"/>
  <c r="AD87"/>
  <c r="AE87"/>
  <c r="AF87"/>
  <c r="AG87"/>
  <c r="AH87"/>
  <c r="AI87"/>
  <c r="AJ87"/>
  <c r="AK87"/>
  <c r="AL87"/>
  <c r="U88"/>
  <c r="V88"/>
  <c r="W88"/>
  <c r="X88"/>
  <c r="Y88"/>
  <c r="Z88"/>
  <c r="AA88"/>
  <c r="AB88"/>
  <c r="AD88"/>
  <c r="AE88"/>
  <c r="AF88"/>
  <c r="AG88"/>
  <c r="AH88"/>
  <c r="AI88"/>
  <c r="AJ88"/>
  <c r="AK88"/>
  <c r="AL88"/>
  <c r="U89"/>
  <c r="V89"/>
  <c r="W89"/>
  <c r="X89"/>
  <c r="Y89"/>
  <c r="Z89"/>
  <c r="AA89"/>
  <c r="AB89"/>
  <c r="AD89"/>
  <c r="AE89"/>
  <c r="AF89"/>
  <c r="AG89"/>
  <c r="AH89"/>
  <c r="AI89"/>
  <c r="AJ89"/>
  <c r="AK89"/>
  <c r="AL89"/>
  <c r="U90"/>
  <c r="V90"/>
  <c r="W90"/>
  <c r="X90"/>
  <c r="Y90"/>
  <c r="Z90"/>
  <c r="AA90"/>
  <c r="AB90"/>
  <c r="AD90"/>
  <c r="AE90"/>
  <c r="AF90"/>
  <c r="AG90"/>
  <c r="AH90"/>
  <c r="AI90"/>
  <c r="AJ90"/>
  <c r="AK90"/>
  <c r="AL90"/>
  <c r="U91"/>
  <c r="V91"/>
  <c r="W91"/>
  <c r="X91"/>
  <c r="Y91"/>
  <c r="Z91"/>
  <c r="AA91"/>
  <c r="AB91"/>
  <c r="AD91"/>
  <c r="AE91"/>
  <c r="AF91"/>
  <c r="AG91"/>
  <c r="AH91"/>
  <c r="AI91"/>
  <c r="AJ91"/>
  <c r="AK91"/>
  <c r="AL91"/>
  <c r="U92"/>
  <c r="V92"/>
  <c r="W92"/>
  <c r="X92"/>
  <c r="Y92"/>
  <c r="Z92"/>
  <c r="AA92"/>
  <c r="AB92"/>
  <c r="AD92"/>
  <c r="AE92"/>
  <c r="AF92"/>
  <c r="AG92"/>
  <c r="AH92"/>
  <c r="AI92"/>
  <c r="AJ92"/>
  <c r="AK92"/>
  <c r="AL92"/>
  <c r="U93"/>
  <c r="V93"/>
  <c r="W93"/>
  <c r="X93"/>
  <c r="Y93"/>
  <c r="Z93"/>
  <c r="AA93"/>
  <c r="AB93"/>
  <c r="AD93"/>
  <c r="AE93"/>
  <c r="AF93"/>
  <c r="AG93"/>
  <c r="AH93"/>
  <c r="AI93"/>
  <c r="AJ93"/>
  <c r="AK93"/>
  <c r="AL93"/>
  <c r="U94"/>
  <c r="V94"/>
  <c r="W94"/>
  <c r="X94"/>
  <c r="Y94"/>
  <c r="Z94"/>
  <c r="AA94"/>
  <c r="AB94"/>
  <c r="AD94"/>
  <c r="AE94"/>
  <c r="AF94"/>
  <c r="AG94"/>
  <c r="AH94"/>
  <c r="AI94"/>
  <c r="AJ94"/>
  <c r="AK94"/>
  <c r="AL94"/>
  <c r="U95"/>
  <c r="V95"/>
  <c r="W95"/>
  <c r="X95"/>
  <c r="Y95"/>
  <c r="Z95"/>
  <c r="AA95"/>
  <c r="AB95"/>
  <c r="AD95"/>
  <c r="AE95"/>
  <c r="AF95"/>
  <c r="AG95"/>
  <c r="AH95"/>
  <c r="AI95"/>
  <c r="AJ95"/>
  <c r="AK95"/>
  <c r="AL95"/>
  <c r="U96"/>
  <c r="V96"/>
  <c r="W96"/>
  <c r="X96"/>
  <c r="Y96"/>
  <c r="Z96"/>
  <c r="AA96"/>
  <c r="AB96"/>
  <c r="AD96"/>
  <c r="AE96"/>
  <c r="AF96"/>
  <c r="AG96"/>
  <c r="AH96"/>
  <c r="AI96"/>
  <c r="AJ96"/>
  <c r="AK96"/>
  <c r="AL96"/>
  <c r="U97"/>
  <c r="V97"/>
  <c r="W97"/>
  <c r="X97"/>
  <c r="Y97"/>
  <c r="Z97"/>
  <c r="AA97"/>
  <c r="AB97"/>
  <c r="AD97"/>
  <c r="AE97"/>
  <c r="AF97"/>
  <c r="AG97"/>
  <c r="AH97"/>
  <c r="AI97"/>
  <c r="AJ97"/>
  <c r="AK97"/>
  <c r="AL97"/>
  <c r="U98"/>
  <c r="V98"/>
  <c r="W98"/>
  <c r="X98"/>
  <c r="Y98"/>
  <c r="Z98"/>
  <c r="AA98"/>
  <c r="AB98"/>
  <c r="AD98"/>
  <c r="AE98"/>
  <c r="AF98"/>
  <c r="AG98"/>
  <c r="AH98"/>
  <c r="AI98"/>
  <c r="AJ98"/>
  <c r="AK98"/>
  <c r="AL98"/>
  <c r="U99"/>
  <c r="V99"/>
  <c r="W99"/>
  <c r="X99"/>
  <c r="Y99"/>
  <c r="Z99"/>
  <c r="AA99"/>
  <c r="AB99"/>
  <c r="AD99"/>
  <c r="AE99"/>
  <c r="AF99"/>
  <c r="AG99"/>
  <c r="AH99"/>
  <c r="AI99"/>
  <c r="AJ99"/>
  <c r="AK99"/>
  <c r="AL99"/>
  <c r="U100"/>
  <c r="V100"/>
  <c r="W100"/>
  <c r="X100"/>
  <c r="Y100"/>
  <c r="Z100"/>
  <c r="AA100"/>
  <c r="AB100"/>
  <c r="AD100"/>
  <c r="AE100"/>
  <c r="AF100"/>
  <c r="AG100"/>
  <c r="AH100"/>
  <c r="AI100"/>
  <c r="AJ100"/>
  <c r="AK100"/>
  <c r="AL100"/>
  <c r="U101"/>
  <c r="V101"/>
  <c r="W101"/>
  <c r="X101"/>
  <c r="Y101"/>
  <c r="Z101"/>
  <c r="AA101"/>
  <c r="AB101"/>
  <c r="AD101"/>
  <c r="AE101"/>
  <c r="AF101"/>
  <c r="AG101"/>
  <c r="AH101"/>
  <c r="AI101"/>
  <c r="AJ101"/>
  <c r="AK101"/>
  <c r="AL101"/>
  <c r="U102"/>
  <c r="V102"/>
  <c r="AM102" s="1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U106"/>
  <c r="V106"/>
  <c r="AM106" s="1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U110"/>
  <c r="V110"/>
  <c r="AM110" s="1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U114"/>
  <c r="V114"/>
  <c r="AM114" s="1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U118"/>
  <c r="V118"/>
  <c r="AM118" s="1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U122"/>
  <c r="V122"/>
  <c r="AM122" s="1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U126"/>
  <c r="V126"/>
  <c r="AM126" s="1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U130"/>
  <c r="V130"/>
  <c r="AM130" s="1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U134"/>
  <c r="V134"/>
  <c r="AM134" s="1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U208"/>
  <c r="V208"/>
  <c r="AM208" s="1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AL214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U216"/>
  <c r="V216"/>
  <c r="AM216" s="1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U220"/>
  <c r="V220"/>
  <c r="W220"/>
  <c r="X220"/>
  <c r="Y220"/>
  <c r="Z220"/>
  <c r="AA220"/>
  <c r="AB220"/>
  <c r="AC220"/>
  <c r="AD220"/>
  <c r="AE220"/>
  <c r="AF220"/>
  <c r="AG220"/>
  <c r="AH220"/>
  <c r="AI220"/>
  <c r="AJ220"/>
  <c r="AK220"/>
  <c r="AL220"/>
  <c r="AM220"/>
  <c r="U221"/>
  <c r="V221"/>
  <c r="W221"/>
  <c r="X221"/>
  <c r="Y221"/>
  <c r="Z221"/>
  <c r="AA221"/>
  <c r="AB221"/>
  <c r="AC221"/>
  <c r="AD221"/>
  <c r="AE221"/>
  <c r="AF221"/>
  <c r="AG221"/>
  <c r="AH221"/>
  <c r="AI221"/>
  <c r="AJ221"/>
  <c r="AK221"/>
  <c r="AL221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U223"/>
  <c r="V223"/>
  <c r="W223"/>
  <c r="X223"/>
  <c r="Y223"/>
  <c r="Z223"/>
  <c r="AA223"/>
  <c r="AB223"/>
  <c r="AC223"/>
  <c r="AD223"/>
  <c r="AE223"/>
  <c r="AF223"/>
  <c r="AG223"/>
  <c r="AH223"/>
  <c r="AI223"/>
  <c r="AJ223"/>
  <c r="AK223"/>
  <c r="AL223"/>
  <c r="U224"/>
  <c r="V224"/>
  <c r="AM224" s="1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U232"/>
  <c r="V232"/>
  <c r="AM232" s="1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U233"/>
  <c r="V233"/>
  <c r="W233"/>
  <c r="X233"/>
  <c r="Y233"/>
  <c r="Z233"/>
  <c r="AA233"/>
  <c r="AB233"/>
  <c r="AC233"/>
  <c r="AD233"/>
  <c r="AE233"/>
  <c r="AF233"/>
  <c r="AG233"/>
  <c r="AH233"/>
  <c r="AI233"/>
  <c r="AJ233"/>
  <c r="AK233"/>
  <c r="AL233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U236"/>
  <c r="V236"/>
  <c r="W236"/>
  <c r="X236"/>
  <c r="Y236"/>
  <c r="Z236"/>
  <c r="AA236"/>
  <c r="AB236"/>
  <c r="AC236"/>
  <c r="AD236"/>
  <c r="AE236"/>
  <c r="AF236"/>
  <c r="AG236"/>
  <c r="AH236"/>
  <c r="AI236"/>
  <c r="AJ236"/>
  <c r="AK236"/>
  <c r="AL236"/>
  <c r="AM236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U239"/>
  <c r="V239"/>
  <c r="W239"/>
  <c r="X239"/>
  <c r="Y239"/>
  <c r="Z239"/>
  <c r="AA239"/>
  <c r="AB239"/>
  <c r="AC239"/>
  <c r="AD239"/>
  <c r="AE239"/>
  <c r="AF239"/>
  <c r="AG239"/>
  <c r="AH239"/>
  <c r="AI239"/>
  <c r="AJ239"/>
  <c r="AK239"/>
  <c r="AL239"/>
  <c r="U240"/>
  <c r="V240"/>
  <c r="AM240" s="1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U248"/>
  <c r="V248"/>
  <c r="AM248" s="1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U256"/>
  <c r="V256"/>
  <c r="AM256" s="1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U258"/>
  <c r="V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U260"/>
  <c r="V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U261"/>
  <c r="V261"/>
  <c r="W261"/>
  <c r="X261"/>
  <c r="Y261"/>
  <c r="Z261"/>
  <c r="AA261"/>
  <c r="AB261"/>
  <c r="AC261"/>
  <c r="AD261"/>
  <c r="AE261"/>
  <c r="AF261"/>
  <c r="AG261"/>
  <c r="AH261"/>
  <c r="AI261"/>
  <c r="AJ261"/>
  <c r="AK261"/>
  <c r="AL261"/>
  <c r="U262"/>
  <c r="V262"/>
  <c r="W262"/>
  <c r="X262"/>
  <c r="Y262"/>
  <c r="Z262"/>
  <c r="AA262"/>
  <c r="AB262"/>
  <c r="AC262"/>
  <c r="AD262"/>
  <c r="AE262"/>
  <c r="AF262"/>
  <c r="AG262"/>
  <c r="AH262"/>
  <c r="AI262"/>
  <c r="AJ262"/>
  <c r="AK262"/>
  <c r="AL262"/>
  <c r="U263"/>
  <c r="V263"/>
  <c r="W263"/>
  <c r="X263"/>
  <c r="Y263"/>
  <c r="Z263"/>
  <c r="AA263"/>
  <c r="AB263"/>
  <c r="AC263"/>
  <c r="AD263"/>
  <c r="AE263"/>
  <c r="AF263"/>
  <c r="AG263"/>
  <c r="AH263"/>
  <c r="AI263"/>
  <c r="AJ263"/>
  <c r="AK263"/>
  <c r="AL263"/>
  <c r="U264"/>
  <c r="V264"/>
  <c r="AM264" s="1"/>
  <c r="W264"/>
  <c r="X264"/>
  <c r="Y264"/>
  <c r="Z264"/>
  <c r="AA264"/>
  <c r="AB264"/>
  <c r="AC264"/>
  <c r="AD264"/>
  <c r="AE264"/>
  <c r="AF264"/>
  <c r="AG264"/>
  <c r="AH264"/>
  <c r="AI264"/>
  <c r="AJ264"/>
  <c r="AK264"/>
  <c r="AL264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U267"/>
  <c r="V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U269"/>
  <c r="V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U270"/>
  <c r="V270"/>
  <c r="W270"/>
  <c r="X270"/>
  <c r="Y270"/>
  <c r="Z270"/>
  <c r="AA270"/>
  <c r="AB270"/>
  <c r="AC270"/>
  <c r="AD270"/>
  <c r="AE270"/>
  <c r="AF270"/>
  <c r="AG270"/>
  <c r="AH270"/>
  <c r="AI270"/>
  <c r="AJ270"/>
  <c r="AK270"/>
  <c r="AL270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U272"/>
  <c r="V272"/>
  <c r="AM272" s="1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U275"/>
  <c r="V275"/>
  <c r="W275"/>
  <c r="X275"/>
  <c r="Y275"/>
  <c r="Z275"/>
  <c r="AA275"/>
  <c r="AB275"/>
  <c r="AC275"/>
  <c r="AD275"/>
  <c r="AE275"/>
  <c r="AF275"/>
  <c r="AG275"/>
  <c r="AH275"/>
  <c r="AI275"/>
  <c r="AJ275"/>
  <c r="AK275"/>
  <c r="AL275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U280"/>
  <c r="V280"/>
  <c r="AM280" s="1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U288"/>
  <c r="V288"/>
  <c r="AM288" s="1"/>
  <c r="W288"/>
  <c r="X288"/>
  <c r="Y288"/>
  <c r="Z288"/>
  <c r="AA288"/>
  <c r="AB288"/>
  <c r="AC288"/>
  <c r="AD288"/>
  <c r="AE288"/>
  <c r="AF288"/>
  <c r="AG288"/>
  <c r="AH288"/>
  <c r="AI288"/>
  <c r="AJ288"/>
  <c r="AK288"/>
  <c r="AL288"/>
  <c r="U289"/>
  <c r="V289"/>
  <c r="W289"/>
  <c r="X289"/>
  <c r="Y289"/>
  <c r="Z289"/>
  <c r="AA289"/>
  <c r="AB289"/>
  <c r="AC289"/>
  <c r="AD289"/>
  <c r="AE289"/>
  <c r="AF289"/>
  <c r="AG289"/>
  <c r="AH289"/>
  <c r="AI289"/>
  <c r="AJ289"/>
  <c r="AK289"/>
  <c r="AL289"/>
  <c r="U290"/>
  <c r="V290"/>
  <c r="W290"/>
  <c r="X290"/>
  <c r="Y290"/>
  <c r="Z290"/>
  <c r="AA290"/>
  <c r="AB290"/>
  <c r="AC290"/>
  <c r="AD290"/>
  <c r="AE290"/>
  <c r="AF290"/>
  <c r="AG290"/>
  <c r="AH290"/>
  <c r="AI290"/>
  <c r="AJ290"/>
  <c r="AK290"/>
  <c r="AL290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U295"/>
  <c r="V295"/>
  <c r="W295"/>
  <c r="X295"/>
  <c r="Y295"/>
  <c r="Z295"/>
  <c r="AA295"/>
  <c r="AB295"/>
  <c r="AC295"/>
  <c r="AD295"/>
  <c r="AE295"/>
  <c r="AF295"/>
  <c r="AG295"/>
  <c r="AH295"/>
  <c r="AI295"/>
  <c r="AJ295"/>
  <c r="AK295"/>
  <c r="AL295"/>
  <c r="U296"/>
  <c r="V296"/>
  <c r="W296"/>
  <c r="X296"/>
  <c r="Y296"/>
  <c r="Z296"/>
  <c r="AA296"/>
  <c r="AB296"/>
  <c r="AC296"/>
  <c r="AD296"/>
  <c r="AE296"/>
  <c r="AF296"/>
  <c r="AG296"/>
  <c r="AH296"/>
  <c r="AI296"/>
  <c r="AJ296"/>
  <c r="AK296"/>
  <c r="AL296"/>
  <c r="U297"/>
  <c r="V297"/>
  <c r="W297"/>
  <c r="X297"/>
  <c r="Y297"/>
  <c r="Z297"/>
  <c r="AA297"/>
  <c r="AB297"/>
  <c r="AC297"/>
  <c r="AD297"/>
  <c r="AE297"/>
  <c r="AF297"/>
  <c r="AG297"/>
  <c r="AH297"/>
  <c r="AI297"/>
  <c r="AJ297"/>
  <c r="AK297"/>
  <c r="AL297"/>
  <c r="U298"/>
  <c r="V298"/>
  <c r="W298"/>
  <c r="X298"/>
  <c r="Y298"/>
  <c r="Z298"/>
  <c r="AA298"/>
  <c r="AB298"/>
  <c r="AC298"/>
  <c r="AD298"/>
  <c r="AE298"/>
  <c r="AF298"/>
  <c r="AG298"/>
  <c r="AH298"/>
  <c r="AI298"/>
  <c r="AJ298"/>
  <c r="AK298"/>
  <c r="AL298"/>
  <c r="U299"/>
  <c r="V299"/>
  <c r="W299"/>
  <c r="X299"/>
  <c r="Y299"/>
  <c r="Z299"/>
  <c r="AA299"/>
  <c r="AB299"/>
  <c r="AC299"/>
  <c r="AD299"/>
  <c r="AE299"/>
  <c r="AF299"/>
  <c r="AG299"/>
  <c r="AH299"/>
  <c r="AI299"/>
  <c r="AJ299"/>
  <c r="AK299"/>
  <c r="AL299"/>
  <c r="U300"/>
  <c r="V300"/>
  <c r="W300"/>
  <c r="X300"/>
  <c r="Y300"/>
  <c r="Z300"/>
  <c r="AA300"/>
  <c r="AB300"/>
  <c r="AC300"/>
  <c r="AD300"/>
  <c r="AE300"/>
  <c r="AF300"/>
  <c r="AG300"/>
  <c r="AH300"/>
  <c r="AI300"/>
  <c r="AJ300"/>
  <c r="AK300"/>
  <c r="AL300"/>
  <c r="AM300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U302"/>
  <c r="V302"/>
  <c r="W302"/>
  <c r="X302"/>
  <c r="Y302"/>
  <c r="Z302"/>
  <c r="AA302"/>
  <c r="AB302"/>
  <c r="AC302"/>
  <c r="AD302"/>
  <c r="AE302"/>
  <c r="AF302"/>
  <c r="AG302"/>
  <c r="AH302"/>
  <c r="AI302"/>
  <c r="AJ302"/>
  <c r="AK302"/>
  <c r="AL302"/>
  <c r="U303"/>
  <c r="V303"/>
  <c r="W303"/>
  <c r="X303"/>
  <c r="Y303"/>
  <c r="Z303"/>
  <c r="AA303"/>
  <c r="AB303"/>
  <c r="AC303"/>
  <c r="AD303"/>
  <c r="AE303"/>
  <c r="AF303"/>
  <c r="AG303"/>
  <c r="AH303"/>
  <c r="AI303"/>
  <c r="AJ303"/>
  <c r="AK303"/>
  <c r="AL303"/>
  <c r="U304"/>
  <c r="V304"/>
  <c r="W304"/>
  <c r="X304"/>
  <c r="Y304"/>
  <c r="Z304"/>
  <c r="AA304"/>
  <c r="AB304"/>
  <c r="AC304"/>
  <c r="AD304"/>
  <c r="AE304"/>
  <c r="AF304"/>
  <c r="AG304"/>
  <c r="AH304"/>
  <c r="AI304"/>
  <c r="AJ304"/>
  <c r="AK304"/>
  <c r="AL304"/>
  <c r="U305"/>
  <c r="V305"/>
  <c r="W305"/>
  <c r="X305"/>
  <c r="Y305"/>
  <c r="Z305"/>
  <c r="AA305"/>
  <c r="AB305"/>
  <c r="AC305"/>
  <c r="AD305"/>
  <c r="AE305"/>
  <c r="AF305"/>
  <c r="AG305"/>
  <c r="AH305"/>
  <c r="AI305"/>
  <c r="AJ305"/>
  <c r="AK305"/>
  <c r="AL305"/>
  <c r="U306"/>
  <c r="V306"/>
  <c r="W306"/>
  <c r="X306"/>
  <c r="Y306"/>
  <c r="Z306"/>
  <c r="AA306"/>
  <c r="AB306"/>
  <c r="AC306"/>
  <c r="AD306"/>
  <c r="AE306"/>
  <c r="AF306"/>
  <c r="AG306"/>
  <c r="AH306"/>
  <c r="AI306"/>
  <c r="AJ306"/>
  <c r="AK306"/>
  <c r="AL306"/>
  <c r="U307"/>
  <c r="V307"/>
  <c r="W307"/>
  <c r="X307"/>
  <c r="Y307"/>
  <c r="Z307"/>
  <c r="AA307"/>
  <c r="AB307"/>
  <c r="AC307"/>
  <c r="AD307"/>
  <c r="AE307"/>
  <c r="AF307"/>
  <c r="AG307"/>
  <c r="AH307"/>
  <c r="AI307"/>
  <c r="AJ307"/>
  <c r="AK307"/>
  <c r="AL307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U309"/>
  <c r="V309"/>
  <c r="W309"/>
  <c r="X309"/>
  <c r="Y309"/>
  <c r="Z309"/>
  <c r="AA309"/>
  <c r="AB309"/>
  <c r="AC309"/>
  <c r="AD309"/>
  <c r="AE309"/>
  <c r="AF309"/>
  <c r="AG309"/>
  <c r="AH309"/>
  <c r="AI309"/>
  <c r="AJ309"/>
  <c r="AK309"/>
  <c r="AL309"/>
  <c r="U310"/>
  <c r="V310"/>
  <c r="W310"/>
  <c r="X310"/>
  <c r="Y310"/>
  <c r="Z310"/>
  <c r="AA310"/>
  <c r="AB310"/>
  <c r="AC310"/>
  <c r="AD310"/>
  <c r="AE310"/>
  <c r="AF310"/>
  <c r="AG310"/>
  <c r="AH310"/>
  <c r="AI310"/>
  <c r="AJ310"/>
  <c r="AK310"/>
  <c r="AL310"/>
  <c r="U311"/>
  <c r="V311"/>
  <c r="W311"/>
  <c r="X311"/>
  <c r="Y311"/>
  <c r="Z311"/>
  <c r="AA311"/>
  <c r="AB311"/>
  <c r="AC311"/>
  <c r="AD311"/>
  <c r="AE311"/>
  <c r="AF311"/>
  <c r="AG311"/>
  <c r="AH311"/>
  <c r="AI311"/>
  <c r="AJ311"/>
  <c r="AK311"/>
  <c r="AL311"/>
  <c r="U312"/>
  <c r="V312"/>
  <c r="W312"/>
  <c r="X312"/>
  <c r="Y312"/>
  <c r="Z312"/>
  <c r="AA312"/>
  <c r="AB312"/>
  <c r="AC312"/>
  <c r="AD312"/>
  <c r="AE312"/>
  <c r="AF312"/>
  <c r="AG312"/>
  <c r="AH312"/>
  <c r="AI312"/>
  <c r="AJ312"/>
  <c r="AK312"/>
  <c r="AL312"/>
  <c r="U313"/>
  <c r="V313"/>
  <c r="W313"/>
  <c r="X313"/>
  <c r="Y313"/>
  <c r="Z313"/>
  <c r="AA313"/>
  <c r="AB313"/>
  <c r="AC313"/>
  <c r="AD313"/>
  <c r="AE313"/>
  <c r="AF313"/>
  <c r="AG313"/>
  <c r="AH313"/>
  <c r="AI313"/>
  <c r="AJ313"/>
  <c r="AK313"/>
  <c r="AL313"/>
  <c r="U314"/>
  <c r="V314"/>
  <c r="W314"/>
  <c r="X314"/>
  <c r="Y314"/>
  <c r="Z314"/>
  <c r="AA314"/>
  <c r="AB314"/>
  <c r="AC314"/>
  <c r="AD314"/>
  <c r="AE314"/>
  <c r="AF314"/>
  <c r="AG314"/>
  <c r="AH314"/>
  <c r="AI314"/>
  <c r="AJ314"/>
  <c r="AK314"/>
  <c r="AL314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U316"/>
  <c r="V316"/>
  <c r="W316"/>
  <c r="X316"/>
  <c r="Y316"/>
  <c r="Z316"/>
  <c r="AA316"/>
  <c r="AB316"/>
  <c r="AC316"/>
  <c r="AD316"/>
  <c r="AE316"/>
  <c r="AF316"/>
  <c r="AG316"/>
  <c r="AH316"/>
  <c r="AI316"/>
  <c r="AJ316"/>
  <c r="AK316"/>
  <c r="AL316"/>
  <c r="AM316"/>
  <c r="U317"/>
  <c r="V317"/>
  <c r="W317"/>
  <c r="X317"/>
  <c r="Y317"/>
  <c r="Z317"/>
  <c r="AA317"/>
  <c r="AB317"/>
  <c r="AC317"/>
  <c r="AD317"/>
  <c r="AE317"/>
  <c r="AF317"/>
  <c r="AG317"/>
  <c r="AH317"/>
  <c r="AI317"/>
  <c r="AJ317"/>
  <c r="AK317"/>
  <c r="AL317"/>
  <c r="U318"/>
  <c r="V318"/>
  <c r="W318"/>
  <c r="X318"/>
  <c r="Y318"/>
  <c r="Z318"/>
  <c r="AA318"/>
  <c r="AB318"/>
  <c r="AC318"/>
  <c r="AD318"/>
  <c r="AE318"/>
  <c r="AF318"/>
  <c r="AG318"/>
  <c r="AH318"/>
  <c r="AI318"/>
  <c r="AJ318"/>
  <c r="AK318"/>
  <c r="AL318"/>
  <c r="U319"/>
  <c r="V319"/>
  <c r="W319"/>
  <c r="X319"/>
  <c r="Y319"/>
  <c r="Z319"/>
  <c r="AA319"/>
  <c r="AB319"/>
  <c r="AC319"/>
  <c r="AD319"/>
  <c r="AE319"/>
  <c r="AF319"/>
  <c r="AG319"/>
  <c r="AH319"/>
  <c r="AI319"/>
  <c r="AJ319"/>
  <c r="AK319"/>
  <c r="AL319"/>
  <c r="U320"/>
  <c r="V320"/>
  <c r="W320"/>
  <c r="X320"/>
  <c r="Y320"/>
  <c r="Z320"/>
  <c r="AA320"/>
  <c r="AB320"/>
  <c r="AC320"/>
  <c r="AD320"/>
  <c r="AE320"/>
  <c r="AF320"/>
  <c r="AG320"/>
  <c r="AH320"/>
  <c r="AI320"/>
  <c r="AJ320"/>
  <c r="AK320"/>
  <c r="AL320"/>
  <c r="U321"/>
  <c r="V321"/>
  <c r="W321"/>
  <c r="X321"/>
  <c r="Y321"/>
  <c r="Z321"/>
  <c r="AA321"/>
  <c r="AB321"/>
  <c r="AC321"/>
  <c r="AD321"/>
  <c r="AE321"/>
  <c r="AF321"/>
  <c r="AG321"/>
  <c r="AH321"/>
  <c r="AI321"/>
  <c r="AJ321"/>
  <c r="AK321"/>
  <c r="AL321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U323"/>
  <c r="V323"/>
  <c r="W323"/>
  <c r="X323"/>
  <c r="Y323"/>
  <c r="Z323"/>
  <c r="AA323"/>
  <c r="AB323"/>
  <c r="AC323"/>
  <c r="AD323"/>
  <c r="AF323"/>
  <c r="AG323"/>
  <c r="AH323"/>
  <c r="AI323"/>
  <c r="AJ323"/>
  <c r="AK323"/>
  <c r="AL323"/>
  <c r="U324"/>
  <c r="V324"/>
  <c r="W324"/>
  <c r="X324"/>
  <c r="Y324"/>
  <c r="Z324"/>
  <c r="AA324"/>
  <c r="AB324"/>
  <c r="AC324"/>
  <c r="AD324"/>
  <c r="AF324"/>
  <c r="AG324"/>
  <c r="AH324"/>
  <c r="AI324"/>
  <c r="AJ324"/>
  <c r="AK324"/>
  <c r="AL324"/>
  <c r="U325"/>
  <c r="V325"/>
  <c r="W325"/>
  <c r="X325"/>
  <c r="Y325"/>
  <c r="Z325"/>
  <c r="AA325"/>
  <c r="AB325"/>
  <c r="AC325"/>
  <c r="AD325"/>
  <c r="AF325"/>
  <c r="AG325"/>
  <c r="AH325"/>
  <c r="AI325"/>
  <c r="AJ325"/>
  <c r="AK325"/>
  <c r="AL325"/>
  <c r="U326"/>
  <c r="V326"/>
  <c r="W326"/>
  <c r="X326"/>
  <c r="Y326"/>
  <c r="Z326"/>
  <c r="AA326"/>
  <c r="AB326"/>
  <c r="AC326"/>
  <c r="AD326"/>
  <c r="AF326"/>
  <c r="AG326"/>
  <c r="AH326"/>
  <c r="AI326"/>
  <c r="AJ326"/>
  <c r="AK326"/>
  <c r="AL326"/>
  <c r="U327"/>
  <c r="V327"/>
  <c r="W327"/>
  <c r="X327"/>
  <c r="Y327"/>
  <c r="Z327"/>
  <c r="AA327"/>
  <c r="AB327"/>
  <c r="AC327"/>
  <c r="AD327"/>
  <c r="AF327"/>
  <c r="AG327"/>
  <c r="AH327"/>
  <c r="AI327"/>
  <c r="AJ327"/>
  <c r="AK327"/>
  <c r="AL327"/>
  <c r="U328"/>
  <c r="V328"/>
  <c r="W328"/>
  <c r="X328"/>
  <c r="Y328"/>
  <c r="Z328"/>
  <c r="AA328"/>
  <c r="AB328"/>
  <c r="AC328"/>
  <c r="AD328"/>
  <c r="AF328"/>
  <c r="AG328"/>
  <c r="AH328"/>
  <c r="AI328"/>
  <c r="AJ328"/>
  <c r="AK328"/>
  <c r="AL328"/>
  <c r="U329"/>
  <c r="V329"/>
  <c r="W329"/>
  <c r="X329"/>
  <c r="Y329"/>
  <c r="Z329"/>
  <c r="AA329"/>
  <c r="AB329"/>
  <c r="AC329"/>
  <c r="AD329"/>
  <c r="AF329"/>
  <c r="AG329"/>
  <c r="AH329"/>
  <c r="AI329"/>
  <c r="AJ329"/>
  <c r="AK329"/>
  <c r="AL329"/>
  <c r="U330"/>
  <c r="V330"/>
  <c r="W330"/>
  <c r="X330"/>
  <c r="Y330"/>
  <c r="Z330"/>
  <c r="AA330"/>
  <c r="AB330"/>
  <c r="AC330"/>
  <c r="AD330"/>
  <c r="AF330"/>
  <c r="AG330"/>
  <c r="AH330"/>
  <c r="AI330"/>
  <c r="AJ330"/>
  <c r="AK330"/>
  <c r="AL330"/>
  <c r="U331"/>
  <c r="V331"/>
  <c r="W331"/>
  <c r="X331"/>
  <c r="Y331"/>
  <c r="Z331"/>
  <c r="AA331"/>
  <c r="AB331"/>
  <c r="AC331"/>
  <c r="AD331"/>
  <c r="AF331"/>
  <c r="AG331"/>
  <c r="AH331"/>
  <c r="AI331"/>
  <c r="AJ331"/>
  <c r="AK331"/>
  <c r="AL331"/>
  <c r="U332"/>
  <c r="V332"/>
  <c r="W332"/>
  <c r="X332"/>
  <c r="Y332"/>
  <c r="Z332"/>
  <c r="AA332"/>
  <c r="AB332"/>
  <c r="AC332"/>
  <c r="AD332"/>
  <c r="AF332"/>
  <c r="AG332"/>
  <c r="AH332"/>
  <c r="AI332"/>
  <c r="AJ332"/>
  <c r="AK332"/>
  <c r="AL332"/>
  <c r="AM332"/>
  <c r="U333"/>
  <c r="V333"/>
  <c r="W333"/>
  <c r="X333"/>
  <c r="Y333"/>
  <c r="Z333"/>
  <c r="AA333"/>
  <c r="AB333"/>
  <c r="AC333"/>
  <c r="AD333"/>
  <c r="AF333"/>
  <c r="AG333"/>
  <c r="AH333"/>
  <c r="AI333"/>
  <c r="AJ333"/>
  <c r="AK333"/>
  <c r="AL333"/>
  <c r="AM333"/>
  <c r="U334"/>
  <c r="V334"/>
  <c r="W334"/>
  <c r="X334"/>
  <c r="Y334"/>
  <c r="Z334"/>
  <c r="AA334"/>
  <c r="AB334"/>
  <c r="AC334"/>
  <c r="AD334"/>
  <c r="AF334"/>
  <c r="AG334"/>
  <c r="AH334"/>
  <c r="AI334"/>
  <c r="AJ334"/>
  <c r="AK334"/>
  <c r="AL334"/>
  <c r="AM334"/>
  <c r="U335"/>
  <c r="V335"/>
  <c r="W335"/>
  <c r="X335"/>
  <c r="Y335"/>
  <c r="Z335"/>
  <c r="AA335"/>
  <c r="AB335"/>
  <c r="AC335"/>
  <c r="AD335"/>
  <c r="AF335"/>
  <c r="AG335"/>
  <c r="AH335"/>
  <c r="AI335"/>
  <c r="AJ335"/>
  <c r="AK335"/>
  <c r="AL335"/>
  <c r="AM335"/>
  <c r="U336"/>
  <c r="V336"/>
  <c r="W336"/>
  <c r="X336"/>
  <c r="Y336"/>
  <c r="Z336"/>
  <c r="AA336"/>
  <c r="AB336"/>
  <c r="AC336"/>
  <c r="AD336"/>
  <c r="AF336"/>
  <c r="AG336"/>
  <c r="AH336"/>
  <c r="AI336"/>
  <c r="AJ336"/>
  <c r="AK336"/>
  <c r="AL336"/>
  <c r="AM336"/>
  <c r="U337"/>
  <c r="V337"/>
  <c r="W337"/>
  <c r="X337"/>
  <c r="Y337"/>
  <c r="Z337"/>
  <c r="AA337"/>
  <c r="AB337"/>
  <c r="AC337"/>
  <c r="AD337"/>
  <c r="AF337"/>
  <c r="AG337"/>
  <c r="AH337"/>
  <c r="AI337"/>
  <c r="AJ337"/>
  <c r="AK337"/>
  <c r="AL337"/>
  <c r="AM337"/>
  <c r="U338"/>
  <c r="V338"/>
  <c r="W338"/>
  <c r="X338"/>
  <c r="Y338"/>
  <c r="Z338"/>
  <c r="AA338"/>
  <c r="AB338"/>
  <c r="AC338"/>
  <c r="AD338"/>
  <c r="AF338"/>
  <c r="AG338"/>
  <c r="AH338"/>
  <c r="AI338"/>
  <c r="AJ338"/>
  <c r="AK338"/>
  <c r="AL338"/>
  <c r="AM338"/>
  <c r="U339"/>
  <c r="V339"/>
  <c r="W339"/>
  <c r="X339"/>
  <c r="Y339"/>
  <c r="Z339"/>
  <c r="AA339"/>
  <c r="AB339"/>
  <c r="AC339"/>
  <c r="AD339"/>
  <c r="AF339"/>
  <c r="AG339"/>
  <c r="AH339"/>
  <c r="AI339"/>
  <c r="AJ339"/>
  <c r="AK339"/>
  <c r="AL339"/>
  <c r="AM339"/>
  <c r="U340"/>
  <c r="V340"/>
  <c r="W340"/>
  <c r="X340"/>
  <c r="Y340"/>
  <c r="Z340"/>
  <c r="AA340"/>
  <c r="AB340"/>
  <c r="AC340"/>
  <c r="AD340"/>
  <c r="AF340"/>
  <c r="AG340"/>
  <c r="AH340"/>
  <c r="AI340"/>
  <c r="AJ340"/>
  <c r="AK340"/>
  <c r="AL340"/>
  <c r="AM340"/>
  <c r="U341"/>
  <c r="V341"/>
  <c r="W341"/>
  <c r="X341"/>
  <c r="Y341"/>
  <c r="Z341"/>
  <c r="AA341"/>
  <c r="AB341"/>
  <c r="AC341"/>
  <c r="AD341"/>
  <c r="AF341"/>
  <c r="AG341"/>
  <c r="AH341"/>
  <c r="AI341"/>
  <c r="AJ341"/>
  <c r="AK341"/>
  <c r="AL341"/>
  <c r="AM341"/>
  <c r="U342"/>
  <c r="V342"/>
  <c r="W342"/>
  <c r="X342"/>
  <c r="Y342"/>
  <c r="Z342"/>
  <c r="AA342"/>
  <c r="AB342"/>
  <c r="AC342"/>
  <c r="AD342"/>
  <c r="AF342"/>
  <c r="AG342"/>
  <c r="AH342"/>
  <c r="AI342"/>
  <c r="AJ342"/>
  <c r="AK342"/>
  <c r="AL342"/>
  <c r="AM342"/>
  <c r="U343"/>
  <c r="V343"/>
  <c r="W343"/>
  <c r="X343"/>
  <c r="Y343"/>
  <c r="Z343"/>
  <c r="AA343"/>
  <c r="AB343"/>
  <c r="AC343"/>
  <c r="AD343"/>
  <c r="AF343"/>
  <c r="AG343"/>
  <c r="AH343"/>
  <c r="AI343"/>
  <c r="AJ343"/>
  <c r="AK343"/>
  <c r="AL343"/>
  <c r="AM343"/>
  <c r="U344"/>
  <c r="V344"/>
  <c r="W344"/>
  <c r="X344"/>
  <c r="Y344"/>
  <c r="Z344"/>
  <c r="AA344"/>
  <c r="AB344"/>
  <c r="AC344"/>
  <c r="AD344"/>
  <c r="AF344"/>
  <c r="AG344"/>
  <c r="AH344"/>
  <c r="AI344"/>
  <c r="AJ344"/>
  <c r="AK344"/>
  <c r="AL344"/>
  <c r="AM344"/>
  <c r="U345"/>
  <c r="V345"/>
  <c r="W345"/>
  <c r="X345"/>
  <c r="Y345"/>
  <c r="Z345"/>
  <c r="AA345"/>
  <c r="AB345"/>
  <c r="AC345"/>
  <c r="AD345"/>
  <c r="AF345"/>
  <c r="AG345"/>
  <c r="AH345"/>
  <c r="AI345"/>
  <c r="AJ345"/>
  <c r="AK345"/>
  <c r="AL345"/>
  <c r="AM345"/>
  <c r="U346"/>
  <c r="V346"/>
  <c r="W346"/>
  <c r="X346"/>
  <c r="Y346"/>
  <c r="Z346"/>
  <c r="AA346"/>
  <c r="AB346"/>
  <c r="AC346"/>
  <c r="AD346"/>
  <c r="AF346"/>
  <c r="AG346"/>
  <c r="AH346"/>
  <c r="AI346"/>
  <c r="AJ346"/>
  <c r="AK346"/>
  <c r="AL346"/>
  <c r="AM346"/>
  <c r="U347"/>
  <c r="V347"/>
  <c r="W347"/>
  <c r="X347"/>
  <c r="Y347"/>
  <c r="Z347"/>
  <c r="AA347"/>
  <c r="AB347"/>
  <c r="AC347"/>
  <c r="AD347"/>
  <c r="AF347"/>
  <c r="AG347"/>
  <c r="AH347"/>
  <c r="AI347"/>
  <c r="AJ347"/>
  <c r="AK347"/>
  <c r="AL347"/>
  <c r="AM347"/>
  <c r="U348"/>
  <c r="V348"/>
  <c r="W348"/>
  <c r="X348"/>
  <c r="Y348"/>
  <c r="Z348"/>
  <c r="AA348"/>
  <c r="AB348"/>
  <c r="AC348"/>
  <c r="AD348"/>
  <c r="AF348"/>
  <c r="AG348"/>
  <c r="AH348"/>
  <c r="AI348"/>
  <c r="AJ348"/>
  <c r="AK348"/>
  <c r="AL348"/>
  <c r="AM348"/>
  <c r="U349"/>
  <c r="V349"/>
  <c r="W349"/>
  <c r="X349"/>
  <c r="Y349"/>
  <c r="Z349"/>
  <c r="AA349"/>
  <c r="AB349"/>
  <c r="AC349"/>
  <c r="AD349"/>
  <c r="AF349"/>
  <c r="AG349"/>
  <c r="AH349"/>
  <c r="AI349"/>
  <c r="AJ349"/>
  <c r="AK349"/>
  <c r="AL349"/>
  <c r="AM349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U351"/>
  <c r="V351"/>
  <c r="W351"/>
  <c r="X351"/>
  <c r="Y351"/>
  <c r="Z351"/>
  <c r="AA351"/>
  <c r="AB351"/>
  <c r="AC351"/>
  <c r="AD351"/>
  <c r="AE351"/>
  <c r="AF351"/>
  <c r="AG351"/>
  <c r="AH351"/>
  <c r="AI351"/>
  <c r="AJ351"/>
  <c r="AK351"/>
  <c r="AL351"/>
  <c r="U352"/>
  <c r="V352"/>
  <c r="W352"/>
  <c r="X352"/>
  <c r="Y352"/>
  <c r="Z352"/>
  <c r="AA352"/>
  <c r="AB352"/>
  <c r="AC352"/>
  <c r="AD352"/>
  <c r="AE352"/>
  <c r="AF352"/>
  <c r="AG352"/>
  <c r="AH352"/>
  <c r="AI352"/>
  <c r="AJ352"/>
  <c r="AK352"/>
  <c r="AL352"/>
  <c r="U353"/>
  <c r="V353"/>
  <c r="W353"/>
  <c r="X353"/>
  <c r="Y353"/>
  <c r="Z353"/>
  <c r="AA353"/>
  <c r="AB353"/>
  <c r="AC353"/>
  <c r="AD353"/>
  <c r="AE353"/>
  <c r="AF353"/>
  <c r="AG353"/>
  <c r="AH353"/>
  <c r="AI353"/>
  <c r="AJ353"/>
  <c r="AK353"/>
  <c r="AL353"/>
  <c r="U354"/>
  <c r="V354"/>
  <c r="W354"/>
  <c r="X354"/>
  <c r="Y354"/>
  <c r="Z354"/>
  <c r="AA354"/>
  <c r="AB354"/>
  <c r="AC354"/>
  <c r="AD354"/>
  <c r="AE354"/>
  <c r="AF354"/>
  <c r="AG354"/>
  <c r="AH354"/>
  <c r="AI354"/>
  <c r="AJ354"/>
  <c r="AK354"/>
  <c r="AL354"/>
  <c r="U355"/>
  <c r="V355"/>
  <c r="W355"/>
  <c r="X355"/>
  <c r="Y355"/>
  <c r="Z355"/>
  <c r="AA355"/>
  <c r="AB355"/>
  <c r="AC355"/>
  <c r="AD355"/>
  <c r="AE355"/>
  <c r="AF355"/>
  <c r="AG355"/>
  <c r="AH355"/>
  <c r="AI355"/>
  <c r="AJ355"/>
  <c r="AK355"/>
  <c r="AL355"/>
  <c r="U356"/>
  <c r="V356"/>
  <c r="W356"/>
  <c r="X356"/>
  <c r="Y356"/>
  <c r="Z356"/>
  <c r="AA356"/>
  <c r="AB356"/>
  <c r="AC356"/>
  <c r="AD356"/>
  <c r="AE356"/>
  <c r="AF356"/>
  <c r="AG356"/>
  <c r="AH356"/>
  <c r="AI356"/>
  <c r="AJ356"/>
  <c r="AK356"/>
  <c r="AL356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U358"/>
  <c r="V358"/>
  <c r="W358"/>
  <c r="X358"/>
  <c r="Y358"/>
  <c r="Z358"/>
  <c r="AA358"/>
  <c r="AB358"/>
  <c r="AC358"/>
  <c r="AD358"/>
  <c r="AE358"/>
  <c r="AF358"/>
  <c r="AG358"/>
  <c r="AH358"/>
  <c r="AI358"/>
  <c r="AJ358"/>
  <c r="AK358"/>
  <c r="AL358"/>
  <c r="U359"/>
  <c r="V359"/>
  <c r="W359"/>
  <c r="X359"/>
  <c r="Y359"/>
  <c r="Z359"/>
  <c r="AA359"/>
  <c r="AB359"/>
  <c r="AC359"/>
  <c r="AD359"/>
  <c r="AE359"/>
  <c r="AF359"/>
  <c r="AG359"/>
  <c r="AH359"/>
  <c r="AI359"/>
  <c r="AJ359"/>
  <c r="AK359"/>
  <c r="AL359"/>
  <c r="U360"/>
  <c r="V360"/>
  <c r="W360"/>
  <c r="X360"/>
  <c r="Y360"/>
  <c r="Z360"/>
  <c r="AA360"/>
  <c r="AB360"/>
  <c r="AC360"/>
  <c r="AD360"/>
  <c r="AE360"/>
  <c r="AF360"/>
  <c r="AG360"/>
  <c r="AH360"/>
  <c r="AI360"/>
  <c r="AJ360"/>
  <c r="AK360"/>
  <c r="AL360"/>
  <c r="U361"/>
  <c r="V361"/>
  <c r="W361"/>
  <c r="X361"/>
  <c r="Y361"/>
  <c r="Z361"/>
  <c r="AA361"/>
  <c r="AB361"/>
  <c r="AC361"/>
  <c r="AD361"/>
  <c r="AE361"/>
  <c r="AF361"/>
  <c r="AG361"/>
  <c r="AH361"/>
  <c r="AI361"/>
  <c r="AJ361"/>
  <c r="AK361"/>
  <c r="AL361"/>
  <c r="U362"/>
  <c r="V362"/>
  <c r="W362"/>
  <c r="X362"/>
  <c r="Y362"/>
  <c r="Z362"/>
  <c r="AA362"/>
  <c r="AB362"/>
  <c r="AC362"/>
  <c r="AD362"/>
  <c r="AE362"/>
  <c r="AF362"/>
  <c r="AG362"/>
  <c r="AH362"/>
  <c r="AI362"/>
  <c r="AJ362"/>
  <c r="AK362"/>
  <c r="AL362"/>
  <c r="U363"/>
  <c r="V363"/>
  <c r="W363"/>
  <c r="X363"/>
  <c r="Y363"/>
  <c r="Z363"/>
  <c r="AA363"/>
  <c r="AB363"/>
  <c r="AC363"/>
  <c r="AD363"/>
  <c r="AE363"/>
  <c r="AF363"/>
  <c r="AG363"/>
  <c r="AH363"/>
  <c r="AI363"/>
  <c r="AJ363"/>
  <c r="AK363"/>
  <c r="AL363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U365"/>
  <c r="V365"/>
  <c r="W365"/>
  <c r="X365"/>
  <c r="Y365"/>
  <c r="Z365"/>
  <c r="AA365"/>
  <c r="AB365"/>
  <c r="AC365"/>
  <c r="AD365"/>
  <c r="AE365"/>
  <c r="AF365"/>
  <c r="AG365"/>
  <c r="AH365"/>
  <c r="AI365"/>
  <c r="AJ365"/>
  <c r="AK365"/>
  <c r="AL365"/>
  <c r="AM365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U368"/>
  <c r="V368"/>
  <c r="W368"/>
  <c r="X368"/>
  <c r="Y368"/>
  <c r="Z368"/>
  <c r="AA368"/>
  <c r="AB368"/>
  <c r="AC368"/>
  <c r="AD368"/>
  <c r="AE368"/>
  <c r="AF368"/>
  <c r="AG368"/>
  <c r="AH368"/>
  <c r="AI368"/>
  <c r="AJ368"/>
  <c r="AK368"/>
  <c r="AL368"/>
  <c r="U369"/>
  <c r="V369"/>
  <c r="W369"/>
  <c r="X369"/>
  <c r="Y369"/>
  <c r="Z369"/>
  <c r="AA369"/>
  <c r="AB369"/>
  <c r="AC369"/>
  <c r="AD369"/>
  <c r="AE369"/>
  <c r="AF369"/>
  <c r="AG369"/>
  <c r="AH369"/>
  <c r="AI369"/>
  <c r="AJ369"/>
  <c r="AK369"/>
  <c r="AL369"/>
  <c r="U370"/>
  <c r="V370"/>
  <c r="W370"/>
  <c r="X370"/>
  <c r="Y370"/>
  <c r="Z370"/>
  <c r="AA370"/>
  <c r="AB370"/>
  <c r="AC370"/>
  <c r="AD370"/>
  <c r="AE370"/>
  <c r="AF370"/>
  <c r="AG370"/>
  <c r="AH370"/>
  <c r="AI370"/>
  <c r="AJ370"/>
  <c r="AK370"/>
  <c r="AL370"/>
  <c r="U371"/>
  <c r="V371"/>
  <c r="W371"/>
  <c r="X371"/>
  <c r="Y371"/>
  <c r="Z371"/>
  <c r="AA371"/>
  <c r="AB371"/>
  <c r="AD371"/>
  <c r="AF371"/>
  <c r="AG371"/>
  <c r="AH371"/>
  <c r="AI371"/>
  <c r="AJ371"/>
  <c r="AK371"/>
  <c r="AL371"/>
  <c r="U372"/>
  <c r="V372"/>
  <c r="W372"/>
  <c r="X372"/>
  <c r="Y372"/>
  <c r="Z372"/>
  <c r="AA372"/>
  <c r="AB372"/>
  <c r="AD372"/>
  <c r="AF372"/>
  <c r="AG372"/>
  <c r="AH372"/>
  <c r="AI372"/>
  <c r="AJ372"/>
  <c r="AK372"/>
  <c r="AL372"/>
  <c r="U373"/>
  <c r="V373"/>
  <c r="W373"/>
  <c r="X373"/>
  <c r="Y373"/>
  <c r="Z373"/>
  <c r="AA373"/>
  <c r="AB373"/>
  <c r="AD373"/>
  <c r="AF373"/>
  <c r="AG373"/>
  <c r="AH373"/>
  <c r="AI373"/>
  <c r="AJ373"/>
  <c r="AK373"/>
  <c r="AL373"/>
  <c r="AM373"/>
  <c r="U374"/>
  <c r="V374"/>
  <c r="W374"/>
  <c r="X374"/>
  <c r="Y374"/>
  <c r="Z374"/>
  <c r="AA374"/>
  <c r="AB374"/>
  <c r="AD374"/>
  <c r="AF374"/>
  <c r="AG374"/>
  <c r="AH374"/>
  <c r="AI374"/>
  <c r="AJ374"/>
  <c r="AK374"/>
  <c r="AL374"/>
  <c r="U375"/>
  <c r="V375"/>
  <c r="W375"/>
  <c r="X375"/>
  <c r="Y375"/>
  <c r="Z375"/>
  <c r="AA375"/>
  <c r="AB375"/>
  <c r="AD375"/>
  <c r="AF375"/>
  <c r="AG375"/>
  <c r="AH375"/>
  <c r="AI375"/>
  <c r="AJ375"/>
  <c r="AK375"/>
  <c r="AL375"/>
  <c r="U376"/>
  <c r="V376"/>
  <c r="W376"/>
  <c r="X376"/>
  <c r="Y376"/>
  <c r="Z376"/>
  <c r="AA376"/>
  <c r="AB376"/>
  <c r="AD376"/>
  <c r="AF376"/>
  <c r="AG376"/>
  <c r="AH376"/>
  <c r="AI376"/>
  <c r="AJ376"/>
  <c r="AK376"/>
  <c r="AL376"/>
  <c r="U377"/>
  <c r="V377"/>
  <c r="W377"/>
  <c r="X377"/>
  <c r="Y377"/>
  <c r="Z377"/>
  <c r="AA377"/>
  <c r="AB377"/>
  <c r="AD377"/>
  <c r="AF377"/>
  <c r="AG377"/>
  <c r="AH377"/>
  <c r="AI377"/>
  <c r="AJ377"/>
  <c r="AK377"/>
  <c r="AL377"/>
  <c r="U378"/>
  <c r="V378"/>
  <c r="W378"/>
  <c r="X378"/>
  <c r="Y378"/>
  <c r="Z378"/>
  <c r="AA378"/>
  <c r="AB378"/>
  <c r="AD378"/>
  <c r="AF378"/>
  <c r="AG378"/>
  <c r="AH378"/>
  <c r="AI378"/>
  <c r="AJ378"/>
  <c r="AK378"/>
  <c r="AL378"/>
  <c r="U379"/>
  <c r="V379"/>
  <c r="W379"/>
  <c r="X379"/>
  <c r="Y379"/>
  <c r="Z379"/>
  <c r="AA379"/>
  <c r="AB379"/>
  <c r="AD379"/>
  <c r="AF379"/>
  <c r="AG379"/>
  <c r="AH379"/>
  <c r="AI379"/>
  <c r="AJ379"/>
  <c r="AK379"/>
  <c r="AL379"/>
  <c r="U380"/>
  <c r="V380"/>
  <c r="W380"/>
  <c r="X380"/>
  <c r="Y380"/>
  <c r="Z380"/>
  <c r="AA380"/>
  <c r="AB380"/>
  <c r="AD380"/>
  <c r="AF380"/>
  <c r="AG380"/>
  <c r="AH380"/>
  <c r="AI380"/>
  <c r="AJ380"/>
  <c r="AK380"/>
  <c r="AL380"/>
  <c r="U381"/>
  <c r="V381"/>
  <c r="W381"/>
  <c r="X381"/>
  <c r="Y381"/>
  <c r="Z381"/>
  <c r="AA381"/>
  <c r="AB381"/>
  <c r="AD381"/>
  <c r="AF381"/>
  <c r="AG381"/>
  <c r="AH381"/>
  <c r="AI381"/>
  <c r="AJ381"/>
  <c r="AK381"/>
  <c r="AL381"/>
  <c r="AM381"/>
  <c r="U382"/>
  <c r="V382"/>
  <c r="W382"/>
  <c r="X382"/>
  <c r="Y382"/>
  <c r="Z382"/>
  <c r="AA382"/>
  <c r="AB382"/>
  <c r="AD382"/>
  <c r="AF382"/>
  <c r="AG382"/>
  <c r="AH382"/>
  <c r="AI382"/>
  <c r="AJ382"/>
  <c r="AK382"/>
  <c r="AL382"/>
  <c r="U383"/>
  <c r="V383"/>
  <c r="W383"/>
  <c r="X383"/>
  <c r="Y383"/>
  <c r="Z383"/>
  <c r="AA383"/>
  <c r="AB383"/>
  <c r="AD383"/>
  <c r="AF383"/>
  <c r="AG383"/>
  <c r="AH383"/>
  <c r="AI383"/>
  <c r="AJ383"/>
  <c r="AK383"/>
  <c r="AL383"/>
  <c r="U384"/>
  <c r="V384"/>
  <c r="W384"/>
  <c r="X384"/>
  <c r="Y384"/>
  <c r="Z384"/>
  <c r="AA384"/>
  <c r="AB384"/>
  <c r="AD384"/>
  <c r="AF384"/>
  <c r="AG384"/>
  <c r="AH384"/>
  <c r="AI384"/>
  <c r="AJ384"/>
  <c r="AK384"/>
  <c r="AL384"/>
  <c r="U385"/>
  <c r="V385"/>
  <c r="W385"/>
  <c r="X385"/>
  <c r="Y385"/>
  <c r="Z385"/>
  <c r="AA385"/>
  <c r="AB385"/>
  <c r="AD385"/>
  <c r="AF385"/>
  <c r="AG385"/>
  <c r="AH385"/>
  <c r="AI385"/>
  <c r="AJ385"/>
  <c r="AK385"/>
  <c r="AL385"/>
  <c r="U386"/>
  <c r="V386"/>
  <c r="W386"/>
  <c r="X386"/>
  <c r="Y386"/>
  <c r="Z386"/>
  <c r="AA386"/>
  <c r="AB386"/>
  <c r="AD386"/>
  <c r="AF386"/>
  <c r="AG386"/>
  <c r="AH386"/>
  <c r="AI386"/>
  <c r="AJ386"/>
  <c r="AK386"/>
  <c r="AL386"/>
  <c r="U387"/>
  <c r="V387"/>
  <c r="W387"/>
  <c r="X387"/>
  <c r="Y387"/>
  <c r="Z387"/>
  <c r="AA387"/>
  <c r="AB387"/>
  <c r="AD387"/>
  <c r="AF387"/>
  <c r="AG387"/>
  <c r="AH387"/>
  <c r="AI387"/>
  <c r="AJ387"/>
  <c r="AK387"/>
  <c r="AL387"/>
  <c r="U388"/>
  <c r="V388"/>
  <c r="W388"/>
  <c r="X388"/>
  <c r="Y388"/>
  <c r="Z388"/>
  <c r="AA388"/>
  <c r="AB388"/>
  <c r="AD388"/>
  <c r="AF388"/>
  <c r="AG388"/>
  <c r="AH388"/>
  <c r="AI388"/>
  <c r="AJ388"/>
  <c r="AK388"/>
  <c r="AL388"/>
  <c r="U389"/>
  <c r="V389"/>
  <c r="W389"/>
  <c r="X389"/>
  <c r="Y389"/>
  <c r="Z389"/>
  <c r="AA389"/>
  <c r="AB389"/>
  <c r="AD389"/>
  <c r="AF389"/>
  <c r="AG389"/>
  <c r="AH389"/>
  <c r="AI389"/>
  <c r="AJ389"/>
  <c r="AK389"/>
  <c r="AL389"/>
  <c r="AM389"/>
  <c r="U390"/>
  <c r="V390"/>
  <c r="W390"/>
  <c r="X390"/>
  <c r="Y390"/>
  <c r="Z390"/>
  <c r="AA390"/>
  <c r="AB390"/>
  <c r="AD390"/>
  <c r="AF390"/>
  <c r="AG390"/>
  <c r="AH390"/>
  <c r="AI390"/>
  <c r="AJ390"/>
  <c r="AK390"/>
  <c r="AL390"/>
  <c r="U391"/>
  <c r="V391"/>
  <c r="W391"/>
  <c r="X391"/>
  <c r="Y391"/>
  <c r="Z391"/>
  <c r="AA391"/>
  <c r="AB391"/>
  <c r="AD391"/>
  <c r="AF391"/>
  <c r="AG391"/>
  <c r="AH391"/>
  <c r="AI391"/>
  <c r="AJ391"/>
  <c r="AK391"/>
  <c r="AL391"/>
  <c r="U392"/>
  <c r="V392"/>
  <c r="W392"/>
  <c r="X392"/>
  <c r="Y392"/>
  <c r="Z392"/>
  <c r="AA392"/>
  <c r="AB392"/>
  <c r="AD392"/>
  <c r="AF392"/>
  <c r="AG392"/>
  <c r="AH392"/>
  <c r="AI392"/>
  <c r="AJ392"/>
  <c r="AK392"/>
  <c r="AL392"/>
  <c r="U393"/>
  <c r="V393"/>
  <c r="W393"/>
  <c r="X393"/>
  <c r="Y393"/>
  <c r="Z393"/>
  <c r="AA393"/>
  <c r="AB393"/>
  <c r="AD393"/>
  <c r="AF393"/>
  <c r="AG393"/>
  <c r="AH393"/>
  <c r="AI393"/>
  <c r="AJ393"/>
  <c r="AK393"/>
  <c r="AL393"/>
  <c r="U394"/>
  <c r="V394"/>
  <c r="W394"/>
  <c r="X394"/>
  <c r="Y394"/>
  <c r="Z394"/>
  <c r="AA394"/>
  <c r="AB394"/>
  <c r="AD394"/>
  <c r="AF394"/>
  <c r="AG394"/>
  <c r="AH394"/>
  <c r="AI394"/>
  <c r="AJ394"/>
  <c r="AK394"/>
  <c r="AL394"/>
  <c r="U395"/>
  <c r="V395"/>
  <c r="W395"/>
  <c r="X395"/>
  <c r="Y395"/>
  <c r="Z395"/>
  <c r="AA395"/>
  <c r="AB395"/>
  <c r="AD395"/>
  <c r="AF395"/>
  <c r="AG395"/>
  <c r="AH395"/>
  <c r="AI395"/>
  <c r="AJ395"/>
  <c r="AK395"/>
  <c r="AL395"/>
  <c r="U396"/>
  <c r="V396"/>
  <c r="W396"/>
  <c r="X396"/>
  <c r="Y396"/>
  <c r="Z396"/>
  <c r="AA396"/>
  <c r="AB396"/>
  <c r="AC396"/>
  <c r="AD396"/>
  <c r="AE396"/>
  <c r="AF396"/>
  <c r="AG396"/>
  <c r="AH396"/>
  <c r="AI396"/>
  <c r="AJ396"/>
  <c r="AK396"/>
  <c r="AL396"/>
  <c r="U397"/>
  <c r="V397"/>
  <c r="W397"/>
  <c r="X397"/>
  <c r="Y397"/>
  <c r="Z397"/>
  <c r="AA397"/>
  <c r="AB397"/>
  <c r="AC397"/>
  <c r="AD397"/>
  <c r="AE397"/>
  <c r="AF397"/>
  <c r="AG397"/>
  <c r="AH397"/>
  <c r="AI397"/>
  <c r="AJ397"/>
  <c r="AK397"/>
  <c r="AL397"/>
  <c r="AM397"/>
  <c r="U398"/>
  <c r="V398"/>
  <c r="W398"/>
  <c r="X398"/>
  <c r="Y398"/>
  <c r="Z398"/>
  <c r="AA398"/>
  <c r="AB398"/>
  <c r="AC398"/>
  <c r="AD398"/>
  <c r="AE398"/>
  <c r="AF398"/>
  <c r="AG398"/>
  <c r="AH398"/>
  <c r="AI398"/>
  <c r="AJ398"/>
  <c r="AK398"/>
  <c r="AL398"/>
  <c r="U399"/>
  <c r="V399"/>
  <c r="W399"/>
  <c r="X399"/>
  <c r="Y399"/>
  <c r="Z399"/>
  <c r="AA399"/>
  <c r="AB399"/>
  <c r="AC399"/>
  <c r="AD399"/>
  <c r="AE399"/>
  <c r="AF399"/>
  <c r="AG399"/>
  <c r="AH399"/>
  <c r="AI399"/>
  <c r="AJ399"/>
  <c r="AK399"/>
  <c r="AL399"/>
  <c r="U400"/>
  <c r="V400"/>
  <c r="W400"/>
  <c r="X400"/>
  <c r="Y400"/>
  <c r="Z400"/>
  <c r="AA400"/>
  <c r="AB400"/>
  <c r="AC400"/>
  <c r="AD400"/>
  <c r="AE400"/>
  <c r="AF400"/>
  <c r="AG400"/>
  <c r="AH400"/>
  <c r="AI400"/>
  <c r="AJ400"/>
  <c r="AK400"/>
  <c r="AL400"/>
  <c r="U401"/>
  <c r="V401"/>
  <c r="W401"/>
  <c r="X401"/>
  <c r="Y401"/>
  <c r="Z401"/>
  <c r="AA401"/>
  <c r="AB401"/>
  <c r="AC401"/>
  <c r="AD401"/>
  <c r="AE401"/>
  <c r="AF401"/>
  <c r="AG401"/>
  <c r="AH401"/>
  <c r="AI401"/>
  <c r="AJ401"/>
  <c r="AK401"/>
  <c r="AL401"/>
  <c r="U402"/>
  <c r="V402"/>
  <c r="W402"/>
  <c r="X402"/>
  <c r="Y402"/>
  <c r="Z402"/>
  <c r="AA402"/>
  <c r="AB402"/>
  <c r="AC402"/>
  <c r="AD402"/>
  <c r="AE402"/>
  <c r="AF402"/>
  <c r="AG402"/>
  <c r="AH402"/>
  <c r="AI402"/>
  <c r="AJ402"/>
  <c r="AK402"/>
  <c r="AL402"/>
  <c r="U403"/>
  <c r="V403"/>
  <c r="W403"/>
  <c r="X403"/>
  <c r="Y403"/>
  <c r="Z403"/>
  <c r="AA403"/>
  <c r="AB403"/>
  <c r="AC403"/>
  <c r="AD403"/>
  <c r="AE403"/>
  <c r="AF403"/>
  <c r="AG403"/>
  <c r="AH403"/>
  <c r="AI403"/>
  <c r="AJ403"/>
  <c r="AK403"/>
  <c r="AL403"/>
  <c r="U404"/>
  <c r="V404"/>
  <c r="W404"/>
  <c r="X404"/>
  <c r="Y404"/>
  <c r="Z404"/>
  <c r="AA404"/>
  <c r="AB404"/>
  <c r="AC404"/>
  <c r="AD404"/>
  <c r="AE404"/>
  <c r="AF404"/>
  <c r="AG404"/>
  <c r="AH404"/>
  <c r="AI404"/>
  <c r="AJ404"/>
  <c r="AK404"/>
  <c r="AL404"/>
  <c r="U405"/>
  <c r="V405"/>
  <c r="W405"/>
  <c r="X405"/>
  <c r="Y405"/>
  <c r="Z405"/>
  <c r="AA405"/>
  <c r="AB405"/>
  <c r="AC405"/>
  <c r="AD405"/>
  <c r="AE405"/>
  <c r="AF405"/>
  <c r="AG405"/>
  <c r="AH405"/>
  <c r="AI405"/>
  <c r="AJ405"/>
  <c r="AK405"/>
  <c r="AL405"/>
  <c r="AM405"/>
  <c r="U406"/>
  <c r="V406"/>
  <c r="W406"/>
  <c r="X406"/>
  <c r="Y406"/>
  <c r="Z406"/>
  <c r="AA406"/>
  <c r="AB406"/>
  <c r="AC406"/>
  <c r="AD406"/>
  <c r="AE406"/>
  <c r="AF406"/>
  <c r="AG406"/>
  <c r="AH406"/>
  <c r="AI406"/>
  <c r="AJ406"/>
  <c r="AK406"/>
  <c r="AL406"/>
  <c r="U407"/>
  <c r="V407"/>
  <c r="W407"/>
  <c r="X407"/>
  <c r="Y407"/>
  <c r="Z407"/>
  <c r="AA407"/>
  <c r="AB407"/>
  <c r="AC407"/>
  <c r="AD407"/>
  <c r="AE407"/>
  <c r="AF407"/>
  <c r="AG407"/>
  <c r="AH407"/>
  <c r="AI407"/>
  <c r="AJ407"/>
  <c r="AK407"/>
  <c r="AL407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U409"/>
  <c r="V409"/>
  <c r="W409"/>
  <c r="X409"/>
  <c r="Y409"/>
  <c r="Z409"/>
  <c r="AA409"/>
  <c r="AB409"/>
  <c r="AC409"/>
  <c r="AD409"/>
  <c r="AE409"/>
  <c r="AF409"/>
  <c r="AG409"/>
  <c r="AH409"/>
  <c r="AI409"/>
  <c r="AJ409"/>
  <c r="AK409"/>
  <c r="AL409"/>
  <c r="U410"/>
  <c r="V410"/>
  <c r="W410"/>
  <c r="X410"/>
  <c r="Y410"/>
  <c r="Z410"/>
  <c r="AA410"/>
  <c r="AB410"/>
  <c r="AC410"/>
  <c r="AD410"/>
  <c r="AE410"/>
  <c r="AF410"/>
  <c r="AG410"/>
  <c r="AH410"/>
  <c r="AI410"/>
  <c r="AJ410"/>
  <c r="AK410"/>
  <c r="AL410"/>
  <c r="U411"/>
  <c r="V411"/>
  <c r="W411"/>
  <c r="X411"/>
  <c r="Y411"/>
  <c r="Z411"/>
  <c r="AA411"/>
  <c r="AB411"/>
  <c r="AC411"/>
  <c r="AD411"/>
  <c r="AE411"/>
  <c r="AF411"/>
  <c r="AG411"/>
  <c r="AH411"/>
  <c r="AI411"/>
  <c r="AJ411"/>
  <c r="AK411"/>
  <c r="AL411"/>
  <c r="U412"/>
  <c r="V412"/>
  <c r="W412"/>
  <c r="X412"/>
  <c r="Y412"/>
  <c r="Z412"/>
  <c r="AA412"/>
  <c r="AB412"/>
  <c r="AC412"/>
  <c r="AD412"/>
  <c r="AE412"/>
  <c r="AF412"/>
  <c r="AG412"/>
  <c r="AH412"/>
  <c r="AI412"/>
  <c r="AJ412"/>
  <c r="AK412"/>
  <c r="AL412"/>
  <c r="U413"/>
  <c r="V413"/>
  <c r="W413"/>
  <c r="X413"/>
  <c r="Y413"/>
  <c r="Z413"/>
  <c r="AA413"/>
  <c r="AB413"/>
  <c r="AC413"/>
  <c r="AD413"/>
  <c r="AE413"/>
  <c r="AF413"/>
  <c r="AG413"/>
  <c r="AH413"/>
  <c r="AI413"/>
  <c r="AJ413"/>
  <c r="AK413"/>
  <c r="AL413"/>
  <c r="AM413"/>
  <c r="U414"/>
  <c r="V414"/>
  <c r="W414"/>
  <c r="X414"/>
  <c r="Y414"/>
  <c r="Z414"/>
  <c r="AA414"/>
  <c r="AB414"/>
  <c r="AC414"/>
  <c r="AD414"/>
  <c r="AE414"/>
  <c r="AF414"/>
  <c r="AG414"/>
  <c r="AH414"/>
  <c r="AI414"/>
  <c r="AJ414"/>
  <c r="AK414"/>
  <c r="AL414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U416"/>
  <c r="V416"/>
  <c r="W416"/>
  <c r="X416"/>
  <c r="Y416"/>
  <c r="Z416"/>
  <c r="AA416"/>
  <c r="AB416"/>
  <c r="AC416"/>
  <c r="AD416"/>
  <c r="AE416"/>
  <c r="AF416"/>
  <c r="AG416"/>
  <c r="AH416"/>
  <c r="AI416"/>
  <c r="AJ416"/>
  <c r="AK416"/>
  <c r="AL416"/>
  <c r="U417"/>
  <c r="V417"/>
  <c r="W417"/>
  <c r="X417"/>
  <c r="Y417"/>
  <c r="Z417"/>
  <c r="AA417"/>
  <c r="AB417"/>
  <c r="AC417"/>
  <c r="AD417"/>
  <c r="AE417"/>
  <c r="AF417"/>
  <c r="AG417"/>
  <c r="AH417"/>
  <c r="AI417"/>
  <c r="AJ417"/>
  <c r="AK417"/>
  <c r="AL417"/>
  <c r="U418"/>
  <c r="V418"/>
  <c r="W418"/>
  <c r="X418"/>
  <c r="Y418"/>
  <c r="Z418"/>
  <c r="AA418"/>
  <c r="AB418"/>
  <c r="AC418"/>
  <c r="AD418"/>
  <c r="AE418"/>
  <c r="AF418"/>
  <c r="AG418"/>
  <c r="AH418"/>
  <c r="AI418"/>
  <c r="AJ418"/>
  <c r="AK418"/>
  <c r="AL418"/>
  <c r="U419"/>
  <c r="V419"/>
  <c r="W419"/>
  <c r="X419"/>
  <c r="Y419"/>
  <c r="Z419"/>
  <c r="AA419"/>
  <c r="AB419"/>
  <c r="AC419"/>
  <c r="AD419"/>
  <c r="AE419"/>
  <c r="AF419"/>
  <c r="AG419"/>
  <c r="AH419"/>
  <c r="AI419"/>
  <c r="AJ419"/>
  <c r="AK419"/>
  <c r="AL419"/>
  <c r="U420"/>
  <c r="V420"/>
  <c r="W420"/>
  <c r="X420"/>
  <c r="Y420"/>
  <c r="Z420"/>
  <c r="AA420"/>
  <c r="AB420"/>
  <c r="AC420"/>
  <c r="AD420"/>
  <c r="AE420"/>
  <c r="AF420"/>
  <c r="AG420"/>
  <c r="AH420"/>
  <c r="AI420"/>
  <c r="AJ420"/>
  <c r="AK420"/>
  <c r="AL420"/>
  <c r="U421"/>
  <c r="V421"/>
  <c r="W421"/>
  <c r="X421"/>
  <c r="Y421"/>
  <c r="Z421"/>
  <c r="AA421"/>
  <c r="AB421"/>
  <c r="AC421"/>
  <c r="AD421"/>
  <c r="AE421"/>
  <c r="AF421"/>
  <c r="AG421"/>
  <c r="AH421"/>
  <c r="AI421"/>
  <c r="AJ421"/>
  <c r="AK421"/>
  <c r="AM421" s="1"/>
  <c r="AL421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U423"/>
  <c r="V423"/>
  <c r="W423"/>
  <c r="X423"/>
  <c r="Y423"/>
  <c r="Z423"/>
  <c r="AA423"/>
  <c r="AB423"/>
  <c r="AC423"/>
  <c r="AD423"/>
  <c r="AE423"/>
  <c r="AF423"/>
  <c r="AG423"/>
  <c r="AH423"/>
  <c r="AI423"/>
  <c r="AJ423"/>
  <c r="AK423"/>
  <c r="AL423"/>
  <c r="U424"/>
  <c r="V424"/>
  <c r="W424"/>
  <c r="X424"/>
  <c r="Y424"/>
  <c r="Z424"/>
  <c r="AA424"/>
  <c r="AB424"/>
  <c r="AC424"/>
  <c r="AD424"/>
  <c r="AE424"/>
  <c r="AF424"/>
  <c r="AG424"/>
  <c r="AH424"/>
  <c r="AI424"/>
  <c r="AJ424"/>
  <c r="AK424"/>
  <c r="AL424"/>
  <c r="U425"/>
  <c r="V425"/>
  <c r="W425"/>
  <c r="X425"/>
  <c r="Y425"/>
  <c r="Z425"/>
  <c r="AA425"/>
  <c r="AB425"/>
  <c r="AC425"/>
  <c r="AD425"/>
  <c r="AE425"/>
  <c r="AF425"/>
  <c r="AG425"/>
  <c r="AH425"/>
  <c r="AI425"/>
  <c r="AJ425"/>
  <c r="AK425"/>
  <c r="AL425"/>
  <c r="AM425"/>
  <c r="U426"/>
  <c r="V426"/>
  <c r="W426"/>
  <c r="X426"/>
  <c r="Y426"/>
  <c r="Z426"/>
  <c r="AA426"/>
  <c r="AB426"/>
  <c r="AC426"/>
  <c r="AD426"/>
  <c r="AE426"/>
  <c r="AF426"/>
  <c r="AG426"/>
  <c r="AH426"/>
  <c r="AI426"/>
  <c r="AJ426"/>
  <c r="AK426"/>
  <c r="AL426"/>
  <c r="U427"/>
  <c r="V427"/>
  <c r="W427"/>
  <c r="X427"/>
  <c r="Y427"/>
  <c r="Z427"/>
  <c r="AA427"/>
  <c r="AB427"/>
  <c r="AC427"/>
  <c r="AD427"/>
  <c r="AE427"/>
  <c r="AF427"/>
  <c r="AG427"/>
  <c r="AH427"/>
  <c r="AI427"/>
  <c r="AJ427"/>
  <c r="AK427"/>
  <c r="AL427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U429"/>
  <c r="V429"/>
  <c r="W429"/>
  <c r="X429"/>
  <c r="Y429"/>
  <c r="Z429"/>
  <c r="AA429"/>
  <c r="AB429"/>
  <c r="AC429"/>
  <c r="AD429"/>
  <c r="AE429"/>
  <c r="AF429"/>
  <c r="AG429"/>
  <c r="AH429"/>
  <c r="AI429"/>
  <c r="AJ429"/>
  <c r="AK429"/>
  <c r="AL429"/>
  <c r="U430"/>
  <c r="V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U431"/>
  <c r="V431"/>
  <c r="W431"/>
  <c r="X431"/>
  <c r="Y431"/>
  <c r="Z431"/>
  <c r="AA431"/>
  <c r="AB431"/>
  <c r="AC431"/>
  <c r="AD431"/>
  <c r="AE431"/>
  <c r="AF431"/>
  <c r="AG431"/>
  <c r="AH431"/>
  <c r="AI431"/>
  <c r="AJ431"/>
  <c r="AK431"/>
  <c r="AL431"/>
  <c r="U432"/>
  <c r="V432"/>
  <c r="W432"/>
  <c r="X432"/>
  <c r="Y432"/>
  <c r="Z432"/>
  <c r="AA432"/>
  <c r="AB432"/>
  <c r="AC432"/>
  <c r="AD432"/>
  <c r="AE432"/>
  <c r="AF432"/>
  <c r="AG432"/>
  <c r="AH432"/>
  <c r="AI432"/>
  <c r="AJ432"/>
  <c r="AK432"/>
  <c r="AL432"/>
  <c r="U433"/>
  <c r="V433"/>
  <c r="W433"/>
  <c r="X433"/>
  <c r="Y433"/>
  <c r="Z433"/>
  <c r="AA433"/>
  <c r="AB433"/>
  <c r="AC433"/>
  <c r="AD433"/>
  <c r="AE433"/>
  <c r="AF433"/>
  <c r="AG433"/>
  <c r="AH433"/>
  <c r="AI433"/>
  <c r="AJ433"/>
  <c r="AK433"/>
  <c r="AL433"/>
  <c r="U434"/>
  <c r="V434"/>
  <c r="W434"/>
  <c r="X434"/>
  <c r="Y434"/>
  <c r="Z434"/>
  <c r="AA434"/>
  <c r="AB434"/>
  <c r="AC434"/>
  <c r="AD434"/>
  <c r="AE434"/>
  <c r="AF434"/>
  <c r="AG434"/>
  <c r="AH434"/>
  <c r="AI434"/>
  <c r="AJ434"/>
  <c r="AK434"/>
  <c r="AL434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U436"/>
  <c r="V436"/>
  <c r="W436"/>
  <c r="X436"/>
  <c r="Y436"/>
  <c r="Z436"/>
  <c r="AA436"/>
  <c r="AB436"/>
  <c r="AC436"/>
  <c r="AD436"/>
  <c r="AE436"/>
  <c r="AF436"/>
  <c r="AG436"/>
  <c r="AH436"/>
  <c r="AI436"/>
  <c r="AJ436"/>
  <c r="AK436"/>
  <c r="AL436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U438"/>
  <c r="V438"/>
  <c r="W438"/>
  <c r="X438"/>
  <c r="Y438"/>
  <c r="Z438"/>
  <c r="AA438"/>
  <c r="AB438"/>
  <c r="AC438"/>
  <c r="AD438"/>
  <c r="AE438"/>
  <c r="AF438"/>
  <c r="AG438"/>
  <c r="AH438"/>
  <c r="AI438"/>
  <c r="AJ438"/>
  <c r="AK438"/>
  <c r="AL438"/>
  <c r="U439"/>
  <c r="V439"/>
  <c r="W439"/>
  <c r="X439"/>
  <c r="Y439"/>
  <c r="Z439"/>
  <c r="AA439"/>
  <c r="AB439"/>
  <c r="AC439"/>
  <c r="AD439"/>
  <c r="AE439"/>
  <c r="AF439"/>
  <c r="AG439"/>
  <c r="AH439"/>
  <c r="AI439"/>
  <c r="AJ439"/>
  <c r="AK439"/>
  <c r="AL439"/>
  <c r="U440"/>
  <c r="V440"/>
  <c r="AM440" s="1"/>
  <c r="W440"/>
  <c r="X440"/>
  <c r="Y440"/>
  <c r="Z440"/>
  <c r="AA440"/>
  <c r="AB440"/>
  <c r="AC440"/>
  <c r="AD440"/>
  <c r="AE440"/>
  <c r="AF440"/>
  <c r="AG440"/>
  <c r="AH440"/>
  <c r="AI440"/>
  <c r="AJ440"/>
  <c r="AK440"/>
  <c r="AL440"/>
  <c r="U441"/>
  <c r="V441"/>
  <c r="W441"/>
  <c r="X441"/>
  <c r="Y441"/>
  <c r="Z441"/>
  <c r="AA441"/>
  <c r="AB441"/>
  <c r="AC441"/>
  <c r="AD441"/>
  <c r="AE441"/>
  <c r="AF441"/>
  <c r="AG441"/>
  <c r="AH441"/>
  <c r="AI441"/>
  <c r="AJ441"/>
  <c r="AK441"/>
  <c r="AL441"/>
  <c r="U442"/>
  <c r="V442"/>
  <c r="W442"/>
  <c r="X442"/>
  <c r="Y442"/>
  <c r="Z442"/>
  <c r="AA442"/>
  <c r="AB442"/>
  <c r="AC442"/>
  <c r="AD442"/>
  <c r="AE442"/>
  <c r="AF442"/>
  <c r="AG442"/>
  <c r="AH442"/>
  <c r="AI442"/>
  <c r="AJ442"/>
  <c r="AK442"/>
  <c r="AL442"/>
  <c r="U443"/>
  <c r="V443"/>
  <c r="W443"/>
  <c r="X443"/>
  <c r="Y443"/>
  <c r="Z443"/>
  <c r="AA443"/>
  <c r="AB443"/>
  <c r="AC443"/>
  <c r="AD443"/>
  <c r="AE443"/>
  <c r="AF443"/>
  <c r="AG443"/>
  <c r="AH443"/>
  <c r="AI443"/>
  <c r="AJ443"/>
  <c r="AK443"/>
  <c r="AL443"/>
  <c r="U444"/>
  <c r="V444"/>
  <c r="W444"/>
  <c r="X444"/>
  <c r="Y444"/>
  <c r="Z444"/>
  <c r="AA444"/>
  <c r="AB444"/>
  <c r="AC444"/>
  <c r="AD444"/>
  <c r="AE444"/>
  <c r="AF444"/>
  <c r="AG444"/>
  <c r="AH444"/>
  <c r="AI444"/>
  <c r="AJ444"/>
  <c r="AK444"/>
  <c r="AL444"/>
  <c r="U445"/>
  <c r="V445"/>
  <c r="W445"/>
  <c r="X445"/>
  <c r="Y445"/>
  <c r="Z445"/>
  <c r="AA445"/>
  <c r="AB445"/>
  <c r="AC445"/>
  <c r="AD445"/>
  <c r="AE445"/>
  <c r="AF445"/>
  <c r="AG445"/>
  <c r="AH445"/>
  <c r="AI445"/>
  <c r="AJ445"/>
  <c r="AK445"/>
  <c r="AL445"/>
  <c r="AM445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U447"/>
  <c r="V447"/>
  <c r="W447"/>
  <c r="X447"/>
  <c r="Y447"/>
  <c r="Z447"/>
  <c r="AA447"/>
  <c r="AB447"/>
  <c r="AC447"/>
  <c r="AD447"/>
  <c r="AE447"/>
  <c r="AF447"/>
  <c r="AG447"/>
  <c r="AH447"/>
  <c r="AI447"/>
  <c r="AJ447"/>
  <c r="AK447"/>
  <c r="AL447"/>
  <c r="U448"/>
  <c r="V448"/>
  <c r="W448"/>
  <c r="X448"/>
  <c r="Y448"/>
  <c r="Z448"/>
  <c r="AA448"/>
  <c r="AB448"/>
  <c r="AC448"/>
  <c r="AD448"/>
  <c r="AE448"/>
  <c r="AF448"/>
  <c r="AG448"/>
  <c r="AH448"/>
  <c r="AI448"/>
  <c r="AJ448"/>
  <c r="AK448"/>
  <c r="AL448"/>
  <c r="U449"/>
  <c r="V449"/>
  <c r="W449"/>
  <c r="X449"/>
  <c r="Y449"/>
  <c r="Z449"/>
  <c r="AA449"/>
  <c r="AB449"/>
  <c r="AC449"/>
  <c r="AD449"/>
  <c r="AE449"/>
  <c r="AF449"/>
  <c r="AG449"/>
  <c r="AH449"/>
  <c r="AI449"/>
  <c r="AJ449"/>
  <c r="AK449"/>
  <c r="AL449"/>
  <c r="U450"/>
  <c r="V450"/>
  <c r="W450"/>
  <c r="X450"/>
  <c r="Y450"/>
  <c r="Z450"/>
  <c r="AA450"/>
  <c r="AB450"/>
  <c r="AC450"/>
  <c r="AD450"/>
  <c r="AE450"/>
  <c r="AF450"/>
  <c r="AG450"/>
  <c r="AH450"/>
  <c r="AI450"/>
  <c r="AJ450"/>
  <c r="AK450"/>
  <c r="AL450"/>
  <c r="U451"/>
  <c r="V451"/>
  <c r="W451"/>
  <c r="X451"/>
  <c r="Y451"/>
  <c r="Z451"/>
  <c r="AA451"/>
  <c r="AB451"/>
  <c r="AC451"/>
  <c r="AD451"/>
  <c r="AE451"/>
  <c r="AF451"/>
  <c r="AG451"/>
  <c r="AH451"/>
  <c r="AI451"/>
  <c r="AJ451"/>
  <c r="AK451"/>
  <c r="AL451"/>
  <c r="U452"/>
  <c r="V452"/>
  <c r="W452"/>
  <c r="X452"/>
  <c r="Y452"/>
  <c r="Z452"/>
  <c r="AA452"/>
  <c r="AB452"/>
  <c r="AC452"/>
  <c r="AD452"/>
  <c r="AE452"/>
  <c r="AF452"/>
  <c r="AG452"/>
  <c r="AH452"/>
  <c r="AI452"/>
  <c r="AJ452"/>
  <c r="AK452"/>
  <c r="AL452"/>
  <c r="U453"/>
  <c r="V453"/>
  <c r="W453"/>
  <c r="X453"/>
  <c r="Y453"/>
  <c r="Z453"/>
  <c r="AA453"/>
  <c r="AB453"/>
  <c r="AC453"/>
  <c r="AD453"/>
  <c r="AE453"/>
  <c r="AF453"/>
  <c r="AG453"/>
  <c r="AH453"/>
  <c r="AI453"/>
  <c r="AJ453"/>
  <c r="AK453"/>
  <c r="AL453"/>
  <c r="U454"/>
  <c r="V454"/>
  <c r="W454"/>
  <c r="X454"/>
  <c r="Y454"/>
  <c r="Z454"/>
  <c r="AA454"/>
  <c r="AB454"/>
  <c r="AC454"/>
  <c r="AD454"/>
  <c r="AE454"/>
  <c r="AF454"/>
  <c r="AG454"/>
  <c r="AH454"/>
  <c r="AI454"/>
  <c r="AJ454"/>
  <c r="AK454"/>
  <c r="AL454"/>
  <c r="U455"/>
  <c r="V455"/>
  <c r="W455"/>
  <c r="X455"/>
  <c r="Y455"/>
  <c r="Z455"/>
  <c r="AA455"/>
  <c r="AB455"/>
  <c r="AC455"/>
  <c r="AD455"/>
  <c r="AE455"/>
  <c r="AF455"/>
  <c r="AG455"/>
  <c r="AH455"/>
  <c r="AI455"/>
  <c r="AJ455"/>
  <c r="AK455"/>
  <c r="AL455"/>
  <c r="U456"/>
  <c r="AM456" s="1"/>
  <c r="V456"/>
  <c r="W456"/>
  <c r="X456"/>
  <c r="Y456"/>
  <c r="Z456"/>
  <c r="AA456"/>
  <c r="AB456"/>
  <c r="AC456"/>
  <c r="AD456"/>
  <c r="AE456"/>
  <c r="AF456"/>
  <c r="AG456"/>
  <c r="AH456"/>
  <c r="AI456"/>
  <c r="AJ456"/>
  <c r="AK456"/>
  <c r="AL456"/>
  <c r="U457"/>
  <c r="V457"/>
  <c r="W457"/>
  <c r="X457"/>
  <c r="Y457"/>
  <c r="Z457"/>
  <c r="AA457"/>
  <c r="AB457"/>
  <c r="AC457"/>
  <c r="AD457"/>
  <c r="AE457"/>
  <c r="AF457"/>
  <c r="AG457"/>
  <c r="AH457"/>
  <c r="AI457"/>
  <c r="AJ457"/>
  <c r="AK457"/>
  <c r="AM457" s="1"/>
  <c r="AL457"/>
  <c r="U458"/>
  <c r="V458"/>
  <c r="W458"/>
  <c r="X458"/>
  <c r="Y458"/>
  <c r="Z458"/>
  <c r="AA458"/>
  <c r="AB458"/>
  <c r="AC458"/>
  <c r="AD458"/>
  <c r="AE458"/>
  <c r="AF458"/>
  <c r="AG458"/>
  <c r="AH458"/>
  <c r="AI458"/>
  <c r="AJ458"/>
  <c r="AK458"/>
  <c r="AL458"/>
  <c r="U459"/>
  <c r="V459"/>
  <c r="W459"/>
  <c r="X459"/>
  <c r="Y459"/>
  <c r="Z459"/>
  <c r="AA459"/>
  <c r="AB459"/>
  <c r="AC459"/>
  <c r="AD459"/>
  <c r="AE459"/>
  <c r="AF459"/>
  <c r="AG459"/>
  <c r="AH459"/>
  <c r="AI459"/>
  <c r="AJ459"/>
  <c r="AK459"/>
  <c r="AL459"/>
  <c r="U460"/>
  <c r="V460"/>
  <c r="W460"/>
  <c r="X460"/>
  <c r="Y460"/>
  <c r="Z460"/>
  <c r="AA460"/>
  <c r="AB460"/>
  <c r="AC460"/>
  <c r="AD460"/>
  <c r="AE460"/>
  <c r="AF460"/>
  <c r="AG460"/>
  <c r="AH460"/>
  <c r="AI460"/>
  <c r="AJ460"/>
  <c r="AK460"/>
  <c r="AL460"/>
  <c r="U461"/>
  <c r="V461"/>
  <c r="W461"/>
  <c r="X461"/>
  <c r="Y461"/>
  <c r="Z461"/>
  <c r="AA461"/>
  <c r="AB461"/>
  <c r="AC461"/>
  <c r="AD461"/>
  <c r="AE461"/>
  <c r="AM461" s="1"/>
  <c r="AF461"/>
  <c r="AG461"/>
  <c r="AH461"/>
  <c r="AI461"/>
  <c r="AJ461"/>
  <c r="AK461"/>
  <c r="AL461"/>
  <c r="U462"/>
  <c r="AM462" s="1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U463"/>
  <c r="V463"/>
  <c r="W463"/>
  <c r="X463"/>
  <c r="Y463"/>
  <c r="Z463"/>
  <c r="AA463"/>
  <c r="AB463"/>
  <c r="AC463"/>
  <c r="AD463"/>
  <c r="AE463"/>
  <c r="AF463"/>
  <c r="AG463"/>
  <c r="AH463"/>
  <c r="AI463"/>
  <c r="AJ463"/>
  <c r="AK463"/>
  <c r="AL463"/>
  <c r="U464"/>
  <c r="V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U465"/>
  <c r="V465"/>
  <c r="W465"/>
  <c r="X465"/>
  <c r="Y465"/>
  <c r="Z465"/>
  <c r="AA465"/>
  <c r="AB465"/>
  <c r="AC465"/>
  <c r="AD465"/>
  <c r="AE465"/>
  <c r="AF465"/>
  <c r="AG465"/>
  <c r="AM465" s="1"/>
  <c r="AH465"/>
  <c r="AI465"/>
  <c r="AJ465"/>
  <c r="AK465"/>
  <c r="AL465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U467"/>
  <c r="V467"/>
  <c r="W467"/>
  <c r="X467"/>
  <c r="Y467"/>
  <c r="Z467"/>
  <c r="AA467"/>
  <c r="AB467"/>
  <c r="AC467"/>
  <c r="AD467"/>
  <c r="AE467"/>
  <c r="AF467"/>
  <c r="AG467"/>
  <c r="AH467"/>
  <c r="AI467"/>
  <c r="AJ467"/>
  <c r="AK467"/>
  <c r="AL467"/>
  <c r="U468"/>
  <c r="V468"/>
  <c r="W468"/>
  <c r="X468"/>
  <c r="Y468"/>
  <c r="Z468"/>
  <c r="AA468"/>
  <c r="AB468"/>
  <c r="AC468"/>
  <c r="AD468"/>
  <c r="AE468"/>
  <c r="AF468"/>
  <c r="AG468"/>
  <c r="AH468"/>
  <c r="AI468"/>
  <c r="AJ468"/>
  <c r="AK468"/>
  <c r="AL468"/>
  <c r="U469"/>
  <c r="V469"/>
  <c r="W469"/>
  <c r="X469"/>
  <c r="Y469"/>
  <c r="Z469"/>
  <c r="AA469"/>
  <c r="AB469"/>
  <c r="AC469"/>
  <c r="AD469"/>
  <c r="AE469"/>
  <c r="AF469"/>
  <c r="AG469"/>
  <c r="AH469"/>
  <c r="AI469"/>
  <c r="AJ469"/>
  <c r="AK469"/>
  <c r="AL469"/>
  <c r="U470"/>
  <c r="V470"/>
  <c r="W470"/>
  <c r="X470"/>
  <c r="Y470"/>
  <c r="Z470"/>
  <c r="AA470"/>
  <c r="AB470"/>
  <c r="AC470"/>
  <c r="AD470"/>
  <c r="AE470"/>
  <c r="AF470"/>
  <c r="AG470"/>
  <c r="AH470"/>
  <c r="AI470"/>
  <c r="AJ470"/>
  <c r="AK470"/>
  <c r="AL470"/>
  <c r="U471"/>
  <c r="V471"/>
  <c r="W471"/>
  <c r="X471"/>
  <c r="Y471"/>
  <c r="Z471"/>
  <c r="AA471"/>
  <c r="AB471"/>
  <c r="AC471"/>
  <c r="AD471"/>
  <c r="AE471"/>
  <c r="AF471"/>
  <c r="AG471"/>
  <c r="AH471"/>
  <c r="AI471"/>
  <c r="AJ471"/>
  <c r="AK471"/>
  <c r="AL471"/>
  <c r="U472"/>
  <c r="V472"/>
  <c r="W472"/>
  <c r="X472"/>
  <c r="Y472"/>
  <c r="Z472"/>
  <c r="AA472"/>
  <c r="AB472"/>
  <c r="AC472"/>
  <c r="AD472"/>
  <c r="AE472"/>
  <c r="AF472"/>
  <c r="AG472"/>
  <c r="AH472"/>
  <c r="AI472"/>
  <c r="AJ472"/>
  <c r="AK472"/>
  <c r="AL472"/>
  <c r="U473"/>
  <c r="V473"/>
  <c r="W473"/>
  <c r="X473"/>
  <c r="Y473"/>
  <c r="Z473"/>
  <c r="AA473"/>
  <c r="AB473"/>
  <c r="AC473"/>
  <c r="AD473"/>
  <c r="AE473"/>
  <c r="AF473"/>
  <c r="AG473"/>
  <c r="AH473"/>
  <c r="AI473"/>
  <c r="AJ473"/>
  <c r="AK473"/>
  <c r="AL473"/>
  <c r="AM473"/>
  <c r="U474"/>
  <c r="V474"/>
  <c r="W474"/>
  <c r="X474"/>
  <c r="Y474"/>
  <c r="Z474"/>
  <c r="AA474"/>
  <c r="AB474"/>
  <c r="AC474"/>
  <c r="AD474"/>
  <c r="AE474"/>
  <c r="AF474"/>
  <c r="AG474"/>
  <c r="AH474"/>
  <c r="AI474"/>
  <c r="AJ474"/>
  <c r="AK474"/>
  <c r="AL474"/>
  <c r="U475"/>
  <c r="V475"/>
  <c r="W475"/>
  <c r="X475"/>
  <c r="Y475"/>
  <c r="Z475"/>
  <c r="AA475"/>
  <c r="AB475"/>
  <c r="AC475"/>
  <c r="AD475"/>
  <c r="AE475"/>
  <c r="AF475"/>
  <c r="AG475"/>
  <c r="AH475"/>
  <c r="AI475"/>
  <c r="AJ475"/>
  <c r="AK475"/>
  <c r="AL475"/>
  <c r="U476"/>
  <c r="V476"/>
  <c r="W476"/>
  <c r="X476"/>
  <c r="Y476"/>
  <c r="Z476"/>
  <c r="AA476"/>
  <c r="AB476"/>
  <c r="AC476"/>
  <c r="AD476"/>
  <c r="AE476"/>
  <c r="AF476"/>
  <c r="AG476"/>
  <c r="AH476"/>
  <c r="AI476"/>
  <c r="AJ476"/>
  <c r="AK476"/>
  <c r="AL476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U478"/>
  <c r="AM478" s="1"/>
  <c r="V478"/>
  <c r="W478"/>
  <c r="X478"/>
  <c r="Y478"/>
  <c r="Z478"/>
  <c r="AA478"/>
  <c r="AB478"/>
  <c r="AC478"/>
  <c r="AD478"/>
  <c r="AE478"/>
  <c r="AF478"/>
  <c r="AG478"/>
  <c r="AH478"/>
  <c r="AI478"/>
  <c r="AJ478"/>
  <c r="AK478"/>
  <c r="AL478"/>
  <c r="U479"/>
  <c r="V479"/>
  <c r="W479"/>
  <c r="X479"/>
  <c r="Y479"/>
  <c r="Z479"/>
  <c r="AA479"/>
  <c r="AB479"/>
  <c r="AC479"/>
  <c r="AD479"/>
  <c r="AE479"/>
  <c r="AF479"/>
  <c r="AG479"/>
  <c r="AH479"/>
  <c r="AI479"/>
  <c r="AJ479"/>
  <c r="AK479"/>
  <c r="AL479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U481"/>
  <c r="V481"/>
  <c r="W481"/>
  <c r="X481"/>
  <c r="Y481"/>
  <c r="Z481"/>
  <c r="AA481"/>
  <c r="AM481" s="1"/>
  <c r="AB481"/>
  <c r="AC481"/>
  <c r="AD481"/>
  <c r="AE481"/>
  <c r="AF481"/>
  <c r="AG481"/>
  <c r="AH481"/>
  <c r="AI481"/>
  <c r="AJ481"/>
  <c r="AK481"/>
  <c r="AL481"/>
  <c r="U482"/>
  <c r="V482"/>
  <c r="W482"/>
  <c r="X482"/>
  <c r="Y482"/>
  <c r="Z482"/>
  <c r="AA482"/>
  <c r="AB482"/>
  <c r="AC482"/>
  <c r="AD482"/>
  <c r="AE482"/>
  <c r="AF482"/>
  <c r="AG482"/>
  <c r="AH482"/>
  <c r="AI482"/>
  <c r="AJ482"/>
  <c r="AK482"/>
  <c r="AL482"/>
  <c r="U483"/>
  <c r="V483"/>
  <c r="W483"/>
  <c r="X483"/>
  <c r="Y483"/>
  <c r="Z483"/>
  <c r="AA483"/>
  <c r="AB483"/>
  <c r="AC483"/>
  <c r="AD483"/>
  <c r="AE483"/>
  <c r="AF483"/>
  <c r="AG483"/>
  <c r="AH483"/>
  <c r="AI483"/>
  <c r="AJ483"/>
  <c r="AK483"/>
  <c r="AL483"/>
  <c r="U484"/>
  <c r="V484"/>
  <c r="W484"/>
  <c r="X484"/>
  <c r="Y484"/>
  <c r="Z484"/>
  <c r="AA484"/>
  <c r="AB484"/>
  <c r="AC484"/>
  <c r="AD484"/>
  <c r="AE484"/>
  <c r="AF484"/>
  <c r="AG484"/>
  <c r="AH484"/>
  <c r="AI484"/>
  <c r="AJ484"/>
  <c r="AK484"/>
  <c r="AL484"/>
  <c r="U485"/>
  <c r="V485"/>
  <c r="W485"/>
  <c r="X485"/>
  <c r="Y485"/>
  <c r="Z485"/>
  <c r="AA485"/>
  <c r="AB485"/>
  <c r="AC485"/>
  <c r="AD485"/>
  <c r="AE485"/>
  <c r="AF485"/>
  <c r="AG485"/>
  <c r="AH485"/>
  <c r="AI485"/>
  <c r="AJ485"/>
  <c r="AK485"/>
  <c r="AL485"/>
  <c r="U486"/>
  <c r="V486"/>
  <c r="W486"/>
  <c r="X486"/>
  <c r="Y486"/>
  <c r="Z486"/>
  <c r="AA486"/>
  <c r="AB486"/>
  <c r="AC486"/>
  <c r="AD486"/>
  <c r="AE486"/>
  <c r="AF486"/>
  <c r="AG486"/>
  <c r="AH486"/>
  <c r="AI486"/>
  <c r="AJ486"/>
  <c r="AK486"/>
  <c r="AL486"/>
  <c r="U487"/>
  <c r="V487"/>
  <c r="W487"/>
  <c r="X487"/>
  <c r="Y487"/>
  <c r="Z487"/>
  <c r="AA487"/>
  <c r="AB487"/>
  <c r="AC487"/>
  <c r="AD487"/>
  <c r="AE487"/>
  <c r="AF487"/>
  <c r="AG487"/>
  <c r="AH487"/>
  <c r="AI487"/>
  <c r="AJ487"/>
  <c r="AK487"/>
  <c r="AL487"/>
  <c r="U488"/>
  <c r="V488"/>
  <c r="W488"/>
  <c r="X488"/>
  <c r="Y488"/>
  <c r="Z488"/>
  <c r="AA488"/>
  <c r="AB488"/>
  <c r="AC488"/>
  <c r="AD488"/>
  <c r="AE488"/>
  <c r="AF488"/>
  <c r="AG488"/>
  <c r="AH488"/>
  <c r="AI488"/>
  <c r="AJ488"/>
  <c r="AK488"/>
  <c r="AL488"/>
  <c r="U489"/>
  <c r="V489"/>
  <c r="W489"/>
  <c r="X489"/>
  <c r="Y489"/>
  <c r="Z489"/>
  <c r="AA489"/>
  <c r="AB489"/>
  <c r="AC489"/>
  <c r="AD489"/>
  <c r="AE489"/>
  <c r="AF489"/>
  <c r="AG489"/>
  <c r="AH489"/>
  <c r="AI489"/>
  <c r="AJ489"/>
  <c r="AK489"/>
  <c r="AL489"/>
  <c r="U490"/>
  <c r="V490"/>
  <c r="W490"/>
  <c r="X490"/>
  <c r="Y490"/>
  <c r="Z490"/>
  <c r="AA490"/>
  <c r="AB490"/>
  <c r="AC490"/>
  <c r="AD490"/>
  <c r="AE490"/>
  <c r="AF490"/>
  <c r="AG490"/>
  <c r="AH490"/>
  <c r="AI490"/>
  <c r="AJ490"/>
  <c r="AK490"/>
  <c r="AL490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U492"/>
  <c r="V492"/>
  <c r="W492"/>
  <c r="X492"/>
  <c r="Y492"/>
  <c r="Z492"/>
  <c r="AA492"/>
  <c r="AB492"/>
  <c r="AC492"/>
  <c r="AD492"/>
  <c r="AE492"/>
  <c r="AF492"/>
  <c r="AG492"/>
  <c r="AH492"/>
  <c r="AI492"/>
  <c r="AJ492"/>
  <c r="AK492"/>
  <c r="AL492"/>
  <c r="U493"/>
  <c r="V493"/>
  <c r="W493"/>
  <c r="X493"/>
  <c r="Y493"/>
  <c r="Z493"/>
  <c r="AA493"/>
  <c r="AB493"/>
  <c r="AC493"/>
  <c r="AD493"/>
  <c r="AE493"/>
  <c r="AF493"/>
  <c r="AG493"/>
  <c r="AH493"/>
  <c r="AI493"/>
  <c r="AJ493"/>
  <c r="AK493"/>
  <c r="AL493"/>
  <c r="U494"/>
  <c r="V494"/>
  <c r="W494"/>
  <c r="X494"/>
  <c r="Y494"/>
  <c r="Z494"/>
  <c r="AA494"/>
  <c r="AB494"/>
  <c r="AC494"/>
  <c r="AD494"/>
  <c r="AE494"/>
  <c r="AF494"/>
  <c r="AG494"/>
  <c r="AH494"/>
  <c r="AI494"/>
  <c r="AJ494"/>
  <c r="AK494"/>
  <c r="AL494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U496"/>
  <c r="V496"/>
  <c r="W496"/>
  <c r="X496"/>
  <c r="Y496"/>
  <c r="Z496"/>
  <c r="AA496"/>
  <c r="AB496"/>
  <c r="AC496"/>
  <c r="AD496"/>
  <c r="AE496"/>
  <c r="AF496"/>
  <c r="AG496"/>
  <c r="AH496"/>
  <c r="AI496"/>
  <c r="AJ496"/>
  <c r="AK496"/>
  <c r="AL496"/>
  <c r="U497"/>
  <c r="V497"/>
  <c r="W497"/>
  <c r="X497"/>
  <c r="Y497"/>
  <c r="Z497"/>
  <c r="AA497"/>
  <c r="AB497"/>
  <c r="AC497"/>
  <c r="AD497"/>
  <c r="AE497"/>
  <c r="AF497"/>
  <c r="AG497"/>
  <c r="AH497"/>
  <c r="AI497"/>
  <c r="AJ497"/>
  <c r="AK497"/>
  <c r="AL497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U499"/>
  <c r="V499"/>
  <c r="W499"/>
  <c r="X499"/>
  <c r="Y499"/>
  <c r="Z499"/>
  <c r="AA499"/>
  <c r="AB499"/>
  <c r="AC499"/>
  <c r="AD499"/>
  <c r="AE499"/>
  <c r="AF499"/>
  <c r="AG499"/>
  <c r="AH499"/>
  <c r="AI499"/>
  <c r="AJ499"/>
  <c r="AK499"/>
  <c r="AL499"/>
  <c r="U500"/>
  <c r="V500"/>
  <c r="W500"/>
  <c r="X500"/>
  <c r="Y500"/>
  <c r="Z500"/>
  <c r="AA500"/>
  <c r="AB500"/>
  <c r="AC500"/>
  <c r="AD500"/>
  <c r="AE500"/>
  <c r="AF500"/>
  <c r="AG500"/>
  <c r="AH500"/>
  <c r="AI500"/>
  <c r="AJ500"/>
  <c r="AK500"/>
  <c r="AL500"/>
  <c r="U501"/>
  <c r="V501"/>
  <c r="W501"/>
  <c r="X501"/>
  <c r="Y501"/>
  <c r="Z501"/>
  <c r="AA501"/>
  <c r="AB501"/>
  <c r="AC501"/>
  <c r="AD501"/>
  <c r="AE501"/>
  <c r="AF501"/>
  <c r="AG501"/>
  <c r="AH501"/>
  <c r="AI501"/>
  <c r="AJ501"/>
  <c r="AK501"/>
  <c r="AL501"/>
  <c r="U502"/>
  <c r="V502"/>
  <c r="W502"/>
  <c r="X502"/>
  <c r="Y502"/>
  <c r="Z502"/>
  <c r="AA502"/>
  <c r="AB502"/>
  <c r="AC502"/>
  <c r="AD502"/>
  <c r="AE502"/>
  <c r="AF502"/>
  <c r="AG502"/>
  <c r="AH502"/>
  <c r="AI502"/>
  <c r="AJ502"/>
  <c r="AK502"/>
  <c r="AL502"/>
  <c r="U503"/>
  <c r="V503"/>
  <c r="W503"/>
  <c r="X503"/>
  <c r="Y503"/>
  <c r="Z503"/>
  <c r="AA503"/>
  <c r="AB503"/>
  <c r="AC503"/>
  <c r="AD503"/>
  <c r="AE503"/>
  <c r="AF503"/>
  <c r="AG503"/>
  <c r="AH503"/>
  <c r="AI503"/>
  <c r="AJ503"/>
  <c r="AK503"/>
  <c r="AL503"/>
  <c r="U504"/>
  <c r="V504"/>
  <c r="W504"/>
  <c r="X504"/>
  <c r="Y504"/>
  <c r="Z504"/>
  <c r="AA504"/>
  <c r="AB504"/>
  <c r="AC504"/>
  <c r="AD504"/>
  <c r="AE504"/>
  <c r="AF504"/>
  <c r="AG504"/>
  <c r="AH504"/>
  <c r="AI504"/>
  <c r="AJ504"/>
  <c r="AK504"/>
  <c r="AL504"/>
  <c r="U505"/>
  <c r="V505"/>
  <c r="W505"/>
  <c r="X505"/>
  <c r="Y505"/>
  <c r="Z505"/>
  <c r="AA505"/>
  <c r="AB505"/>
  <c r="AC505"/>
  <c r="AD505"/>
  <c r="AE505"/>
  <c r="AF505"/>
  <c r="AG505"/>
  <c r="AH505"/>
  <c r="AI505"/>
  <c r="AJ505"/>
  <c r="AK505"/>
  <c r="AL505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U507"/>
  <c r="V507"/>
  <c r="W507"/>
  <c r="X507"/>
  <c r="Y507"/>
  <c r="Z507"/>
  <c r="AA507"/>
  <c r="AB507"/>
  <c r="AC507"/>
  <c r="AD507"/>
  <c r="AE507"/>
  <c r="AF507"/>
  <c r="AG507"/>
  <c r="AH507"/>
  <c r="AI507"/>
  <c r="AJ507"/>
  <c r="AK507"/>
  <c r="AL507"/>
  <c r="U508"/>
  <c r="V508"/>
  <c r="W508"/>
  <c r="X508"/>
  <c r="Y508"/>
  <c r="Z508"/>
  <c r="AA508"/>
  <c r="AB508"/>
  <c r="AC508"/>
  <c r="AD508"/>
  <c r="AE508"/>
  <c r="AF508"/>
  <c r="AG508"/>
  <c r="AH508"/>
  <c r="AI508"/>
  <c r="AJ508"/>
  <c r="AK508"/>
  <c r="AL508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U510"/>
  <c r="V510"/>
  <c r="W510"/>
  <c r="X510"/>
  <c r="Y510"/>
  <c r="Z510"/>
  <c r="AA510"/>
  <c r="AB510"/>
  <c r="AC510"/>
  <c r="AD510"/>
  <c r="AE510"/>
  <c r="AF510"/>
  <c r="AG510"/>
  <c r="AH510"/>
  <c r="AI510"/>
  <c r="AJ510"/>
  <c r="AK510"/>
  <c r="AL510"/>
  <c r="U511"/>
  <c r="V511"/>
  <c r="W511"/>
  <c r="X511"/>
  <c r="Y511"/>
  <c r="Z511"/>
  <c r="AA511"/>
  <c r="AB511"/>
  <c r="AC511"/>
  <c r="AD511"/>
  <c r="AE511"/>
  <c r="AF511"/>
  <c r="AG511"/>
  <c r="AH511"/>
  <c r="AI511"/>
  <c r="AJ511"/>
  <c r="AK511"/>
  <c r="AL511"/>
  <c r="U512"/>
  <c r="V512"/>
  <c r="W512"/>
  <c r="X512"/>
  <c r="Y512"/>
  <c r="Z512"/>
  <c r="AA512"/>
  <c r="AB512"/>
  <c r="AC512"/>
  <c r="AD512"/>
  <c r="AE512"/>
  <c r="AF512"/>
  <c r="AG512"/>
  <c r="AH512"/>
  <c r="AI512"/>
  <c r="AJ512"/>
  <c r="AK512"/>
  <c r="AL512"/>
  <c r="U513"/>
  <c r="V513"/>
  <c r="W513"/>
  <c r="X513"/>
  <c r="Y513"/>
  <c r="Z513"/>
  <c r="AA513"/>
  <c r="AB513"/>
  <c r="AC513"/>
  <c r="AD513"/>
  <c r="AE513"/>
  <c r="AF513"/>
  <c r="AG513"/>
  <c r="AH513"/>
  <c r="AI513"/>
  <c r="AJ513"/>
  <c r="AK513"/>
  <c r="AL513"/>
  <c r="U514"/>
  <c r="V514"/>
  <c r="W514"/>
  <c r="X514"/>
  <c r="Y514"/>
  <c r="Z514"/>
  <c r="AA514"/>
  <c r="AB514"/>
  <c r="AC514"/>
  <c r="AD514"/>
  <c r="AE514"/>
  <c r="AF514"/>
  <c r="AG514"/>
  <c r="AH514"/>
  <c r="AI514"/>
  <c r="AJ514"/>
  <c r="AK514"/>
  <c r="AL514"/>
  <c r="U515"/>
  <c r="V515"/>
  <c r="W515"/>
  <c r="X515"/>
  <c r="Y515"/>
  <c r="Z515"/>
  <c r="AA515"/>
  <c r="AB515"/>
  <c r="AC515"/>
  <c r="AD515"/>
  <c r="AE515"/>
  <c r="AF515"/>
  <c r="AG515"/>
  <c r="AH515"/>
  <c r="AI515"/>
  <c r="AJ515"/>
  <c r="AK515"/>
  <c r="AL515"/>
  <c r="U516"/>
  <c r="V516"/>
  <c r="W516"/>
  <c r="X516"/>
  <c r="Y516"/>
  <c r="Z516"/>
  <c r="AA516"/>
  <c r="AB516"/>
  <c r="AC516"/>
  <c r="AD516"/>
  <c r="AE516"/>
  <c r="AF516"/>
  <c r="AG516"/>
  <c r="AH516"/>
  <c r="AI516"/>
  <c r="AJ516"/>
  <c r="AK516"/>
  <c r="AL516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U518"/>
  <c r="V518"/>
  <c r="W518"/>
  <c r="X518"/>
  <c r="Y518"/>
  <c r="Z518"/>
  <c r="AA518"/>
  <c r="AB518"/>
  <c r="AC518"/>
  <c r="AD518"/>
  <c r="AE518"/>
  <c r="AF518"/>
  <c r="AG518"/>
  <c r="AH518"/>
  <c r="AI518"/>
  <c r="AJ518"/>
  <c r="AK518"/>
  <c r="AL518"/>
  <c r="U519"/>
  <c r="V519"/>
  <c r="W519"/>
  <c r="X519"/>
  <c r="Y519"/>
  <c r="Z519"/>
  <c r="AA519"/>
  <c r="AB519"/>
  <c r="AC519"/>
  <c r="AD519"/>
  <c r="AE519"/>
  <c r="AF519"/>
  <c r="AG519"/>
  <c r="AH519"/>
  <c r="AI519"/>
  <c r="AJ519"/>
  <c r="AK519"/>
  <c r="AL519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U521"/>
  <c r="V521"/>
  <c r="W521"/>
  <c r="X521"/>
  <c r="Y521"/>
  <c r="Z521"/>
  <c r="AA521"/>
  <c r="AB521"/>
  <c r="AC521"/>
  <c r="AD521"/>
  <c r="AE521"/>
  <c r="AF521"/>
  <c r="AG521"/>
  <c r="AH521"/>
  <c r="AI521"/>
  <c r="AJ521"/>
  <c r="AK521"/>
  <c r="AL521"/>
  <c r="U522"/>
  <c r="V522"/>
  <c r="W522"/>
  <c r="X522"/>
  <c r="Y522"/>
  <c r="Z522"/>
  <c r="AA522"/>
  <c r="AB522"/>
  <c r="AC522"/>
  <c r="AD522"/>
  <c r="AE522"/>
  <c r="AF522"/>
  <c r="AG522"/>
  <c r="AH522"/>
  <c r="AI522"/>
  <c r="AJ522"/>
  <c r="AK522"/>
  <c r="AL522"/>
  <c r="U523"/>
  <c r="V523"/>
  <c r="W523"/>
  <c r="X523"/>
  <c r="Y523"/>
  <c r="Z523"/>
  <c r="AA523"/>
  <c r="AB523"/>
  <c r="AC523"/>
  <c r="AD523"/>
  <c r="AE523"/>
  <c r="AF523"/>
  <c r="AG523"/>
  <c r="AH523"/>
  <c r="AI523"/>
  <c r="AJ523"/>
  <c r="AK523"/>
  <c r="AL523"/>
  <c r="U524"/>
  <c r="V524"/>
  <c r="W524"/>
  <c r="X524"/>
  <c r="Y524"/>
  <c r="Z524"/>
  <c r="AA524"/>
  <c r="AB524"/>
  <c r="AC524"/>
  <c r="AD524"/>
  <c r="AE524"/>
  <c r="AF524"/>
  <c r="AG524"/>
  <c r="AH524"/>
  <c r="AI524"/>
  <c r="AJ524"/>
  <c r="AK524"/>
  <c r="AL524"/>
  <c r="U525"/>
  <c r="V525"/>
  <c r="W525"/>
  <c r="X525"/>
  <c r="Y525"/>
  <c r="Z525"/>
  <c r="AA525"/>
  <c r="AB525"/>
  <c r="AC525"/>
  <c r="AD525"/>
  <c r="AE525"/>
  <c r="AF525"/>
  <c r="AG525"/>
  <c r="AH525"/>
  <c r="AI525"/>
  <c r="AJ525"/>
  <c r="AK525"/>
  <c r="AL525"/>
  <c r="V5"/>
  <c r="W5"/>
  <c r="V6"/>
  <c r="W6"/>
  <c r="V7"/>
  <c r="W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24"/>
  <c r="X6"/>
  <c r="X7"/>
  <c r="X8"/>
  <c r="X9"/>
  <c r="X10"/>
  <c r="X11"/>
  <c r="X12"/>
  <c r="X13"/>
  <c r="X14"/>
  <c r="X15"/>
  <c r="X16"/>
  <c r="X17"/>
  <c r="X18"/>
  <c r="X19"/>
  <c r="X20"/>
  <c r="X21"/>
  <c r="X22"/>
  <c r="X23"/>
  <c r="X5"/>
  <c r="U24"/>
  <c r="Y24"/>
  <c r="Z24"/>
  <c r="AA24"/>
  <c r="AB24"/>
  <c r="AC24"/>
  <c r="AD24"/>
  <c r="AE24"/>
  <c r="AF24"/>
  <c r="AG24"/>
  <c r="AI24"/>
  <c r="AJ24"/>
  <c r="AK24"/>
  <c r="AL24"/>
  <c r="Y25"/>
  <c r="Z25"/>
  <c r="AA25"/>
  <c r="AB25"/>
  <c r="AC25"/>
  <c r="AD25"/>
  <c r="AE25"/>
  <c r="AF25"/>
  <c r="AG25"/>
  <c r="AI25"/>
  <c r="AJ25"/>
  <c r="AK25"/>
  <c r="AL25"/>
  <c r="Y26"/>
  <c r="Z26"/>
  <c r="AA26"/>
  <c r="AB26"/>
  <c r="AC26"/>
  <c r="AD26"/>
  <c r="AE26"/>
  <c r="AF26"/>
  <c r="AG26"/>
  <c r="AI26"/>
  <c r="AJ26"/>
  <c r="AK26"/>
  <c r="AL26"/>
  <c r="Y27"/>
  <c r="Z27"/>
  <c r="AA27"/>
  <c r="AB27"/>
  <c r="AC27"/>
  <c r="AD27"/>
  <c r="AE27"/>
  <c r="AF27"/>
  <c r="AG27"/>
  <c r="AI27"/>
  <c r="AJ27"/>
  <c r="AK27"/>
  <c r="AL27"/>
  <c r="Y28"/>
  <c r="Z28"/>
  <c r="AA28"/>
  <c r="AB28"/>
  <c r="AC28"/>
  <c r="AD28"/>
  <c r="AE28"/>
  <c r="AF28"/>
  <c r="AG28"/>
  <c r="AI28"/>
  <c r="AJ28"/>
  <c r="AK28"/>
  <c r="AL28"/>
  <c r="Y29"/>
  <c r="Z29"/>
  <c r="AA29"/>
  <c r="AB29"/>
  <c r="AC29"/>
  <c r="AD29"/>
  <c r="AE29"/>
  <c r="AF29"/>
  <c r="AG29"/>
  <c r="AI29"/>
  <c r="AJ29"/>
  <c r="AK29"/>
  <c r="AL29"/>
  <c r="Y30"/>
  <c r="Z30"/>
  <c r="AA30"/>
  <c r="AB30"/>
  <c r="AC30"/>
  <c r="AD30"/>
  <c r="AE30"/>
  <c r="AF30"/>
  <c r="AG30"/>
  <c r="AI30"/>
  <c r="AJ30"/>
  <c r="AK30"/>
  <c r="AL30"/>
  <c r="Y31"/>
  <c r="Z31"/>
  <c r="AA31"/>
  <c r="AB31"/>
  <c r="AC31"/>
  <c r="AD31"/>
  <c r="AE31"/>
  <c r="AF31"/>
  <c r="AG31"/>
  <c r="AI31"/>
  <c r="AJ31"/>
  <c r="AK31"/>
  <c r="AL31"/>
  <c r="Y32"/>
  <c r="Z32"/>
  <c r="AA32"/>
  <c r="AB32"/>
  <c r="AC32"/>
  <c r="AD32"/>
  <c r="AE32"/>
  <c r="AF32"/>
  <c r="AG32"/>
  <c r="AI32"/>
  <c r="AJ32"/>
  <c r="AK32"/>
  <c r="AL32"/>
  <c r="Y33"/>
  <c r="Z33"/>
  <c r="AA33"/>
  <c r="AB33"/>
  <c r="AC33"/>
  <c r="AD33"/>
  <c r="AE33"/>
  <c r="AF33"/>
  <c r="AG33"/>
  <c r="AI33"/>
  <c r="AJ33"/>
  <c r="AK33"/>
  <c r="AL33"/>
  <c r="Y34"/>
  <c r="Z34"/>
  <c r="AA34"/>
  <c r="AB34"/>
  <c r="AC34"/>
  <c r="AD34"/>
  <c r="AE34"/>
  <c r="AF34"/>
  <c r="AG34"/>
  <c r="AI34"/>
  <c r="AJ34"/>
  <c r="AK34"/>
  <c r="AL34"/>
  <c r="Y35"/>
  <c r="Z35"/>
  <c r="AA35"/>
  <c r="AB35"/>
  <c r="AC35"/>
  <c r="AD35"/>
  <c r="AE35"/>
  <c r="AF35"/>
  <c r="AG35"/>
  <c r="AI35"/>
  <c r="AJ35"/>
  <c r="AK35"/>
  <c r="AL35"/>
  <c r="Y36"/>
  <c r="Z36"/>
  <c r="AA36"/>
  <c r="AB36"/>
  <c r="AC36"/>
  <c r="AD36"/>
  <c r="AE36"/>
  <c r="AF36"/>
  <c r="AG36"/>
  <c r="AI36"/>
  <c r="AJ36"/>
  <c r="AK36"/>
  <c r="AL36"/>
  <c r="Y37"/>
  <c r="Z37"/>
  <c r="AA37"/>
  <c r="AB37"/>
  <c r="AC37"/>
  <c r="AD37"/>
  <c r="AE37"/>
  <c r="AF37"/>
  <c r="AG37"/>
  <c r="AI37"/>
  <c r="AJ37"/>
  <c r="AK37"/>
  <c r="AL37"/>
  <c r="Y38"/>
  <c r="Z38"/>
  <c r="AA38"/>
  <c r="AB38"/>
  <c r="AC38"/>
  <c r="AD38"/>
  <c r="AE38"/>
  <c r="AF38"/>
  <c r="AG38"/>
  <c r="AI38"/>
  <c r="AJ38"/>
  <c r="AK38"/>
  <c r="AL38"/>
  <c r="Y39"/>
  <c r="Z39"/>
  <c r="AA39"/>
  <c r="AB39"/>
  <c r="AC39"/>
  <c r="AD39"/>
  <c r="AE39"/>
  <c r="AF39"/>
  <c r="AG39"/>
  <c r="AI39"/>
  <c r="AJ39"/>
  <c r="AK39"/>
  <c r="AL39"/>
  <c r="Y40"/>
  <c r="Z40"/>
  <c r="AA40"/>
  <c r="AB40"/>
  <c r="AC40"/>
  <c r="AD40"/>
  <c r="AE40"/>
  <c r="AF40"/>
  <c r="AG40"/>
  <c r="AI40"/>
  <c r="AJ40"/>
  <c r="AK40"/>
  <c r="AL40"/>
  <c r="Y41"/>
  <c r="Z41"/>
  <c r="AA41"/>
  <c r="AB41"/>
  <c r="AC41"/>
  <c r="AD41"/>
  <c r="AE41"/>
  <c r="AF41"/>
  <c r="AG41"/>
  <c r="AI41"/>
  <c r="AJ41"/>
  <c r="AK41"/>
  <c r="AL41"/>
  <c r="Y42"/>
  <c r="Z42"/>
  <c r="AA42"/>
  <c r="AB42"/>
  <c r="AC42"/>
  <c r="AD42"/>
  <c r="AE42"/>
  <c r="AF42"/>
  <c r="AG42"/>
  <c r="AI42"/>
  <c r="AJ42"/>
  <c r="AK42"/>
  <c r="AL42"/>
  <c r="Y43"/>
  <c r="Z43"/>
  <c r="AA43"/>
  <c r="AB43"/>
  <c r="AC43"/>
  <c r="AD43"/>
  <c r="AE43"/>
  <c r="AF43"/>
  <c r="AG43"/>
  <c r="AI43"/>
  <c r="AJ43"/>
  <c r="AK43"/>
  <c r="AL43"/>
  <c r="Y44"/>
  <c r="Z44"/>
  <c r="AA44"/>
  <c r="AB44"/>
  <c r="AC44"/>
  <c r="AD44"/>
  <c r="AE44"/>
  <c r="AF44"/>
  <c r="AG44"/>
  <c r="AI44"/>
  <c r="AJ44"/>
  <c r="AK44"/>
  <c r="AL44"/>
  <c r="Y45"/>
  <c r="Z45"/>
  <c r="AA45"/>
  <c r="AB45"/>
  <c r="AC45"/>
  <c r="AD45"/>
  <c r="AE45"/>
  <c r="AF45"/>
  <c r="AG45"/>
  <c r="AI45"/>
  <c r="AJ45"/>
  <c r="AK45"/>
  <c r="AL45"/>
  <c r="Y46"/>
  <c r="Z46"/>
  <c r="AA46"/>
  <c r="AB46"/>
  <c r="AC46"/>
  <c r="AD46"/>
  <c r="AE46"/>
  <c r="AF46"/>
  <c r="AG46"/>
  <c r="AI46"/>
  <c r="AJ46"/>
  <c r="AK46"/>
  <c r="AL46"/>
  <c r="Y47"/>
  <c r="Z47"/>
  <c r="AA47"/>
  <c r="AB47"/>
  <c r="AC47"/>
  <c r="AD47"/>
  <c r="AE47"/>
  <c r="AF47"/>
  <c r="AG47"/>
  <c r="AI47"/>
  <c r="AJ47"/>
  <c r="AK47"/>
  <c r="AL47"/>
  <c r="Y48"/>
  <c r="Z48"/>
  <c r="AA48"/>
  <c r="AB48"/>
  <c r="AC48"/>
  <c r="AD48"/>
  <c r="AE48"/>
  <c r="AF48"/>
  <c r="AG48"/>
  <c r="AI48"/>
  <c r="AJ48"/>
  <c r="AK48"/>
  <c r="AL48"/>
  <c r="Y49"/>
  <c r="Z49"/>
  <c r="AA49"/>
  <c r="AB49"/>
  <c r="AC49"/>
  <c r="AD49"/>
  <c r="AE49"/>
  <c r="AF49"/>
  <c r="AG49"/>
  <c r="AI49"/>
  <c r="AJ49"/>
  <c r="AK49"/>
  <c r="AL49"/>
  <c r="Y50"/>
  <c r="Z50"/>
  <c r="AA50"/>
  <c r="AB50"/>
  <c r="AC50"/>
  <c r="AD50"/>
  <c r="AE50"/>
  <c r="AF50"/>
  <c r="AG50"/>
  <c r="AI50"/>
  <c r="AJ50"/>
  <c r="AK50"/>
  <c r="AL50"/>
  <c r="Y51"/>
  <c r="Z51"/>
  <c r="AA51"/>
  <c r="AB51"/>
  <c r="AC51"/>
  <c r="AD51"/>
  <c r="AE51"/>
  <c r="AF51"/>
  <c r="AG51"/>
  <c r="AI51"/>
  <c r="AJ51"/>
  <c r="AK51"/>
  <c r="AL51"/>
  <c r="Y52"/>
  <c r="Z52"/>
  <c r="AA52"/>
  <c r="AB52"/>
  <c r="AC52"/>
  <c r="AD52"/>
  <c r="AE52"/>
  <c r="AF52"/>
  <c r="AG52"/>
  <c r="AI52"/>
  <c r="AJ52"/>
  <c r="AK52"/>
  <c r="AL52"/>
  <c r="Y53"/>
  <c r="Z53"/>
  <c r="AA53"/>
  <c r="AB53"/>
  <c r="AC53"/>
  <c r="AD53"/>
  <c r="AE53"/>
  <c r="AF53"/>
  <c r="AG53"/>
  <c r="AI53"/>
  <c r="AJ53"/>
  <c r="AK53"/>
  <c r="AL53"/>
  <c r="Y54"/>
  <c r="Z54"/>
  <c r="AA54"/>
  <c r="AB54"/>
  <c r="AC54"/>
  <c r="AD54"/>
  <c r="AE54"/>
  <c r="AF54"/>
  <c r="AG54"/>
  <c r="AI54"/>
  <c r="AJ54"/>
  <c r="AK54"/>
  <c r="AL54"/>
  <c r="Y6"/>
  <c r="Z6"/>
  <c r="AA6"/>
  <c r="AB6"/>
  <c r="AC6"/>
  <c r="AD6"/>
  <c r="AE6"/>
  <c r="AF6"/>
  <c r="AG6"/>
  <c r="AI6"/>
  <c r="AJ6"/>
  <c r="AK6"/>
  <c r="AL6"/>
  <c r="Y7"/>
  <c r="Z7"/>
  <c r="AA7"/>
  <c r="AB7"/>
  <c r="AC7"/>
  <c r="AD7"/>
  <c r="AE7"/>
  <c r="AF7"/>
  <c r="AG7"/>
  <c r="AI7"/>
  <c r="AJ7"/>
  <c r="AK7"/>
  <c r="AL7"/>
  <c r="Y8"/>
  <c r="Z8"/>
  <c r="AA8"/>
  <c r="AB8"/>
  <c r="AC8"/>
  <c r="AD8"/>
  <c r="AE8"/>
  <c r="AF8"/>
  <c r="AG8"/>
  <c r="AI8"/>
  <c r="AJ8"/>
  <c r="AK8"/>
  <c r="AL8"/>
  <c r="Y9"/>
  <c r="Z9"/>
  <c r="AA9"/>
  <c r="AB9"/>
  <c r="AC9"/>
  <c r="AD9"/>
  <c r="AE9"/>
  <c r="AF9"/>
  <c r="AG9"/>
  <c r="AI9"/>
  <c r="AJ9"/>
  <c r="AK9"/>
  <c r="AM9" s="1"/>
  <c r="AL9"/>
  <c r="Y10"/>
  <c r="Z10"/>
  <c r="AA10"/>
  <c r="AB10"/>
  <c r="AC10"/>
  <c r="AD10"/>
  <c r="AE10"/>
  <c r="AF10"/>
  <c r="AG10"/>
  <c r="AI10"/>
  <c r="AJ10"/>
  <c r="AK10"/>
  <c r="AL10"/>
  <c r="Y11"/>
  <c r="Z11"/>
  <c r="AA11"/>
  <c r="AB11"/>
  <c r="AC11"/>
  <c r="AD11"/>
  <c r="AE11"/>
  <c r="AF11"/>
  <c r="AG11"/>
  <c r="AI11"/>
  <c r="AJ11"/>
  <c r="AK11"/>
  <c r="AL11"/>
  <c r="Y12"/>
  <c r="Z12"/>
  <c r="AA12"/>
  <c r="AB12"/>
  <c r="AC12"/>
  <c r="AD12"/>
  <c r="AE12"/>
  <c r="AF12"/>
  <c r="AG12"/>
  <c r="AI12"/>
  <c r="AJ12"/>
  <c r="AK12"/>
  <c r="AL12"/>
  <c r="Y13"/>
  <c r="Z13"/>
  <c r="AA13"/>
  <c r="AB13"/>
  <c r="AC13"/>
  <c r="AD13"/>
  <c r="AE13"/>
  <c r="AF13"/>
  <c r="AG13"/>
  <c r="AI13"/>
  <c r="AJ13"/>
  <c r="AK13"/>
  <c r="AL13"/>
  <c r="AM13"/>
  <c r="Y14"/>
  <c r="Z14"/>
  <c r="AA14"/>
  <c r="AB14"/>
  <c r="AC14"/>
  <c r="AD14"/>
  <c r="AE14"/>
  <c r="AF14"/>
  <c r="AG14"/>
  <c r="AI14"/>
  <c r="AJ14"/>
  <c r="AK14"/>
  <c r="AL14"/>
  <c r="Y15"/>
  <c r="Z15"/>
  <c r="AA15"/>
  <c r="AB15"/>
  <c r="AC15"/>
  <c r="AD15"/>
  <c r="AE15"/>
  <c r="AF15"/>
  <c r="AG15"/>
  <c r="AI15"/>
  <c r="AJ15"/>
  <c r="AK15"/>
  <c r="AL15"/>
  <c r="Y16"/>
  <c r="Z16"/>
  <c r="AA16"/>
  <c r="AB16"/>
  <c r="AC16"/>
  <c r="AD16"/>
  <c r="AE16"/>
  <c r="AF16"/>
  <c r="AG16"/>
  <c r="AI16"/>
  <c r="AJ16"/>
  <c r="AK16"/>
  <c r="AM16" s="1"/>
  <c r="AL16"/>
  <c r="Y17"/>
  <c r="Z17"/>
  <c r="AA17"/>
  <c r="AB17"/>
  <c r="AC17"/>
  <c r="AD17"/>
  <c r="AE17"/>
  <c r="AF17"/>
  <c r="AG17"/>
  <c r="AI17"/>
  <c r="AJ17"/>
  <c r="AK17"/>
  <c r="AL17"/>
  <c r="Y18"/>
  <c r="Z18"/>
  <c r="AA18"/>
  <c r="AB18"/>
  <c r="AC18"/>
  <c r="AD18"/>
  <c r="AE18"/>
  <c r="AF18"/>
  <c r="AG18"/>
  <c r="AI18"/>
  <c r="AJ18"/>
  <c r="AK18"/>
  <c r="AL18"/>
  <c r="Y19"/>
  <c r="Z19"/>
  <c r="AA19"/>
  <c r="AB19"/>
  <c r="AC19"/>
  <c r="AD19"/>
  <c r="AE19"/>
  <c r="AF19"/>
  <c r="AG19"/>
  <c r="AI19"/>
  <c r="AJ19"/>
  <c r="AK19"/>
  <c r="AL19"/>
  <c r="AM19"/>
  <c r="Y20"/>
  <c r="Z20"/>
  <c r="AA20"/>
  <c r="AB20"/>
  <c r="AC20"/>
  <c r="AD20"/>
  <c r="AE20"/>
  <c r="AF20"/>
  <c r="AG20"/>
  <c r="AI20"/>
  <c r="AJ20"/>
  <c r="AK20"/>
  <c r="AM20" s="1"/>
  <c r="AL20"/>
  <c r="Y21"/>
  <c r="AM21" s="1"/>
  <c r="Z21"/>
  <c r="AA21"/>
  <c r="AB21"/>
  <c r="AC21"/>
  <c r="AD21"/>
  <c r="AE21"/>
  <c r="AF21"/>
  <c r="AG21"/>
  <c r="AI21"/>
  <c r="AJ21"/>
  <c r="AK21"/>
  <c r="AL21"/>
  <c r="Y22"/>
  <c r="AM22" s="1"/>
  <c r="Z22"/>
  <c r="AA22"/>
  <c r="AB22"/>
  <c r="AC22"/>
  <c r="AD22"/>
  <c r="AE22"/>
  <c r="AF22"/>
  <c r="AG22"/>
  <c r="AI22"/>
  <c r="AJ22"/>
  <c r="AK22"/>
  <c r="AL22"/>
  <c r="Y23"/>
  <c r="Z23"/>
  <c r="AA23"/>
  <c r="AB23"/>
  <c r="AC23"/>
  <c r="AD23"/>
  <c r="AE23"/>
  <c r="AF23"/>
  <c r="AG23"/>
  <c r="AI23"/>
  <c r="AJ23"/>
  <c r="AK23"/>
  <c r="AL23"/>
  <c r="Y5"/>
  <c r="Z5"/>
  <c r="AA5"/>
  <c r="AB5"/>
  <c r="AC5"/>
  <c r="AD5"/>
  <c r="AE5"/>
  <c r="AF5"/>
  <c r="AG5"/>
  <c r="AI5"/>
  <c r="AJ5"/>
  <c r="AK5"/>
  <c r="AL5"/>
  <c r="AM5"/>
  <c r="AM486"/>
  <c r="AM470"/>
  <c r="AM454"/>
  <c r="AM446"/>
  <c r="AM438"/>
  <c r="AM430"/>
  <c r="AM422"/>
  <c r="AM414"/>
  <c r="AM406"/>
  <c r="AM398"/>
  <c r="AM390"/>
  <c r="AM382"/>
  <c r="AM374"/>
  <c r="AM366"/>
  <c r="AM358"/>
  <c r="AM350"/>
  <c r="AM319"/>
  <c r="AM315"/>
  <c r="AM311"/>
  <c r="AM307"/>
  <c r="AM303"/>
  <c r="AM299"/>
  <c r="AM295"/>
  <c r="AM291"/>
  <c r="AM287"/>
  <c r="AM283"/>
  <c r="AM279"/>
  <c r="AM275"/>
  <c r="AM271"/>
  <c r="AM267"/>
  <c r="AM263"/>
  <c r="AM259"/>
  <c r="AM255"/>
  <c r="AM251"/>
  <c r="AM247"/>
  <c r="AM243"/>
  <c r="AM239"/>
  <c r="AM235"/>
  <c r="AM231"/>
  <c r="AM227"/>
  <c r="AM223"/>
  <c r="AM219"/>
  <c r="AM215"/>
  <c r="AM211"/>
  <c r="AM207"/>
  <c r="AM203"/>
  <c r="AM480"/>
  <c r="AM472"/>
  <c r="AM464"/>
  <c r="AM448"/>
  <c r="AM432"/>
  <c r="AM424"/>
  <c r="AM416"/>
  <c r="AM408"/>
  <c r="AM400"/>
  <c r="AM392"/>
  <c r="AM384"/>
  <c r="AM376"/>
  <c r="AM368"/>
  <c r="AM360"/>
  <c r="AM352"/>
  <c r="AM321"/>
  <c r="AM317"/>
  <c r="AM313"/>
  <c r="AM309"/>
  <c r="AM305"/>
  <c r="AM301"/>
  <c r="AM297"/>
  <c r="AM293"/>
  <c r="AM289"/>
  <c r="AM285"/>
  <c r="AM281"/>
  <c r="AM277"/>
  <c r="AM273"/>
  <c r="AM269"/>
  <c r="AM265"/>
  <c r="AM261"/>
  <c r="AM257"/>
  <c r="AM253"/>
  <c r="AM249"/>
  <c r="AM245"/>
  <c r="AM241"/>
  <c r="AM237"/>
  <c r="AM233"/>
  <c r="AM229"/>
  <c r="AM225"/>
  <c r="AM221"/>
  <c r="AM217"/>
  <c r="AM213"/>
  <c r="AM209"/>
  <c r="AM205"/>
  <c r="AB57" i="13" l="1"/>
  <c r="D19" i="18"/>
  <c r="D13"/>
  <c r="D14"/>
  <c r="C31"/>
  <c r="B31"/>
  <c r="C30" i="14"/>
  <c r="AA63" i="13"/>
  <c r="AM485" i="11"/>
  <c r="AM453"/>
  <c r="AM452"/>
  <c r="AM441"/>
  <c r="AM439"/>
  <c r="AM435"/>
  <c r="AM434"/>
  <c r="AM431"/>
  <c r="AM427"/>
  <c r="AM426"/>
  <c r="AM420"/>
  <c r="AM409"/>
  <c r="AM407"/>
  <c r="AM404"/>
  <c r="AM393"/>
  <c r="AM391"/>
  <c r="AM388"/>
  <c r="AM377"/>
  <c r="AM375"/>
  <c r="AM372"/>
  <c r="AM361"/>
  <c r="AM359"/>
  <c r="AM356"/>
  <c r="AM320"/>
  <c r="AM318"/>
  <c r="AM304"/>
  <c r="AM302"/>
  <c r="AM483"/>
  <c r="AM482"/>
  <c r="AM469"/>
  <c r="AM467"/>
  <c r="AM466"/>
  <c r="AM460"/>
  <c r="AM23"/>
  <c r="AM14"/>
  <c r="AM8"/>
  <c r="AM6"/>
  <c r="AM53"/>
  <c r="AM51"/>
  <c r="AM49"/>
  <c r="AM47"/>
  <c r="AM45"/>
  <c r="AM43"/>
  <c r="AM41"/>
  <c r="AM39"/>
  <c r="AM37"/>
  <c r="AM35"/>
  <c r="AM33"/>
  <c r="AM31"/>
  <c r="AM29"/>
  <c r="AM27"/>
  <c r="AM25"/>
  <c r="AM11"/>
  <c r="AM17"/>
  <c r="AM10"/>
  <c r="AM477"/>
  <c r="AM475"/>
  <c r="AM474"/>
  <c r="AM449"/>
  <c r="AM447"/>
  <c r="AM444"/>
  <c r="AM417"/>
  <c r="AM415"/>
  <c r="AM412"/>
  <c r="AM401"/>
  <c r="AM399"/>
  <c r="AM396"/>
  <c r="AM385"/>
  <c r="AM383"/>
  <c r="AM380"/>
  <c r="AM369"/>
  <c r="AM367"/>
  <c r="AM364"/>
  <c r="AM353"/>
  <c r="AM351"/>
  <c r="AM329"/>
  <c r="AM327"/>
  <c r="AM325"/>
  <c r="AM323"/>
  <c r="AM312"/>
  <c r="AM310"/>
  <c r="AM296"/>
  <c r="AM294"/>
  <c r="AM18"/>
  <c r="AM15"/>
  <c r="AM12"/>
  <c r="AM7"/>
  <c r="AM54"/>
  <c r="AM52"/>
  <c r="AM50"/>
  <c r="AM48"/>
  <c r="AM46"/>
  <c r="AM44"/>
  <c r="AM42"/>
  <c r="AM40"/>
  <c r="AM38"/>
  <c r="AM36"/>
  <c r="AM34"/>
  <c r="AM32"/>
  <c r="AM30"/>
  <c r="AM28"/>
  <c r="AM26"/>
  <c r="AM24"/>
  <c r="AM525"/>
  <c r="AM524"/>
  <c r="AM523"/>
  <c r="AM522"/>
  <c r="AM521"/>
  <c r="AM520"/>
  <c r="AM519"/>
  <c r="AM518"/>
  <c r="AM517"/>
  <c r="AM516"/>
  <c r="AM515"/>
  <c r="AM514"/>
  <c r="AM513"/>
  <c r="AM512"/>
  <c r="AM511"/>
  <c r="AM510"/>
  <c r="AM509"/>
  <c r="AM508"/>
  <c r="AM507"/>
  <c r="AM506"/>
  <c r="AM505"/>
  <c r="AM504"/>
  <c r="AM503"/>
  <c r="AM502"/>
  <c r="AM501"/>
  <c r="AM500"/>
  <c r="AM499"/>
  <c r="AM498"/>
  <c r="AM497"/>
  <c r="AM496"/>
  <c r="AM495"/>
  <c r="AM494"/>
  <c r="AM493"/>
  <c r="AM492"/>
  <c r="AM491"/>
  <c r="AM490"/>
  <c r="AM489"/>
  <c r="AM488"/>
  <c r="AM487"/>
  <c r="AM484"/>
  <c r="AM479"/>
  <c r="AM476"/>
  <c r="AM471"/>
  <c r="AM468"/>
  <c r="AM463"/>
  <c r="AM459"/>
  <c r="AM458"/>
  <c r="AM455"/>
  <c r="AM451"/>
  <c r="AM450"/>
  <c r="AM443"/>
  <c r="AM442"/>
  <c r="AM437"/>
  <c r="AM436"/>
  <c r="AM433"/>
  <c r="AM429"/>
  <c r="AM428"/>
  <c r="AM423"/>
  <c r="AM419"/>
  <c r="AM418"/>
  <c r="AM411"/>
  <c r="AM410"/>
  <c r="AM403"/>
  <c r="AM402"/>
  <c r="AM395"/>
  <c r="AM394"/>
  <c r="AM387"/>
  <c r="AM386"/>
  <c r="AM379"/>
  <c r="AM378"/>
  <c r="AM371"/>
  <c r="AM370"/>
  <c r="AM363"/>
  <c r="AM362"/>
  <c r="AM355"/>
  <c r="AM354"/>
  <c r="AM331"/>
  <c r="AM330"/>
  <c r="AM328"/>
  <c r="AM326"/>
  <c r="AM324"/>
  <c r="AM322"/>
  <c r="AM314"/>
  <c r="AM306"/>
  <c r="AM298"/>
  <c r="AM290"/>
  <c r="AM282"/>
  <c r="AM274"/>
  <c r="AM266"/>
  <c r="AM258"/>
  <c r="AM250"/>
  <c r="AM242"/>
  <c r="AM234"/>
  <c r="AM226"/>
  <c r="AM218"/>
  <c r="AM210"/>
  <c r="AM202"/>
  <c r="AM201"/>
  <c r="AM200"/>
  <c r="AM199"/>
  <c r="AM198"/>
  <c r="AM197"/>
  <c r="AM196"/>
  <c r="AM195"/>
  <c r="AM194"/>
  <c r="AM193"/>
  <c r="AM192"/>
  <c r="AM191"/>
  <c r="AM190"/>
  <c r="AM189"/>
  <c r="AM188"/>
  <c r="AM187"/>
  <c r="AM186"/>
  <c r="AM185"/>
  <c r="AM184"/>
  <c r="AM183"/>
  <c r="AM182"/>
  <c r="AM181"/>
  <c r="AM180"/>
  <c r="AM179"/>
  <c r="AM178"/>
  <c r="AM177"/>
  <c r="AM176"/>
  <c r="AM175"/>
  <c r="AM174"/>
  <c r="AM173"/>
  <c r="AM172"/>
  <c r="AM171"/>
  <c r="AM170"/>
  <c r="AM169"/>
  <c r="AM168"/>
  <c r="AM167"/>
  <c r="AM166"/>
  <c r="AM165"/>
  <c r="AM164"/>
  <c r="AM163"/>
  <c r="AM162"/>
  <c r="AM161"/>
  <c r="AM160"/>
  <c r="AM159"/>
  <c r="AM158"/>
  <c r="AM157"/>
  <c r="AM156"/>
  <c r="AM155"/>
  <c r="AM154"/>
  <c r="AM153"/>
  <c r="AM152"/>
  <c r="AM151"/>
  <c r="AM150"/>
  <c r="AM149"/>
  <c r="AM148"/>
  <c r="AM147"/>
  <c r="AM146"/>
  <c r="AM145"/>
  <c r="AM144"/>
  <c r="AM143"/>
  <c r="AM142"/>
  <c r="AM141"/>
  <c r="AM140"/>
  <c r="AM139"/>
  <c r="AM138"/>
  <c r="AM137"/>
  <c r="AM136"/>
  <c r="AM135"/>
  <c r="AM131"/>
  <c r="AM127"/>
  <c r="AM123"/>
  <c r="AM119"/>
  <c r="AM115"/>
  <c r="AM111"/>
  <c r="AM107"/>
  <c r="AM103"/>
  <c r="AM100"/>
  <c r="AM98"/>
  <c r="AM96"/>
  <c r="AM94"/>
  <c r="AM92"/>
  <c r="AM90"/>
  <c r="AM88"/>
  <c r="AM86"/>
  <c r="AM84"/>
  <c r="AM82"/>
  <c r="AM80"/>
  <c r="AM78"/>
  <c r="AM76"/>
  <c r="AM74"/>
  <c r="AM72"/>
  <c r="AM69"/>
  <c r="AM65"/>
  <c r="AM61"/>
  <c r="AM57"/>
  <c r="AM286"/>
  <c r="AM278"/>
  <c r="AM270"/>
  <c r="AM262"/>
  <c r="AM254"/>
  <c r="AM246"/>
  <c r="AM238"/>
  <c r="AM230"/>
  <c r="AM222"/>
  <c r="AM214"/>
  <c r="AM206"/>
  <c r="AM133"/>
  <c r="AM129"/>
  <c r="AM125"/>
  <c r="AM121"/>
  <c r="AM117"/>
  <c r="AM113"/>
  <c r="AM109"/>
  <c r="AM105"/>
  <c r="AM101"/>
  <c r="AM99"/>
  <c r="AM97"/>
  <c r="AM95"/>
  <c r="AM93"/>
  <c r="AM91"/>
  <c r="AM89"/>
  <c r="AM87"/>
  <c r="AM85"/>
  <c r="AM83"/>
  <c r="AM81"/>
  <c r="AM79"/>
  <c r="AM77"/>
  <c r="AM75"/>
  <c r="AM73"/>
  <c r="AM71"/>
  <c r="AM67"/>
  <c r="AM63"/>
  <c r="AM59"/>
  <c r="AM55"/>
  <c r="C33" i="18" l="1"/>
  <c r="B33"/>
  <c r="D31"/>
  <c r="D33" l="1"/>
  <c r="Z59" i="13"/>
  <c r="Z60"/>
  <c r="Z58"/>
  <c r="Z62"/>
  <c r="Z55"/>
  <c r="Z64" s="1"/>
  <c r="AB62" l="1"/>
  <c r="AB60"/>
  <c r="AB61"/>
  <c r="AB56"/>
  <c r="AB58"/>
  <c r="AB59"/>
  <c r="Z63"/>
  <c r="AB63" s="1"/>
</calcChain>
</file>

<file path=xl/comments1.xml><?xml version="1.0" encoding="utf-8"?>
<comments xmlns="http://schemas.openxmlformats.org/spreadsheetml/2006/main">
  <authors>
    <author>Stian Winther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Velg valgfri spiller</t>
        </r>
      </text>
    </comment>
  </commentList>
</comments>
</file>

<file path=xl/sharedStrings.xml><?xml version="1.0" encoding="utf-8"?>
<sst xmlns="http://schemas.openxmlformats.org/spreadsheetml/2006/main" count="4810" uniqueCount="269">
  <si>
    <t>Navn</t>
  </si>
  <si>
    <t>Total</t>
  </si>
  <si>
    <t>+/- Par</t>
  </si>
  <si>
    <t>Poeng</t>
  </si>
  <si>
    <t>Stian W</t>
  </si>
  <si>
    <t>Thomas F</t>
  </si>
  <si>
    <t>Tor-Erik I</t>
  </si>
  <si>
    <t>Eirik A</t>
  </si>
  <si>
    <t>Erik B M</t>
  </si>
  <si>
    <t>Morten I</t>
  </si>
  <si>
    <t>Arne F</t>
  </si>
  <si>
    <t>Anders D</t>
  </si>
  <si>
    <t>Marius L</t>
  </si>
  <si>
    <t>Gunnar A</t>
  </si>
  <si>
    <t>Per Marius</t>
  </si>
  <si>
    <t>Reidar H</t>
  </si>
  <si>
    <t>Lasse B</t>
  </si>
  <si>
    <t>Peter R</t>
  </si>
  <si>
    <t>Arturo Tovar</t>
  </si>
  <si>
    <t>Ragne</t>
  </si>
  <si>
    <t>Magnus P</t>
  </si>
  <si>
    <t>Øystein Borander</t>
  </si>
  <si>
    <t>Vegar L</t>
  </si>
  <si>
    <t>Øystein H</t>
  </si>
  <si>
    <t>Martin N</t>
  </si>
  <si>
    <t>Kristoffer S</t>
  </si>
  <si>
    <t>Henrik Chr</t>
  </si>
  <si>
    <t>Emma</t>
  </si>
  <si>
    <t>Åshild</t>
  </si>
  <si>
    <t>Yuri Z</t>
  </si>
  <si>
    <t>Espen M</t>
  </si>
  <si>
    <t>Frank W</t>
  </si>
  <si>
    <t>Halvor K</t>
  </si>
  <si>
    <t>Lars S</t>
  </si>
  <si>
    <t>Magnus Ytreland</t>
  </si>
  <si>
    <t>Torleiv G</t>
  </si>
  <si>
    <t>Cedric Stevens</t>
  </si>
  <si>
    <t>Anders A</t>
  </si>
  <si>
    <t>Kim B</t>
  </si>
  <si>
    <t>Petter</t>
  </si>
  <si>
    <t>Mats Bentzen</t>
  </si>
  <si>
    <t>Isak</t>
  </si>
  <si>
    <t>Peder A</t>
  </si>
  <si>
    <t>Joakim W</t>
  </si>
  <si>
    <t>Fredrik J</t>
  </si>
  <si>
    <t>Morten H</t>
  </si>
  <si>
    <t>Linda W</t>
  </si>
  <si>
    <t>Jon Kjetil</t>
  </si>
  <si>
    <t>Ole Kristian L</t>
  </si>
  <si>
    <t>Kristian M</t>
  </si>
  <si>
    <t>Torleif S</t>
  </si>
  <si>
    <t>Hagge</t>
  </si>
  <si>
    <t>Anders Derkum</t>
  </si>
  <si>
    <t>Johnny G</t>
  </si>
  <si>
    <t>Jan Fredrik</t>
  </si>
  <si>
    <t>Kristoffer Svanåsbakken</t>
  </si>
  <si>
    <t>Helene Svanåsbakken</t>
  </si>
  <si>
    <t>Uli R</t>
  </si>
  <si>
    <t>Thomas D</t>
  </si>
  <si>
    <t>Olav B</t>
  </si>
  <si>
    <t>Daniel Wootan</t>
  </si>
  <si>
    <t>Eivind V</t>
  </si>
  <si>
    <t>Lars Rønningen</t>
  </si>
  <si>
    <t>Ken Tore</t>
  </si>
  <si>
    <t>Dagfinn</t>
  </si>
  <si>
    <t>Øystein R</t>
  </si>
  <si>
    <t>Eivind T</t>
  </si>
  <si>
    <t>Christian F</t>
  </si>
  <si>
    <t>Åsmund T</t>
  </si>
  <si>
    <t>Asgeir S</t>
  </si>
  <si>
    <t>Tommy</t>
  </si>
  <si>
    <t>Roy H</t>
  </si>
  <si>
    <t>Anders L</t>
  </si>
  <si>
    <t>Trude S</t>
  </si>
  <si>
    <t>Rolf André</t>
  </si>
  <si>
    <t>Remi</t>
  </si>
  <si>
    <t>Lars</t>
  </si>
  <si>
    <t>Astrid</t>
  </si>
  <si>
    <t>Henrik</t>
  </si>
  <si>
    <t>Julie A</t>
  </si>
  <si>
    <t>Christian R</t>
  </si>
  <si>
    <t>Ole J</t>
  </si>
  <si>
    <t>Simon Birkals</t>
  </si>
  <si>
    <t>Tore-André</t>
  </si>
  <si>
    <t>Jon Fredrik Hondstad</t>
  </si>
  <si>
    <t>Morten S</t>
  </si>
  <si>
    <t>Anund</t>
  </si>
  <si>
    <t>Frithjof Askeland</t>
  </si>
  <si>
    <t>Eivind Olsen</t>
  </si>
  <si>
    <t>Thor Johansen</t>
  </si>
  <si>
    <t>Åsa Svendsson</t>
  </si>
  <si>
    <t>Carlos Rio</t>
  </si>
  <si>
    <t>Tor Erik I</t>
  </si>
  <si>
    <t>Reidar</t>
  </si>
  <si>
    <t>Kjetil Gryt</t>
  </si>
  <si>
    <t>Gase H</t>
  </si>
  <si>
    <t>Kristian Gryt</t>
  </si>
  <si>
    <t>Tone Svanhild</t>
  </si>
  <si>
    <t>Stig S</t>
  </si>
  <si>
    <t>Bjørnar S</t>
  </si>
  <si>
    <t>Mads</t>
  </si>
  <si>
    <t>Svein Arne</t>
  </si>
  <si>
    <t>Jo Gjerpe</t>
  </si>
  <si>
    <t>Frode S</t>
  </si>
  <si>
    <t>Steffen</t>
  </si>
  <si>
    <t>Leif Einar</t>
  </si>
  <si>
    <t>Stein O</t>
  </si>
  <si>
    <t>Fredrik Bjørn Ødegård</t>
  </si>
  <si>
    <t>Lene A</t>
  </si>
  <si>
    <t>Sindre</t>
  </si>
  <si>
    <t>Knut Anders</t>
  </si>
  <si>
    <t>Roar D</t>
  </si>
  <si>
    <t>Dag H</t>
  </si>
  <si>
    <t>Geir</t>
  </si>
  <si>
    <t>Eva</t>
  </si>
  <si>
    <t>Bart</t>
  </si>
  <si>
    <t>Mats Bøkkmann</t>
  </si>
  <si>
    <t>Alex Prøis</t>
  </si>
  <si>
    <t>Dato</t>
  </si>
  <si>
    <t>Runde#</t>
  </si>
  <si>
    <t>Spiller#</t>
  </si>
  <si>
    <t>Hull 1</t>
  </si>
  <si>
    <t>Hull 2</t>
  </si>
  <si>
    <t>Hull 3</t>
  </si>
  <si>
    <t>Hull 4</t>
  </si>
  <si>
    <t>Hull 5</t>
  </si>
  <si>
    <t>Hull 6</t>
  </si>
  <si>
    <t>Hull 7</t>
  </si>
  <si>
    <t>Hull 8</t>
  </si>
  <si>
    <t>Hull 9</t>
  </si>
  <si>
    <t>Hull 10</t>
  </si>
  <si>
    <t>Hull 11</t>
  </si>
  <si>
    <t>Hull 12</t>
  </si>
  <si>
    <t>Hull 13</t>
  </si>
  <si>
    <t>Hull 14</t>
  </si>
  <si>
    <t>Hull 15</t>
  </si>
  <si>
    <t>Hull 16</t>
  </si>
  <si>
    <t>Hull 17</t>
  </si>
  <si>
    <t>Hull 18</t>
  </si>
  <si>
    <t>Data</t>
  </si>
  <si>
    <t xml:space="preserve"> Hull 1</t>
  </si>
  <si>
    <t xml:space="preserve"> Hull 2</t>
  </si>
  <si>
    <t xml:space="preserve"> Hull 3</t>
  </si>
  <si>
    <t xml:space="preserve"> Hull 4</t>
  </si>
  <si>
    <t xml:space="preserve"> Hull 5</t>
  </si>
  <si>
    <t xml:space="preserve"> Hull 6</t>
  </si>
  <si>
    <t xml:space="preserve"> Hull 7</t>
  </si>
  <si>
    <t xml:space="preserve"> Hull 8</t>
  </si>
  <si>
    <t xml:space="preserve"> Hull 9</t>
  </si>
  <si>
    <t xml:space="preserve"> Hull 10</t>
  </si>
  <si>
    <t xml:space="preserve"> Hull 11</t>
  </si>
  <si>
    <t xml:space="preserve"> Hull 12</t>
  </si>
  <si>
    <t xml:space="preserve"> Hull 13</t>
  </si>
  <si>
    <t xml:space="preserve"> Hull 14</t>
  </si>
  <si>
    <t xml:space="preserve"> Hull 15</t>
  </si>
  <si>
    <t xml:space="preserve"> Hull 16</t>
  </si>
  <si>
    <t xml:space="preserve"> Hull 17</t>
  </si>
  <si>
    <t xml:space="preserve"> Hull 18</t>
  </si>
  <si>
    <t>Mag Flash</t>
  </si>
  <si>
    <t>Espen</t>
  </si>
  <si>
    <t>Tonje Tutta</t>
  </si>
  <si>
    <t>Laila</t>
  </si>
  <si>
    <t>Rose</t>
  </si>
  <si>
    <t>Maria</t>
  </si>
  <si>
    <t>Anne Liv</t>
  </si>
  <si>
    <t>Patrick</t>
  </si>
  <si>
    <t>Thomas (muselunden)</t>
  </si>
  <si>
    <t>Stella Bjerke</t>
  </si>
  <si>
    <t>Birgitte N. Danielsen</t>
  </si>
  <si>
    <t xml:space="preserve"> Total</t>
  </si>
  <si>
    <t>Antall Ace</t>
  </si>
  <si>
    <t>Antall Birdies</t>
  </si>
  <si>
    <t>Antall Par</t>
  </si>
  <si>
    <t>Antall Bogies</t>
  </si>
  <si>
    <t>Antall Eagles</t>
  </si>
  <si>
    <t>Antall Dobbelbogies</t>
  </si>
  <si>
    <t>Antall Trippelbogies</t>
  </si>
  <si>
    <t>Antall Resten</t>
  </si>
  <si>
    <t>Antall Runder</t>
  </si>
  <si>
    <t>Antall Hull Totalt</t>
  </si>
  <si>
    <t xml:space="preserve">Antall poeng </t>
  </si>
  <si>
    <t>Average of Total</t>
  </si>
  <si>
    <t>Beste runde</t>
  </si>
  <si>
    <t>Dårligste runde</t>
  </si>
  <si>
    <t>Sum of Hull 1</t>
  </si>
  <si>
    <t>Sum of Hull 3</t>
  </si>
  <si>
    <t>Sum of Hull 2</t>
  </si>
  <si>
    <t>Sum of Hull 4</t>
  </si>
  <si>
    <t>Sum of Hull 5</t>
  </si>
  <si>
    <t>Sum of Hull 6</t>
  </si>
  <si>
    <t>Sum of Hull 7</t>
  </si>
  <si>
    <t>Sum of Hull 8</t>
  </si>
  <si>
    <t>Sum of Hull 9</t>
  </si>
  <si>
    <t>Sum of Hull 10</t>
  </si>
  <si>
    <t>Sum of Hull 11</t>
  </si>
  <si>
    <t>Sum of Hull 12</t>
  </si>
  <si>
    <t>Sum of Hull 13</t>
  </si>
  <si>
    <t>Sum of Hull 14</t>
  </si>
  <si>
    <t>Sum of Hull 15</t>
  </si>
  <si>
    <t>Sum of Hull 17</t>
  </si>
  <si>
    <t>Sum of Hull 18</t>
  </si>
  <si>
    <t>Sum of Hull 16</t>
  </si>
  <si>
    <t>Totalt</t>
  </si>
  <si>
    <t>blank</t>
  </si>
  <si>
    <t>navn</t>
  </si>
  <si>
    <t xml:space="preserve"> Totalt</t>
  </si>
  <si>
    <t>Birdiecupen poeng</t>
  </si>
  <si>
    <t>Birdiecupen plassering</t>
  </si>
  <si>
    <t>Antall seire</t>
  </si>
  <si>
    <t>Average of Hull 1</t>
  </si>
  <si>
    <t>Average of Hull 2</t>
  </si>
  <si>
    <t>Average of Hull 3</t>
  </si>
  <si>
    <t>Average of Hull 4</t>
  </si>
  <si>
    <t>Average of Hull 5</t>
  </si>
  <si>
    <t>Average of Hull 6</t>
  </si>
  <si>
    <t>Average of Hull 7</t>
  </si>
  <si>
    <t>Average of Hull 8</t>
  </si>
  <si>
    <t>Average of Hull 9</t>
  </si>
  <si>
    <t>Average of Hull 10</t>
  </si>
  <si>
    <t>Average of Hull 11</t>
  </si>
  <si>
    <t>Average of Hull 12</t>
  </si>
  <si>
    <t>Average of Hull 13</t>
  </si>
  <si>
    <t>Average of Hull 14</t>
  </si>
  <si>
    <t>Average of Hull 15</t>
  </si>
  <si>
    <t>Average of Hull 16</t>
  </si>
  <si>
    <t>Average of Hull 17</t>
  </si>
  <si>
    <t>Average of Hull 18</t>
  </si>
  <si>
    <t>(tom)</t>
  </si>
  <si>
    <t>Spiller # 1</t>
  </si>
  <si>
    <t xml:space="preserve"> +/- Par</t>
  </si>
  <si>
    <t>Spiller # 2</t>
  </si>
  <si>
    <t>Antall poeng i snitt</t>
  </si>
  <si>
    <t>Snitt hull 1</t>
  </si>
  <si>
    <t>Snitt hull 2</t>
  </si>
  <si>
    <t>Snitt hull 3</t>
  </si>
  <si>
    <t>Snitt hull 4</t>
  </si>
  <si>
    <t>Snitt hull 5</t>
  </si>
  <si>
    <t>Snitt hull 6</t>
  </si>
  <si>
    <t>Snitt hull 7</t>
  </si>
  <si>
    <t>Snitt hull 8</t>
  </si>
  <si>
    <t>Snitt hull 9</t>
  </si>
  <si>
    <t>Snitt hull 10</t>
  </si>
  <si>
    <t>Snitt hull 11</t>
  </si>
  <si>
    <t>Snitt hull 12</t>
  </si>
  <si>
    <t>Snitt hull 13</t>
  </si>
  <si>
    <t>Snitt hull 14</t>
  </si>
  <si>
    <t>Snitt hull 15</t>
  </si>
  <si>
    <t>Snitt hull 16</t>
  </si>
  <si>
    <t>Snitt hull 17</t>
  </si>
  <si>
    <t>Snitt hull 18</t>
  </si>
  <si>
    <t>Min av Total</t>
  </si>
  <si>
    <t>Maks av Total</t>
  </si>
  <si>
    <t>Antall av Runde#</t>
  </si>
  <si>
    <t>Plassering</t>
  </si>
  <si>
    <t xml:space="preserve">Poeng </t>
  </si>
  <si>
    <t xml:space="preserve">Sum av Poeng </t>
  </si>
  <si>
    <t xml:space="preserve">Gjennomsnitt av Poeng </t>
  </si>
  <si>
    <t xml:space="preserve">Antall av Poeng </t>
  </si>
  <si>
    <t>Poengplass</t>
  </si>
  <si>
    <t>Banens Par</t>
  </si>
  <si>
    <t>Snitt totalt</t>
  </si>
  <si>
    <t>Topp 15 poengsnitt pr. runde</t>
  </si>
  <si>
    <t>Topp 15 snittscore pr. runde</t>
  </si>
  <si>
    <t>Topp 15 Birdiecupen</t>
  </si>
  <si>
    <t>Topp 15 antall seire</t>
  </si>
  <si>
    <t>Antall hull med best snitt</t>
  </si>
  <si>
    <t>Velg valgfri spiller i celle b2 &amp; c2</t>
  </si>
  <si>
    <t>Flest pr. runde</t>
  </si>
  <si>
    <t>Best snitt pr. hull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</si>
</sst>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\+\ #,##0.0_);\-\ #,##0.0"/>
    <numFmt numFmtId="166" formatCode="_(* #,##0_);_(* \(#,##0\);_(* &quot;-&quot;??_);_(@_)"/>
    <numFmt numFmtId="167" formatCode="[$-414]d/\ mmmm\ yyyy;@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167" fontId="3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5" xfId="0" applyNumberFormat="1" applyBorder="1"/>
    <xf numFmtId="0" fontId="0" fillId="0" borderId="4" xfId="0" applyNumberFormat="1" applyBorder="1"/>
    <xf numFmtId="0" fontId="0" fillId="0" borderId="6" xfId="0" applyNumberFormat="1" applyBorder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1" xfId="0" pivotButton="1" applyBorder="1"/>
    <xf numFmtId="0" fontId="0" fillId="0" borderId="7" xfId="0" applyBorder="1"/>
    <xf numFmtId="0" fontId="0" fillId="0" borderId="8" xfId="0" applyBorder="1"/>
    <xf numFmtId="164" fontId="0" fillId="0" borderId="0" xfId="1" applyNumberFormat="1" applyFont="1"/>
    <xf numFmtId="166" fontId="0" fillId="0" borderId="0" xfId="1" applyNumberFormat="1" applyFont="1"/>
    <xf numFmtId="40" fontId="0" fillId="0" borderId="0" xfId="1" applyNumberFormat="1" applyFont="1"/>
    <xf numFmtId="166" fontId="0" fillId="0" borderId="5" xfId="0" applyNumberFormat="1" applyBorder="1"/>
    <xf numFmtId="166" fontId="0" fillId="0" borderId="6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11" xfId="0" applyNumberFormat="1" applyBorder="1"/>
    <xf numFmtId="167" fontId="0" fillId="0" borderId="1" xfId="0" applyNumberFormat="1" applyBorder="1"/>
    <xf numFmtId="0" fontId="0" fillId="0" borderId="12" xfId="0" applyBorder="1"/>
    <xf numFmtId="0" fontId="0" fillId="0" borderId="12" xfId="0" applyNumberFormat="1" applyBorder="1"/>
    <xf numFmtId="0" fontId="0" fillId="0" borderId="0" xfId="0" applyNumberFormat="1"/>
    <xf numFmtId="0" fontId="0" fillId="0" borderId="13" xfId="0" applyBorder="1"/>
    <xf numFmtId="166" fontId="0" fillId="0" borderId="0" xfId="0" applyNumberFormat="1"/>
    <xf numFmtId="0" fontId="2" fillId="4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2" fontId="0" fillId="0" borderId="0" xfId="0" applyNumberFormat="1"/>
    <xf numFmtId="164" fontId="0" fillId="0" borderId="15" xfId="1" applyNumberFormat="1" applyFont="1" applyBorder="1"/>
    <xf numFmtId="164" fontId="0" fillId="0" borderId="16" xfId="1" applyNumberFormat="1" applyFont="1" applyBorder="1"/>
    <xf numFmtId="0" fontId="0" fillId="0" borderId="17" xfId="0" applyBorder="1"/>
    <xf numFmtId="164" fontId="0" fillId="0" borderId="18" xfId="1" applyNumberFormat="1" applyFont="1" applyBorder="1"/>
    <xf numFmtId="164" fontId="0" fillId="0" borderId="0" xfId="1" applyNumberFormat="1" applyFont="1" applyBorder="1"/>
    <xf numFmtId="0" fontId="0" fillId="0" borderId="19" xfId="0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0" fontId="0" fillId="0" borderId="22" xfId="0" applyBorder="1"/>
    <xf numFmtId="0" fontId="2" fillId="4" borderId="23" xfId="0" applyFont="1" applyFill="1" applyBorder="1" applyAlignment="1">
      <alignment horizontal="center"/>
    </xf>
    <xf numFmtId="164" fontId="0" fillId="0" borderId="13" xfId="0" applyNumberFormat="1" applyBorder="1"/>
    <xf numFmtId="164" fontId="0" fillId="0" borderId="0" xfId="0" applyNumberFormat="1"/>
    <xf numFmtId="164" fontId="0" fillId="0" borderId="24" xfId="0" applyNumberFormat="1" applyBorder="1"/>
    <xf numFmtId="164" fontId="0" fillId="0" borderId="10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13" xfId="0" applyNumberFormat="1" applyBorder="1"/>
    <xf numFmtId="0" fontId="0" fillId="0" borderId="24" xfId="0" applyNumberFormat="1" applyBorder="1"/>
    <xf numFmtId="0" fontId="0" fillId="0" borderId="35" xfId="0" applyBorder="1"/>
    <xf numFmtId="0" fontId="0" fillId="0" borderId="25" xfId="0" applyNumberFormat="1" applyBorder="1"/>
    <xf numFmtId="0" fontId="0" fillId="0" borderId="26" xfId="0" applyNumberFormat="1" applyBorder="1"/>
    <xf numFmtId="166" fontId="0" fillId="0" borderId="11" xfId="0" applyNumberFormat="1" applyBorder="1"/>
    <xf numFmtId="0" fontId="0" fillId="0" borderId="0" xfId="0" applyAlignment="1"/>
    <xf numFmtId="0" fontId="0" fillId="0" borderId="1" xfId="0" applyBorder="1" applyAlignment="1"/>
    <xf numFmtId="0" fontId="0" fillId="0" borderId="1" xfId="0" pivotButton="1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2" xfId="0" applyNumberFormat="1" applyBorder="1" applyAlignment="1"/>
    <xf numFmtId="0" fontId="0" fillId="0" borderId="13" xfId="0" applyNumberFormat="1" applyBorder="1" applyAlignment="1"/>
    <xf numFmtId="0" fontId="0" fillId="0" borderId="4" xfId="0" applyBorder="1" applyAlignment="1"/>
    <xf numFmtId="0" fontId="0" fillId="0" borderId="0" xfId="0" applyNumberFormat="1" applyAlignment="1"/>
    <xf numFmtId="0" fontId="0" fillId="0" borderId="24" xfId="0" applyNumberFormat="1" applyBorder="1" applyAlignment="1"/>
    <xf numFmtId="0" fontId="0" fillId="0" borderId="10" xfId="0" applyBorder="1" applyAlignment="1"/>
    <xf numFmtId="0" fontId="0" fillId="0" borderId="25" xfId="0" applyNumberFormat="1" applyBorder="1" applyAlignment="1"/>
    <xf numFmtId="0" fontId="0" fillId="0" borderId="26" xfId="0" applyNumberFormat="1" applyBorder="1" applyAlignment="1"/>
    <xf numFmtId="0" fontId="0" fillId="0" borderId="0" xfId="0" applyBorder="1" applyAlignment="1"/>
    <xf numFmtId="0" fontId="0" fillId="0" borderId="0" xfId="0" applyNumberFormat="1" applyBorder="1" applyAlignment="1"/>
    <xf numFmtId="0" fontId="0" fillId="0" borderId="9" xfId="0" applyNumberFormat="1" applyBorder="1"/>
    <xf numFmtId="0" fontId="0" fillId="0" borderId="1" xfId="0" pivotButton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4" xfId="0" applyFont="1" applyBorder="1"/>
    <xf numFmtId="0" fontId="3" fillId="0" borderId="14" xfId="0" applyFont="1" applyFill="1" applyBorder="1"/>
    <xf numFmtId="0" fontId="0" fillId="0" borderId="14" xfId="0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11" xfId="0" applyNumberFormat="1" applyBorder="1"/>
    <xf numFmtId="164" fontId="0" fillId="0" borderId="11" xfId="0" applyNumberFormat="1" applyBorder="1"/>
    <xf numFmtId="0" fontId="0" fillId="0" borderId="0" xfId="0" applyBorder="1"/>
    <xf numFmtId="0" fontId="0" fillId="0" borderId="12" xfId="0" pivotButton="1" applyBorder="1"/>
    <xf numFmtId="0" fontId="0" fillId="0" borderId="25" xfId="0" applyBorder="1"/>
    <xf numFmtId="0" fontId="0" fillId="0" borderId="9" xfId="0" pivotButton="1" applyBorder="1"/>
    <xf numFmtId="0" fontId="0" fillId="0" borderId="9" xfId="0" applyBorder="1" applyAlignment="1">
      <alignment horizontal="left"/>
    </xf>
    <xf numFmtId="2" fontId="0" fillId="0" borderId="3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10" borderId="44" xfId="0" applyFont="1" applyFill="1" applyBorder="1" applyAlignment="1"/>
    <xf numFmtId="0" fontId="2" fillId="10" borderId="38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3" fillId="0" borderId="41" xfId="0" applyFont="1" applyFill="1" applyBorder="1" applyAlignment="1">
      <alignment horizontal="center"/>
    </xf>
    <xf numFmtId="0" fontId="2" fillId="0" borderId="50" xfId="0" applyFont="1" applyBorder="1" applyAlignment="1"/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53" xfId="0" applyFont="1" applyBorder="1" applyAlignment="1"/>
    <xf numFmtId="0" fontId="0" fillId="0" borderId="54" xfId="0" applyBorder="1" applyAlignment="1">
      <alignment horizontal="center"/>
    </xf>
    <xf numFmtId="2" fontId="0" fillId="0" borderId="54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2" fillId="0" borderId="53" xfId="0" applyFont="1" applyFill="1" applyBorder="1" applyAlignment="1"/>
    <xf numFmtId="0" fontId="2" fillId="0" borderId="55" xfId="0" applyFont="1" applyFill="1" applyBorder="1" applyAlignment="1"/>
    <xf numFmtId="2" fontId="0" fillId="0" borderId="56" xfId="0" applyNumberFormat="1" applyBorder="1" applyAlignment="1">
      <alignment horizontal="center"/>
    </xf>
    <xf numFmtId="0" fontId="2" fillId="8" borderId="48" xfId="0" applyFont="1" applyFill="1" applyBorder="1" applyAlignment="1"/>
    <xf numFmtId="0" fontId="2" fillId="8" borderId="49" xfId="0" applyFont="1" applyFill="1" applyBorder="1" applyAlignment="1">
      <alignment horizontal="center"/>
    </xf>
    <xf numFmtId="2" fontId="2" fillId="8" borderId="49" xfId="0" applyNumberFormat="1" applyFont="1" applyFill="1" applyBorder="1" applyAlignment="1">
      <alignment horizontal="center"/>
    </xf>
    <xf numFmtId="0" fontId="2" fillId="12" borderId="28" xfId="0" applyFont="1" applyFill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/>
    <xf numFmtId="2" fontId="0" fillId="0" borderId="39" xfId="0" applyNumberFormat="1" applyBorder="1" applyAlignment="1">
      <alignment horizontal="center"/>
    </xf>
    <xf numFmtId="0" fontId="0" fillId="0" borderId="31" xfId="0" applyBorder="1"/>
    <xf numFmtId="0" fontId="0" fillId="0" borderId="40" xfId="0" applyBorder="1"/>
    <xf numFmtId="1" fontId="0" fillId="0" borderId="39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2" fontId="0" fillId="0" borderId="42" xfId="0" applyNumberFormat="1" applyBorder="1" applyAlignment="1">
      <alignment horizontal="center" wrapText="1"/>
    </xf>
    <xf numFmtId="1" fontId="0" fillId="0" borderId="42" xfId="0" applyNumberFormat="1" applyBorder="1" applyAlignment="1">
      <alignment horizontal="center" wrapText="1"/>
    </xf>
    <xf numFmtId="2" fontId="0" fillId="0" borderId="43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5" xfId="0" applyFont="1" applyFill="1" applyBorder="1" applyAlignment="1">
      <alignment wrapText="1"/>
    </xf>
    <xf numFmtId="2" fontId="0" fillId="0" borderId="23" xfId="0" applyNumberFormat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13" borderId="14" xfId="0" applyFont="1" applyFill="1" applyBorder="1" applyAlignment="1">
      <alignment horizontal="center"/>
    </xf>
    <xf numFmtId="0" fontId="2" fillId="14" borderId="47" xfId="0" applyFont="1" applyFill="1" applyBorder="1" applyAlignment="1">
      <alignment wrapText="1"/>
    </xf>
    <xf numFmtId="0" fontId="0" fillId="0" borderId="2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2" fontId="2" fillId="14" borderId="46" xfId="0" applyNumberFormat="1" applyFont="1" applyFill="1" applyBorder="1" applyAlignment="1">
      <alignment horizontal="center" wrapText="1"/>
    </xf>
    <xf numFmtId="2" fontId="2" fillId="14" borderId="46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23" xfId="0" applyBorder="1" applyAlignment="1">
      <alignment wrapText="1"/>
    </xf>
    <xf numFmtId="0" fontId="7" fillId="15" borderId="43" xfId="0" applyFont="1" applyFill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14" xfId="0" applyFont="1" applyBorder="1"/>
    <xf numFmtId="0" fontId="2" fillId="11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left"/>
    </xf>
    <xf numFmtId="164" fontId="0" fillId="0" borderId="23" xfId="1" applyNumberFormat="1" applyFont="1" applyBorder="1"/>
    <xf numFmtId="164" fontId="0" fillId="0" borderId="42" xfId="1" applyNumberFormat="1" applyFont="1" applyBorder="1"/>
    <xf numFmtId="164" fontId="0" fillId="0" borderId="43" xfId="1" applyNumberFormat="1" applyFont="1" applyBorder="1"/>
    <xf numFmtId="0" fontId="2" fillId="10" borderId="14" xfId="0" applyFont="1" applyFill="1" applyBorder="1" applyAlignment="1">
      <alignment horizontal="centerContinuous" vertical="center"/>
    </xf>
    <xf numFmtId="0" fontId="2" fillId="8" borderId="14" xfId="0" applyFont="1" applyFill="1" applyBorder="1" applyAlignment="1">
      <alignment horizontal="centerContinuous" vertical="center"/>
    </xf>
    <xf numFmtId="0" fontId="2" fillId="9" borderId="14" xfId="0" applyFont="1" applyFill="1" applyBorder="1" applyAlignment="1">
      <alignment horizontal="centerContinuous" vertical="center"/>
    </xf>
    <xf numFmtId="0" fontId="0" fillId="0" borderId="57" xfId="0" applyBorder="1" applyAlignment="1">
      <alignment horizontal="center"/>
    </xf>
    <xf numFmtId="0" fontId="2" fillId="10" borderId="23" xfId="0" applyFont="1" applyFill="1" applyBorder="1" applyAlignment="1">
      <alignment horizontal="centerContinuous" vertical="center"/>
    </xf>
    <xf numFmtId="0" fontId="2" fillId="16" borderId="14" xfId="0" applyFont="1" applyFill="1" applyBorder="1" applyAlignment="1"/>
    <xf numFmtId="0" fontId="0" fillId="0" borderId="0" xfId="0" applyAlignment="1">
      <alignment wrapText="1"/>
    </xf>
    <xf numFmtId="0" fontId="0" fillId="0" borderId="1" xfId="0" pivotButton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0" xfId="0" applyFont="1" applyAlignment="1"/>
    <xf numFmtId="0" fontId="2" fillId="0" borderId="1" xfId="0" applyFont="1" applyBorder="1"/>
    <xf numFmtId="0" fontId="2" fillId="0" borderId="1" xfId="0" pivotButton="1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0" xfId="0" applyFont="1"/>
    <xf numFmtId="0" fontId="2" fillId="0" borderId="0" xfId="0" applyFont="1" applyBorder="1" applyAlignment="1"/>
    <xf numFmtId="0" fontId="2" fillId="9" borderId="9" xfId="0" applyFont="1" applyFill="1" applyBorder="1" applyAlignment="1"/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" xfId="0" pivotButton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8" borderId="9" xfId="0" applyFont="1" applyFill="1" applyBorder="1"/>
    <xf numFmtId="0" fontId="8" fillId="0" borderId="33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2" fillId="6" borderId="27" xfId="0" applyFont="1" applyFill="1" applyBorder="1" applyAlignment="1" applyProtection="1">
      <alignment horizontal="center"/>
    </xf>
    <xf numFmtId="0" fontId="2" fillId="6" borderId="29" xfId="0" applyFont="1" applyFill="1" applyBorder="1" applyAlignment="1" applyProtection="1">
      <alignment horizontal="center"/>
    </xf>
    <xf numFmtId="0" fontId="2" fillId="4" borderId="27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center"/>
    </xf>
    <xf numFmtId="0" fontId="2" fillId="7" borderId="36" xfId="0" applyFont="1" applyFill="1" applyBorder="1" applyAlignment="1" applyProtection="1">
      <alignment horizontal="center"/>
    </xf>
    <xf numFmtId="0" fontId="2" fillId="7" borderId="37" xfId="0" applyFont="1" applyFill="1" applyBorder="1" applyAlignment="1" applyProtection="1">
      <alignment horizontal="center"/>
    </xf>
    <xf numFmtId="0" fontId="2" fillId="5" borderId="27" xfId="0" applyFont="1" applyFill="1" applyBorder="1" applyAlignment="1" applyProtection="1">
      <alignment horizontal="center"/>
    </xf>
    <xf numFmtId="0" fontId="2" fillId="5" borderId="29" xfId="0" applyFont="1" applyFill="1" applyBorder="1" applyAlignment="1" applyProtection="1">
      <alignment horizontal="center"/>
    </xf>
  </cellXfs>
  <cellStyles count="2">
    <cellStyle name="Normal" xfId="0" builtinId="0"/>
    <cellStyle name="Tusenskille" xfId="1" builtinId="3"/>
  </cellStyles>
  <dxfs count="41">
    <dxf>
      <alignment horizontal="left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4" formatCode="_(* #,##0.00_);_(* \(#,##0.00\);_(* &quot;-&quot;??_);_(@_)"/>
    </dxf>
    <dxf>
      <numFmt numFmtId="2" formatCode="0.00"/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99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42"/>
  <c:chart>
    <c:title>
      <c:tx>
        <c:strRef>
          <c:f>'Diverse stats pr. spiller'!$C$1</c:f>
          <c:strCache>
            <c:ptCount val="1"/>
            <c:pt idx="0">
              <c:v>Anders D</c:v>
            </c:pt>
          </c:strCache>
        </c:strRef>
      </c:tx>
      <c:layout/>
    </c:title>
    <c:plotArea>
      <c:layout/>
      <c:lineChart>
        <c:grouping val="standard"/>
        <c:ser>
          <c:idx val="0"/>
          <c:order val="0"/>
          <c:tx>
            <c:strRef>
              <c:f>'Diverse stats pr. spiller'!$C$1</c:f>
              <c:strCache>
                <c:ptCount val="1"/>
                <c:pt idx="0">
                  <c:v>Anders D</c:v>
                </c:pt>
              </c:strCache>
            </c:strRef>
          </c:tx>
          <c:cat>
            <c:strRef>
              <c:f>'Diverse stats pr. spiller'!$A$12:$A$29</c:f>
              <c:strCache>
                <c:ptCount val="18"/>
                <c:pt idx="0">
                  <c:v>Snitt hull 1</c:v>
                </c:pt>
                <c:pt idx="1">
                  <c:v>Snitt hull 2</c:v>
                </c:pt>
                <c:pt idx="2">
                  <c:v>Snitt hull 3</c:v>
                </c:pt>
                <c:pt idx="3">
                  <c:v>Snitt hull 4</c:v>
                </c:pt>
                <c:pt idx="4">
                  <c:v>Snitt hull 5</c:v>
                </c:pt>
                <c:pt idx="5">
                  <c:v>Snitt hull 6</c:v>
                </c:pt>
                <c:pt idx="6">
                  <c:v>Snitt hull 7</c:v>
                </c:pt>
                <c:pt idx="7">
                  <c:v>Snitt hull 8</c:v>
                </c:pt>
                <c:pt idx="8">
                  <c:v>Snitt hull 9</c:v>
                </c:pt>
                <c:pt idx="9">
                  <c:v>Snitt hull 10</c:v>
                </c:pt>
                <c:pt idx="10">
                  <c:v>Snitt hull 11</c:v>
                </c:pt>
                <c:pt idx="11">
                  <c:v>Snitt hull 12</c:v>
                </c:pt>
                <c:pt idx="12">
                  <c:v>Snitt hull 13</c:v>
                </c:pt>
                <c:pt idx="13">
                  <c:v>Snitt hull 14</c:v>
                </c:pt>
                <c:pt idx="14">
                  <c:v>Snitt hull 15</c:v>
                </c:pt>
                <c:pt idx="15">
                  <c:v>Snitt hull 16</c:v>
                </c:pt>
                <c:pt idx="16">
                  <c:v>Snitt hull 17</c:v>
                </c:pt>
                <c:pt idx="17">
                  <c:v>Snitt hull 18</c:v>
                </c:pt>
              </c:strCache>
            </c:strRef>
          </c:cat>
          <c:val>
            <c:numRef>
              <c:f>'Diverse stats pr. spiller'!$C$12:$C$29</c:f>
              <c:numCache>
                <c:formatCode>0.00</c:formatCode>
                <c:ptCount val="18"/>
                <c:pt idx="0">
                  <c:v>3.3333333333333335</c:v>
                </c:pt>
                <c:pt idx="1">
                  <c:v>2.7777777777777777</c:v>
                </c:pt>
                <c:pt idx="2">
                  <c:v>3.2222222222222223</c:v>
                </c:pt>
                <c:pt idx="3">
                  <c:v>3.8888888888888888</c:v>
                </c:pt>
                <c:pt idx="4">
                  <c:v>3.1111111111111112</c:v>
                </c:pt>
                <c:pt idx="5">
                  <c:v>2.4444444444444446</c:v>
                </c:pt>
                <c:pt idx="6">
                  <c:v>4.1111111111111107</c:v>
                </c:pt>
                <c:pt idx="7">
                  <c:v>2.7777777777777777</c:v>
                </c:pt>
                <c:pt idx="8">
                  <c:v>3.2222222222222223</c:v>
                </c:pt>
                <c:pt idx="9">
                  <c:v>2.7777777777777777</c:v>
                </c:pt>
                <c:pt idx="10">
                  <c:v>3.5555555555555554</c:v>
                </c:pt>
                <c:pt idx="11">
                  <c:v>2.7777777777777777</c:v>
                </c:pt>
                <c:pt idx="12">
                  <c:v>2.3333333333333335</c:v>
                </c:pt>
                <c:pt idx="13">
                  <c:v>3.3333333333333335</c:v>
                </c:pt>
                <c:pt idx="14">
                  <c:v>2.7777777777777777</c:v>
                </c:pt>
                <c:pt idx="15">
                  <c:v>2.6666666666666665</c:v>
                </c:pt>
                <c:pt idx="16">
                  <c:v>2.5555555555555554</c:v>
                </c:pt>
                <c:pt idx="17">
                  <c:v>2.6666666666666665</c:v>
                </c:pt>
              </c:numCache>
            </c:numRef>
          </c:val>
        </c:ser>
        <c:ser>
          <c:idx val="1"/>
          <c:order val="1"/>
          <c:tx>
            <c:strRef>
              <c:f>'Diverse stats pr. spiller'!$B$1</c:f>
              <c:strCache>
                <c:ptCount val="1"/>
                <c:pt idx="0">
                  <c:v>Banens Par</c:v>
                </c:pt>
              </c:strCache>
            </c:strRef>
          </c:tx>
          <c:val>
            <c:numRef>
              <c:f>'Diverse stats pr. spiller'!$B$12:$B$29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marker val="1"/>
        <c:axId val="64233472"/>
        <c:axId val="64235008"/>
      </c:lineChart>
      <c:catAx>
        <c:axId val="64233472"/>
        <c:scaling>
          <c:orientation val="minMax"/>
        </c:scaling>
        <c:axPos val="b"/>
        <c:majorTickMark val="none"/>
        <c:tickLblPos val="nextTo"/>
        <c:txPr>
          <a:bodyPr rot="5400000" vert="horz"/>
          <a:lstStyle/>
          <a:p>
            <a:pPr>
              <a:defRPr/>
            </a:pPr>
            <a:endParaRPr lang="nb-NO"/>
          </a:p>
        </c:txPr>
        <c:crossAx val="64235008"/>
        <c:crosses val="autoZero"/>
        <c:auto val="1"/>
        <c:lblAlgn val="ctr"/>
        <c:lblOffset val="100"/>
      </c:catAx>
      <c:valAx>
        <c:axId val="64235008"/>
        <c:scaling>
          <c:orientation val="minMax"/>
          <c:min val="1"/>
        </c:scaling>
        <c:axPos val="l"/>
        <c:majorGridlines/>
        <c:numFmt formatCode="0.00" sourceLinked="1"/>
        <c:majorTickMark val="none"/>
        <c:tickLblPos val="nextTo"/>
        <c:crossAx val="64233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4"/>
  <c:chart>
    <c:title>
      <c:tx>
        <c:strRef>
          <c:f>'Spiller vs. Spiller'!$A$2</c:f>
          <c:strCache>
            <c:ptCount val="1"/>
            <c:pt idx="0">
              <c:v>Anders D vs.Stian W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'Spiller vs. Spiller'!$B$2</c:f>
              <c:strCache>
                <c:ptCount val="1"/>
                <c:pt idx="0">
                  <c:v>Anders D</c:v>
                </c:pt>
              </c:strCache>
            </c:strRef>
          </c:tx>
          <c:cat>
            <c:strRef>
              <c:f>'Spiller vs. Spiller'!$A$13:$A$30</c:f>
              <c:strCache>
                <c:ptCount val="18"/>
                <c:pt idx="0">
                  <c:v>Snitt hull 1</c:v>
                </c:pt>
                <c:pt idx="1">
                  <c:v>Snitt hull 2</c:v>
                </c:pt>
                <c:pt idx="2">
                  <c:v>Snitt hull 3</c:v>
                </c:pt>
                <c:pt idx="3">
                  <c:v>Snitt hull 4</c:v>
                </c:pt>
                <c:pt idx="4">
                  <c:v>Snitt hull 5</c:v>
                </c:pt>
                <c:pt idx="5">
                  <c:v>Snitt hull 6</c:v>
                </c:pt>
                <c:pt idx="6">
                  <c:v>Snitt hull 7</c:v>
                </c:pt>
                <c:pt idx="7">
                  <c:v>Snitt hull 8</c:v>
                </c:pt>
                <c:pt idx="8">
                  <c:v>Snitt hull 9</c:v>
                </c:pt>
                <c:pt idx="9">
                  <c:v>Snitt hull 10</c:v>
                </c:pt>
                <c:pt idx="10">
                  <c:v>Snitt hull 11</c:v>
                </c:pt>
                <c:pt idx="11">
                  <c:v>Snitt hull 12</c:v>
                </c:pt>
                <c:pt idx="12">
                  <c:v>Snitt hull 13</c:v>
                </c:pt>
                <c:pt idx="13">
                  <c:v>Snitt hull 14</c:v>
                </c:pt>
                <c:pt idx="14">
                  <c:v>Snitt hull 15</c:v>
                </c:pt>
                <c:pt idx="15">
                  <c:v>Snitt hull 16</c:v>
                </c:pt>
                <c:pt idx="16">
                  <c:v>Snitt hull 17</c:v>
                </c:pt>
                <c:pt idx="17">
                  <c:v>Snitt hull 18</c:v>
                </c:pt>
              </c:strCache>
            </c:strRef>
          </c:cat>
          <c:val>
            <c:numRef>
              <c:f>'Spiller vs. Spiller'!$B$13:$B$30</c:f>
              <c:numCache>
                <c:formatCode>0.00</c:formatCode>
                <c:ptCount val="18"/>
                <c:pt idx="0">
                  <c:v>3.3333333333333335</c:v>
                </c:pt>
                <c:pt idx="1">
                  <c:v>2.7777777777777777</c:v>
                </c:pt>
                <c:pt idx="2">
                  <c:v>3.2222222222222223</c:v>
                </c:pt>
                <c:pt idx="3">
                  <c:v>3.8888888888888888</c:v>
                </c:pt>
                <c:pt idx="4">
                  <c:v>3.1111111111111112</c:v>
                </c:pt>
                <c:pt idx="5">
                  <c:v>2.4444444444444446</c:v>
                </c:pt>
                <c:pt idx="6">
                  <c:v>4.1111111111111107</c:v>
                </c:pt>
                <c:pt idx="7">
                  <c:v>2.7777777777777777</c:v>
                </c:pt>
                <c:pt idx="8">
                  <c:v>3.2222222222222223</c:v>
                </c:pt>
                <c:pt idx="9">
                  <c:v>2.7777777777777777</c:v>
                </c:pt>
                <c:pt idx="10">
                  <c:v>3.5555555555555554</c:v>
                </c:pt>
                <c:pt idx="11">
                  <c:v>2.7777777777777777</c:v>
                </c:pt>
                <c:pt idx="12">
                  <c:v>2.3333333333333335</c:v>
                </c:pt>
                <c:pt idx="13">
                  <c:v>3.3333333333333335</c:v>
                </c:pt>
                <c:pt idx="14">
                  <c:v>2.7777777777777777</c:v>
                </c:pt>
                <c:pt idx="15">
                  <c:v>2.6666666666666665</c:v>
                </c:pt>
                <c:pt idx="16">
                  <c:v>2.5555555555555554</c:v>
                </c:pt>
                <c:pt idx="17">
                  <c:v>2.6666666666666665</c:v>
                </c:pt>
              </c:numCache>
            </c:numRef>
          </c:val>
        </c:ser>
        <c:ser>
          <c:idx val="1"/>
          <c:order val="1"/>
          <c:tx>
            <c:strRef>
              <c:f>'Spiller vs. Spiller'!$C$2</c:f>
              <c:strCache>
                <c:ptCount val="1"/>
                <c:pt idx="0">
                  <c:v>Stian W</c:v>
                </c:pt>
              </c:strCache>
            </c:strRef>
          </c:tx>
          <c:cat>
            <c:strRef>
              <c:f>'Spiller vs. Spiller'!$A$13:$A$30</c:f>
              <c:strCache>
                <c:ptCount val="18"/>
                <c:pt idx="0">
                  <c:v>Snitt hull 1</c:v>
                </c:pt>
                <c:pt idx="1">
                  <c:v>Snitt hull 2</c:v>
                </c:pt>
                <c:pt idx="2">
                  <c:v>Snitt hull 3</c:v>
                </c:pt>
                <c:pt idx="3">
                  <c:v>Snitt hull 4</c:v>
                </c:pt>
                <c:pt idx="4">
                  <c:v>Snitt hull 5</c:v>
                </c:pt>
                <c:pt idx="5">
                  <c:v>Snitt hull 6</c:v>
                </c:pt>
                <c:pt idx="6">
                  <c:v>Snitt hull 7</c:v>
                </c:pt>
                <c:pt idx="7">
                  <c:v>Snitt hull 8</c:v>
                </c:pt>
                <c:pt idx="8">
                  <c:v>Snitt hull 9</c:v>
                </c:pt>
                <c:pt idx="9">
                  <c:v>Snitt hull 10</c:v>
                </c:pt>
                <c:pt idx="10">
                  <c:v>Snitt hull 11</c:v>
                </c:pt>
                <c:pt idx="11">
                  <c:v>Snitt hull 12</c:v>
                </c:pt>
                <c:pt idx="12">
                  <c:v>Snitt hull 13</c:v>
                </c:pt>
                <c:pt idx="13">
                  <c:v>Snitt hull 14</c:v>
                </c:pt>
                <c:pt idx="14">
                  <c:v>Snitt hull 15</c:v>
                </c:pt>
                <c:pt idx="15">
                  <c:v>Snitt hull 16</c:v>
                </c:pt>
                <c:pt idx="16">
                  <c:v>Snitt hull 17</c:v>
                </c:pt>
                <c:pt idx="17">
                  <c:v>Snitt hull 18</c:v>
                </c:pt>
              </c:strCache>
            </c:strRef>
          </c:cat>
          <c:val>
            <c:numRef>
              <c:f>'Spiller vs. Spiller'!$C$13:$C$30</c:f>
              <c:numCache>
                <c:formatCode>0.00</c:formatCode>
                <c:ptCount val="18"/>
                <c:pt idx="0">
                  <c:v>3.2105263157894739</c:v>
                </c:pt>
                <c:pt idx="1">
                  <c:v>2.7894736842105261</c:v>
                </c:pt>
                <c:pt idx="2">
                  <c:v>3.3684210526315788</c:v>
                </c:pt>
                <c:pt idx="3">
                  <c:v>3.9473684210526314</c:v>
                </c:pt>
                <c:pt idx="4">
                  <c:v>3.0526315789473686</c:v>
                </c:pt>
                <c:pt idx="5">
                  <c:v>2.5789473684210527</c:v>
                </c:pt>
                <c:pt idx="6">
                  <c:v>3.5789473684210527</c:v>
                </c:pt>
                <c:pt idx="7">
                  <c:v>2.6842105263157894</c:v>
                </c:pt>
                <c:pt idx="8">
                  <c:v>2.8421052631578947</c:v>
                </c:pt>
                <c:pt idx="9">
                  <c:v>2.4736842105263159</c:v>
                </c:pt>
                <c:pt idx="10">
                  <c:v>2.6842105263157894</c:v>
                </c:pt>
                <c:pt idx="11">
                  <c:v>2.5789473684210527</c:v>
                </c:pt>
                <c:pt idx="12">
                  <c:v>2.263157894736842</c:v>
                </c:pt>
                <c:pt idx="13">
                  <c:v>3.8947368421052633</c:v>
                </c:pt>
                <c:pt idx="14">
                  <c:v>2.6315789473684212</c:v>
                </c:pt>
                <c:pt idx="15">
                  <c:v>2.736842105263158</c:v>
                </c:pt>
                <c:pt idx="16">
                  <c:v>2.6315789473684212</c:v>
                </c:pt>
                <c:pt idx="17">
                  <c:v>2.8421052631578947</c:v>
                </c:pt>
              </c:numCache>
            </c:numRef>
          </c:val>
        </c:ser>
        <c:marker val="1"/>
        <c:axId val="65190528"/>
        <c:axId val="65200512"/>
      </c:lineChart>
      <c:catAx>
        <c:axId val="65190528"/>
        <c:scaling>
          <c:orientation val="minMax"/>
        </c:scaling>
        <c:axPos val="b"/>
        <c:majorTickMark val="none"/>
        <c:tickLblPos val="low"/>
        <c:crossAx val="65200512"/>
        <c:crosses val="autoZero"/>
        <c:auto val="1"/>
        <c:lblAlgn val="ctr"/>
        <c:lblOffset val="100"/>
      </c:catAx>
      <c:valAx>
        <c:axId val="65200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Antall kast</a:t>
                </a:r>
              </a:p>
            </c:rich>
          </c:tx>
        </c:title>
        <c:numFmt formatCode="0.00" sourceLinked="1"/>
        <c:majorTickMark val="none"/>
        <c:tickLblPos val="nextTo"/>
        <c:crossAx val="651905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2</xdr:row>
      <xdr:rowOff>66675</xdr:rowOff>
    </xdr:from>
    <xdr:to>
      <xdr:col>14</xdr:col>
      <xdr:colOff>171450</xdr:colOff>
      <xdr:row>31</xdr:row>
      <xdr:rowOff>104775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2</xdr:row>
      <xdr:rowOff>38100</xdr:rowOff>
    </xdr:from>
    <xdr:to>
      <xdr:col>16</xdr:col>
      <xdr:colOff>661147</xdr:colOff>
      <xdr:row>35</xdr:row>
      <xdr:rowOff>123825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ian Winther" refreshedDate="40101.008720254627" createdVersion="1" refreshedVersion="2" recordCount="521" upgradeOnRefresh="1">
  <cacheSource type="worksheet">
    <worksheetSource ref="U4:AN525" sheet="Birdiecupen"/>
  </cacheSource>
  <cacheFields count="20">
    <cacheField name="Hull 1" numFmtId="0">
      <sharedItems containsSemiMixedTypes="0" containsString="0" containsNumber="1" containsInteger="1" minValue="0" maxValue="60" count="3">
        <n v="0"/>
        <n v="60"/>
        <n v="30"/>
      </sharedItems>
    </cacheField>
    <cacheField name="Hull 2" numFmtId="0">
      <sharedItems containsSemiMixedTypes="0" containsString="0" containsNumber="1" minValue="0" maxValue="60" count="11">
        <n v="0"/>
        <n v="12"/>
        <n v="5.4545454545454541"/>
        <n v="20"/>
        <n v="10"/>
        <n v="7.5"/>
        <n v="30"/>
        <n v="6.666666666666667"/>
        <n v="60"/>
        <n v="15"/>
        <n v="8.5714285714285712"/>
      </sharedItems>
    </cacheField>
    <cacheField name="Hull 3" numFmtId="0">
      <sharedItems containsSemiMixedTypes="0" containsString="0" containsNumber="1" containsInteger="1" minValue="0" maxValue="0" count="1">
        <n v="0"/>
      </sharedItems>
    </cacheField>
    <cacheField name="Hull 4" numFmtId="0">
      <sharedItems containsSemiMixedTypes="0" containsString="0" containsNumber="1" containsInteger="1" minValue="0" maxValue="60" count="5">
        <n v="0"/>
        <n v="30"/>
        <n v="20"/>
        <n v="15"/>
        <n v="60"/>
      </sharedItems>
    </cacheField>
    <cacheField name="Hull 5" numFmtId="0">
      <sharedItems containsSemiMixedTypes="0" containsString="0" containsNumber="1" containsInteger="1" minValue="0" maxValue="60" count="4">
        <n v="0"/>
        <n v="60"/>
        <n v="15"/>
        <n v="30"/>
      </sharedItems>
    </cacheField>
    <cacheField name="Hull 6" numFmtId="0">
      <sharedItems containsSemiMixedTypes="0" containsString="0" containsNumber="1" minValue="0" maxValue="20" count="12">
        <n v="0"/>
        <n v="15"/>
        <n v="6.666666666666667"/>
        <n v="10"/>
        <n v="20"/>
        <n v="4.2857142857142856"/>
        <n v="4.615384615384615"/>
        <n v="12"/>
        <n v="7.5"/>
        <n v="8.5714285714285712"/>
        <n v="6"/>
        <n v="5.4545454545454541"/>
      </sharedItems>
    </cacheField>
    <cacheField name="Hull 7" numFmtId="0">
      <sharedItems containsSemiMixedTypes="0" containsString="0" containsNumber="1" containsInteger="1" minValue="0" maxValue="60" count="2">
        <n v="0"/>
        <n v="60"/>
      </sharedItems>
    </cacheField>
    <cacheField name="Hull 8" numFmtId="0">
      <sharedItems containsSemiMixedTypes="0" containsString="0" containsNumber="1" minValue="0" maxValue="60" count="8">
        <n v="0"/>
        <n v="60"/>
        <n v="8.5714285714285712"/>
        <n v="20"/>
        <n v="7.5"/>
        <n v="30"/>
        <n v="15"/>
        <n v="10"/>
      </sharedItems>
    </cacheField>
    <cacheField name="Hull 9" numFmtId="0">
      <sharedItems containsSemiMixedTypes="0" containsString="0" containsNumber="1" containsInteger="1" minValue="0" maxValue="60" count="7">
        <n v="15"/>
        <n v="0"/>
        <n v="10"/>
        <n v="30"/>
        <n v="12"/>
        <n v="20"/>
        <n v="60"/>
      </sharedItems>
    </cacheField>
    <cacheField name="Hull 10" numFmtId="0">
      <sharedItems containsSemiMixedTypes="0" containsString="0" containsNumber="1" minValue="0" maxValue="20" count="8">
        <n v="0"/>
        <n v="15"/>
        <n v="8.5714285714285712"/>
        <n v="6"/>
        <n v="6.666666666666667"/>
        <n v="10"/>
        <n v="12"/>
        <n v="20"/>
      </sharedItems>
    </cacheField>
    <cacheField name="Hull 11" numFmtId="0">
      <sharedItems containsSemiMixedTypes="0" containsString="0" containsNumber="1" minValue="0" maxValue="20" count="11">
        <n v="0"/>
        <n v="15"/>
        <n v="6"/>
        <n v="3.3333333333333335"/>
        <n v="6.666666666666667"/>
        <n v="5"/>
        <n v="20"/>
        <n v="10"/>
        <n v="7.5"/>
        <n v="8.5714285714285712"/>
        <n v="4.2857142857142856"/>
      </sharedItems>
    </cacheField>
    <cacheField name="Hull 12" numFmtId="0">
      <sharedItems containsSemiMixedTypes="0" containsString="0" containsNumber="1" minValue="0" maxValue="30" count="13">
        <n v="0"/>
        <n v="8.5714285714285712"/>
        <n v="5.4545454545454541"/>
        <n v="10"/>
        <n v="5"/>
        <n v="4.615384615384615"/>
        <n v="4.2857142857142856"/>
        <n v="30"/>
        <n v="20"/>
        <n v="12"/>
        <n v="6.666666666666667"/>
        <n v="15"/>
        <n v="7.5"/>
      </sharedItems>
    </cacheField>
    <cacheField name="Hull 13" numFmtId="0">
      <sharedItems containsSemiMixedTypes="0" containsString="0" containsNumber="1" minValue="0" maxValue="15" count="14">
        <n v="0"/>
        <n v="12"/>
        <n v="4.615384615384615"/>
        <n v="8.5714285714285712"/>
        <n v="3.1578947368421053"/>
        <n v="3.3333333333333335"/>
        <n v="7.5"/>
        <n v="10"/>
        <n v="5"/>
        <n v="5.4545454545454541"/>
        <n v="15"/>
        <n v="6.666666666666667"/>
        <n v="4"/>
        <n v="6"/>
      </sharedItems>
    </cacheField>
    <cacheField name="Hull 14" numFmtId="0">
      <sharedItems containsSemiMixedTypes="0" containsString="0" containsNumber="1" minValue="0" maxValue="60" count="10">
        <n v="0"/>
        <n v="5.4545454545454541"/>
        <n v="8.5714285714285712"/>
        <n v="12"/>
        <n v="6.666666666666667"/>
        <n v="20"/>
        <n v="60"/>
        <n v="7.5"/>
        <n v="10"/>
        <n v="15"/>
      </sharedItems>
    </cacheField>
    <cacheField name="Hull 15" numFmtId="0">
      <sharedItems containsSemiMixedTypes="0" containsString="0" containsNumber="1" containsInteger="1" minValue="0" maxValue="60" count="6">
        <n v="0"/>
        <n v="15"/>
        <n v="12"/>
        <n v="60"/>
        <n v="30"/>
        <n v="20"/>
      </sharedItems>
    </cacheField>
    <cacheField name="Hull 16" numFmtId="0">
      <sharedItems containsSemiMixedTypes="0" containsString="0" containsNumber="1" minValue="0" maxValue="60" count="9">
        <n v="0"/>
        <n v="30"/>
        <n v="12"/>
        <n v="6"/>
        <n v="8.5714285714285712"/>
        <n v="15"/>
        <n v="20"/>
        <n v="10"/>
        <n v="60"/>
      </sharedItems>
    </cacheField>
    <cacheField name="Hull 17" numFmtId="0">
      <sharedItems containsSemiMixedTypes="0" containsString="0" containsNumber="1" minValue="0" maxValue="30" count="11">
        <n v="0"/>
        <n v="7.5"/>
        <n v="5"/>
        <n v="10"/>
        <n v="6"/>
        <n v="30"/>
        <n v="15"/>
        <n v="8.5714285714285712"/>
        <n v="6.666666666666667"/>
        <n v="12"/>
        <n v="20"/>
      </sharedItems>
    </cacheField>
    <cacheField name="Hull 18" numFmtId="0">
      <sharedItems containsSemiMixedTypes="0" containsString="0" containsNumber="1" minValue="0" maxValue="30" count="6">
        <n v="0"/>
        <n v="15"/>
        <n v="20"/>
        <n v="30"/>
        <n v="8.5714285714285712"/>
        <n v="12"/>
      </sharedItems>
    </cacheField>
    <cacheField name="Totalt" numFmtId="0">
      <sharedItems containsSemiMixedTypes="0" containsString="0" containsNumber="1" minValue="0" maxValue="222.57142857142856"/>
    </cacheField>
    <cacheField name="navn" numFmtId="0">
      <sharedItems count="125">
        <s v="Alex Prøis"/>
        <s v="Anders A"/>
        <s v="Anders Derkum"/>
        <s v="Arne F"/>
        <s v="Asgeir S"/>
        <s v="Bart"/>
        <s v="Eirik A"/>
        <s v="Espen M"/>
        <s v="Gunnar A"/>
        <s v="Lasse B"/>
        <s v="Magnus P"/>
        <s v="Martin N"/>
        <s v="Mats Bøkkmann"/>
        <s v="Morten I"/>
        <s v="Morten S"/>
        <s v="Per Marius"/>
        <s v="Tone Svanhild"/>
        <s v="Tor Erik I"/>
        <s v="Yuri Z"/>
        <s v="Carlos Rio"/>
        <s v="Dag H"/>
        <s v="Eva"/>
        <s v="Frank W"/>
        <s v="Geir"/>
        <s v="Mats Bentzen"/>
        <s v="Olav B"/>
        <s v="Reidar H"/>
        <s v="Remi"/>
        <s v="Roar D"/>
        <s v="Stein O"/>
        <s v="Stian W"/>
        <s v="Svein Arne"/>
        <s v="Torleiv G"/>
        <s v="Trude S"/>
        <s v="Vegar L"/>
        <s v="Bjørnar S"/>
        <s v="Knut Anders"/>
        <s v="Mads"/>
        <s v="Sindre"/>
        <s v="Stig S"/>
        <s v="Anders D"/>
        <s v="Fredrik Bjørn Ødegård"/>
        <s v="Frode S"/>
        <s v="Kim B"/>
        <s v="Lene A"/>
        <s v="Reidar"/>
        <s v="Thomas F"/>
        <s v="Anund"/>
        <s v="Erik B M"/>
        <s v="Isak"/>
        <s v="Jo Gjerpe"/>
        <s v="Kristian Gryt"/>
        <s v="Lars S"/>
        <s v="Leif Einar"/>
        <s v="Linda W"/>
        <s v="Steffen"/>
        <s v="Uli R"/>
        <s v="Øystein R"/>
        <s v="Gase H"/>
        <s v="Kjetil Gryt"/>
        <s v="Rolf André"/>
        <s v="Thor Johansen"/>
        <s v="Øystein Borander"/>
        <s v="Eivind Olsen"/>
        <s v="Halvor K"/>
        <s v="Åsa Svendsson"/>
        <s v="Dagfinn"/>
        <s v="Frithjof Askeland"/>
        <s v="Joakim W"/>
        <s v="Ken Tore"/>
        <s v="Anders L"/>
        <s v="Jon Fredrik Hondstad"/>
        <s v="Eivind V"/>
        <s v="Ole J"/>
        <s v="Ragne"/>
        <s v="Simon Birkals"/>
        <s v="Tore-André"/>
        <s v="Åshild"/>
        <s v="Astrid"/>
        <s v="Christian R"/>
        <s v="Eivind T"/>
        <s v="Henrik"/>
        <s v="Julie A"/>
        <s v="Lars"/>
        <s v="Roy H"/>
        <s v="Tommy"/>
        <s v="Åsmund T"/>
        <s v="Christian F"/>
        <s v="Emma"/>
        <s v="Kristoffer S"/>
        <s v="Lars Rønningen"/>
        <s v="Thomas D"/>
        <s v="Peder A"/>
        <s v="Daniel Wootan"/>
        <s v="Helene Svanåsbakken"/>
        <s v="Arturo Tovar"/>
        <s v="Jan Fredrik"/>
        <s v="Johnny G"/>
        <s v="Kristoffer Svanåsbakken"/>
        <s v="Hagge"/>
        <s v="Jon Kjetil"/>
        <s v="Kristian M"/>
        <s v="Ole Kristian L"/>
        <s v="Tor-Erik I"/>
        <s v="Torleif S"/>
        <s v="Fredrik J"/>
        <s v="Morten H"/>
        <s v="Cedric Stevens"/>
        <s v="Magnus Ytreland"/>
        <s v="Petter"/>
        <s v="Henrik Chr"/>
        <s v="Peter R"/>
        <s v="Øystein H"/>
        <s v="Marius L"/>
        <s v="Birgitte N. Danielsen"/>
        <s v="Patrick"/>
        <s v="Stella Bjerke"/>
        <s v="Thomas (muselunden)"/>
        <s v="Anne Liv"/>
        <s v="Espen"/>
        <s v="Laila"/>
        <s v="Mag Flash"/>
        <s v="Maria"/>
        <s v="Rose"/>
        <s v="Tonje Tutta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ian Winther" refreshedDate="40259.941778356479" createdVersion="1" refreshedVersion="3" recordCount="521" upgradeOnRefresh="1">
  <cacheSource type="worksheet">
    <worksheetSource ref="A1:W522" sheet="Ekeberg SK Onsdagsgolf"/>
  </cacheSource>
  <cacheFields count="23">
    <cacheField name="Runde#" numFmtId="0">
      <sharedItems containsSemiMixedTypes="0" containsString="0" containsNumber="1" containsInteger="1" minValue="1" maxValue="25" count="23">
        <n v="1"/>
        <n v="2"/>
        <n v="3"/>
        <n v="4"/>
        <n v="5"/>
        <n v="6"/>
        <n v="7"/>
        <n v="8"/>
        <n v="9"/>
        <n v="10"/>
        <n v="11"/>
        <n v="12"/>
        <n v="14"/>
        <n v="16"/>
        <n v="17"/>
        <n v="18"/>
        <n v="19"/>
        <n v="20"/>
        <n v="21"/>
        <n v="22"/>
        <n v="23"/>
        <n v="24"/>
        <n v="25"/>
      </sharedItems>
    </cacheField>
    <cacheField name="Dato" numFmtId="167">
      <sharedItems containsSemiMixedTypes="0" containsNonDate="0" containsDate="1" containsString="0" minDate="2009-04-15T00:00:00" maxDate="2009-10-01T00:00:00"/>
    </cacheField>
    <cacheField name="Spiller#" numFmtId="0">
      <sharedItems containsSemiMixedTypes="0" containsString="0" containsNumber="1" containsInteger="1" minValue="1" maxValue="249"/>
    </cacheField>
    <cacheField name="Navn" numFmtId="0">
      <sharedItems count="125">
        <s v="Alex Prøis"/>
        <s v="Anders A"/>
        <s v="Anders Derkum"/>
        <s v="Arne F"/>
        <s v="Asgeir S"/>
        <s v="Bart"/>
        <s v="Eirik A"/>
        <s v="Espen M"/>
        <s v="Gunnar A"/>
        <s v="Lasse B"/>
        <s v="Magnus P"/>
        <s v="Martin N"/>
        <s v="Mats Bøkkmann"/>
        <s v="Morten I"/>
        <s v="Morten S"/>
        <s v="Per Marius"/>
        <s v="Tone Svanhild"/>
        <s v="Tor Erik I"/>
        <s v="Yuri Z"/>
        <s v="Carlos Rio"/>
        <s v="Dag H"/>
        <s v="Eva"/>
        <s v="Frank W"/>
        <s v="Geir"/>
        <s v="Mats Bentzen"/>
        <s v="Olav B"/>
        <s v="Reidar H"/>
        <s v="Remi"/>
        <s v="Roar D"/>
        <s v="Stein O"/>
        <s v="Stian W"/>
        <s v="Svein Arne"/>
        <s v="Torleiv G"/>
        <s v="Trude S"/>
        <s v="Vegar L"/>
        <s v="Bjørnar S"/>
        <s v="Knut Anders"/>
        <s v="Mads"/>
        <s v="Sindre"/>
        <s v="Stig S"/>
        <s v="Anders D"/>
        <s v="Fredrik Bjørn Ødegård"/>
        <s v="Frode S"/>
        <s v="Kim B"/>
        <s v="Lene A"/>
        <s v="Reidar"/>
        <s v="Thomas F"/>
        <s v="Anund"/>
        <s v="Erik B M"/>
        <s v="Isak"/>
        <s v="Jo Gjerpe"/>
        <s v="Kristian Gryt"/>
        <s v="Lars S"/>
        <s v="Leif Einar"/>
        <s v="Linda W"/>
        <s v="Steffen"/>
        <s v="Uli R"/>
        <s v="Øystein R"/>
        <s v="Gase H"/>
        <s v="Kjetil Gryt"/>
        <s v="Rolf André"/>
        <s v="Thor Johansen"/>
        <s v="Øystein Borander"/>
        <s v="Eivind Olsen"/>
        <s v="Halvor K"/>
        <s v="Åsa Svendsson"/>
        <s v="Dagfinn"/>
        <s v="Frithjof Askeland"/>
        <s v="Joakim W"/>
        <s v="Ken Tore"/>
        <s v="Anders L"/>
        <s v="Jon Fredrik Hondstad"/>
        <s v="Eivind V"/>
        <s v="Ole J"/>
        <s v="Ragne"/>
        <s v="Simon Birkals"/>
        <s v="Tore-André"/>
        <s v="Åshild"/>
        <s v="Astrid"/>
        <s v="Christian R"/>
        <s v="Eivind T"/>
        <s v="Henrik"/>
        <s v="Julie A"/>
        <s v="Lars"/>
        <s v="Roy H"/>
        <s v="Tommy"/>
        <s v="Åsmund T"/>
        <s v="Christian F"/>
        <s v="Emma"/>
        <s v="Kristoffer S"/>
        <s v="Lars Rønningen"/>
        <s v="Thomas D"/>
        <s v="Peder A"/>
        <s v="Daniel Wootan"/>
        <s v="Helene Svanåsbakken"/>
        <s v="Arturo Tovar"/>
        <s v="Jan Fredrik"/>
        <s v="Johnny G"/>
        <s v="Kristoffer Svanåsbakken"/>
        <s v="Hagge"/>
        <s v="Jon Kjetil"/>
        <s v="Kristian M"/>
        <s v="Ole Kristian L"/>
        <s v="Tor-Erik I"/>
        <s v="Torleif S"/>
        <s v="Fredrik J"/>
        <s v="Morten H"/>
        <s v="Cedric Stevens"/>
        <s v="Magnus Ytreland"/>
        <s v="Petter"/>
        <s v="Henrik Chr"/>
        <s v="Peter R"/>
        <s v="Øystein H"/>
        <s v="Marius L"/>
        <s v="Birgitte N. Danielsen"/>
        <s v="Patrick"/>
        <s v="Stella Bjerke"/>
        <s v="Thomas (muselunden)"/>
        <s v="Anne Liv"/>
        <s v="Espen"/>
        <s v="Laila"/>
        <s v="Mag Flash"/>
        <s v="Maria"/>
        <s v="Rose"/>
        <s v="Tonje Tutta"/>
      </sharedItems>
    </cacheField>
    <cacheField name="Hull 1" numFmtId="0">
      <sharedItems containsString="0" containsBlank="1" containsNumber="1" containsInteger="1" minValue="2" maxValue="9"/>
    </cacheField>
    <cacheField name="Hull 2" numFmtId="0">
      <sharedItems containsString="0" containsBlank="1" containsNumber="1" containsInteger="1" minValue="2" maxValue="7"/>
    </cacheField>
    <cacheField name="Hull 3" numFmtId="0">
      <sharedItems containsString="0" containsBlank="1" containsNumber="1" containsInteger="1" minValue="3" maxValue="10"/>
    </cacheField>
    <cacheField name="Hull 4" numFmtId="0">
      <sharedItems containsString="0" containsBlank="1" containsNumber="1" containsInteger="1" minValue="3" maxValue="13"/>
    </cacheField>
    <cacheField name="Hull 5" numFmtId="0">
      <sharedItems containsString="0" containsBlank="1" containsNumber="1" containsInteger="1" minValue="2" maxValue="9"/>
    </cacheField>
    <cacheField name="Hull 6" numFmtId="0">
      <sharedItems containsString="0" containsBlank="1" containsNumber="1" containsInteger="1" minValue="2" maxValue="6"/>
    </cacheField>
    <cacheField name="Hull 7" numFmtId="0">
      <sharedItems containsString="0" containsBlank="1" containsNumber="1" containsInteger="1" minValue="2" maxValue="14"/>
    </cacheField>
    <cacheField name="Hull 8" numFmtId="0">
      <sharedItems containsString="0" containsBlank="1" containsNumber="1" containsInteger="1" minValue="2" maxValue="8"/>
    </cacheField>
    <cacheField name="Hull 9" numFmtId="0">
      <sharedItems containsString="0" containsBlank="1" containsNumber="1" containsInteger="1" minValue="1" maxValue="6"/>
    </cacheField>
    <cacheField name="Hull 10" numFmtId="0">
      <sharedItems containsString="0" containsBlank="1" containsNumber="1" containsInteger="1" minValue="2" maxValue="8"/>
    </cacheField>
    <cacheField name="Hull 11" numFmtId="0">
      <sharedItems containsString="0" containsBlank="1" containsNumber="1" containsInteger="1" minValue="1" maxValue="6"/>
    </cacheField>
    <cacheField name="Hull 12" numFmtId="0">
      <sharedItems containsString="0" containsBlank="1" containsNumber="1" containsInteger="1" minValue="2" maxValue="6"/>
    </cacheField>
    <cacheField name="Hull 13" numFmtId="0">
      <sharedItems containsString="0" containsBlank="1" containsNumber="1" containsInteger="1" minValue="2" maxValue="7"/>
    </cacheField>
    <cacheField name="Hull 14" numFmtId="0">
      <sharedItems containsString="0" containsBlank="1" containsNumber="1" containsInteger="1" minValue="2" maxValue="9"/>
    </cacheField>
    <cacheField name="Hull 15" numFmtId="0">
      <sharedItems containsString="0" containsBlank="1" containsNumber="1" containsInteger="1" minValue="2" maxValue="9"/>
    </cacheField>
    <cacheField name="Hull 16" numFmtId="0">
      <sharedItems containsString="0" containsBlank="1" containsNumber="1" containsInteger="1" minValue="2" maxValue="7"/>
    </cacheField>
    <cacheField name="Hull 17" numFmtId="0">
      <sharedItems containsString="0" containsBlank="1" containsNumber="1" containsInteger="1" minValue="2" maxValue="8"/>
    </cacheField>
    <cacheField name="Hull 18" numFmtId="0">
      <sharedItems containsString="0" containsBlank="1" containsNumber="1" containsInteger="1" minValue="2" maxValue="9"/>
    </cacheField>
    <cacheField name="Total" numFmtId="0">
      <sharedItems containsSemiMixedTypes="0" containsString="0" containsNumber="1" containsInteger="1" minValue="46" maxValue="126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ian Winther" refreshedDate="40260.920117824076" createdVersion="3" refreshedVersion="3" minRefreshableVersion="3" recordCount="521">
  <cacheSource type="worksheet">
    <worksheetSource ref="A1:Z522" sheet="Ekeberg SK Onsdagsgolf"/>
  </cacheSource>
  <cacheFields count="26">
    <cacheField name="Runde#" numFmtId="0">
      <sharedItems containsSemiMixedTypes="0" containsString="0" containsNumber="1" containsInteger="1" minValue="1" maxValue="25" count="23">
        <n v="1"/>
        <n v="2"/>
        <n v="3"/>
        <n v="4"/>
        <n v="5"/>
        <n v="6"/>
        <n v="7"/>
        <n v="8"/>
        <n v="9"/>
        <n v="10"/>
        <n v="11"/>
        <n v="12"/>
        <n v="14"/>
        <n v="16"/>
        <n v="17"/>
        <n v="18"/>
        <n v="19"/>
        <n v="20"/>
        <n v="21"/>
        <n v="22"/>
        <n v="23"/>
        <n v="24"/>
        <n v="25"/>
      </sharedItems>
    </cacheField>
    <cacheField name="Dato" numFmtId="167">
      <sharedItems containsSemiMixedTypes="0" containsNonDate="0" containsDate="1" containsString="0" minDate="2009-04-15T00:00:00" maxDate="2009-10-01T00:00:00"/>
    </cacheField>
    <cacheField name="Spiller#" numFmtId="0">
      <sharedItems containsSemiMixedTypes="0" containsString="0" containsNumber="1" containsInteger="1" minValue="1" maxValue="249" count="125">
        <n v="86"/>
        <n v="5"/>
        <n v="195"/>
        <n v="23"/>
        <n v="68"/>
        <n v="54"/>
        <n v="1"/>
        <n v="16"/>
        <n v="18"/>
        <n v="14"/>
        <n v="25"/>
        <n v="7"/>
        <n v="20"/>
        <n v="4"/>
        <n v="32"/>
        <n v="38"/>
        <n v="65"/>
        <n v="34"/>
        <n v="19"/>
        <n v="198"/>
        <n v="200"/>
        <n v="196"/>
        <n v="12"/>
        <n v="199"/>
        <n v="197"/>
        <n v="166"/>
        <n v="33"/>
        <n v="49"/>
        <n v="62"/>
        <n v="11"/>
        <n v="2"/>
        <n v="201"/>
        <n v="44"/>
        <n v="17"/>
        <n v="3"/>
        <n v="9"/>
        <n v="154"/>
        <n v="162"/>
        <n v="178"/>
        <n v="29"/>
        <n v="27"/>
        <n v="204"/>
        <n v="41"/>
        <n v="90"/>
        <n v="82"/>
        <n v="203"/>
        <n v="202"/>
        <n v="209"/>
        <n v="39"/>
        <n v="53"/>
        <n v="206"/>
        <n v="31"/>
        <n v="102"/>
        <n v="208"/>
        <n v="71"/>
        <n v="40"/>
        <n v="207"/>
        <n v="8"/>
        <n v="205"/>
        <n v="37"/>
        <n v="51"/>
        <n v="56"/>
        <n v="211"/>
        <n v="210"/>
        <n v="212"/>
        <n v="10"/>
        <n v="213"/>
        <n v="217"/>
        <n v="216"/>
        <n v="214"/>
        <n v="215"/>
        <n v="28"/>
        <n v="218"/>
        <n v="221"/>
        <n v="167"/>
        <n v="220"/>
        <n v="222"/>
        <n v="223"/>
        <n v="219"/>
        <n v="106"/>
        <n v="228"/>
        <n v="226"/>
        <n v="225"/>
        <n v="114"/>
        <n v="224"/>
        <n v="13"/>
        <n v="118"/>
        <n v="227"/>
        <n v="129"/>
        <n v="43"/>
        <n v="36"/>
        <n v="66"/>
        <n v="15"/>
        <n v="76"/>
        <n v="229"/>
        <n v="230"/>
        <n v="231"/>
        <n v="234"/>
        <n v="232"/>
        <n v="233"/>
        <n v="139"/>
        <n v="148"/>
        <n v="88"/>
        <n v="235"/>
        <n v="236"/>
        <n v="94"/>
        <n v="164"/>
        <n v="238"/>
        <n v="237"/>
        <n v="239"/>
        <n v="42"/>
        <n v="173"/>
        <n v="192"/>
        <n v="6"/>
        <n v="243"/>
        <n v="241"/>
        <n v="242"/>
        <n v="117"/>
        <n v="249"/>
        <n v="135"/>
        <n v="246"/>
        <n v="244"/>
        <n v="248"/>
        <n v="247"/>
        <n v="245"/>
      </sharedItems>
    </cacheField>
    <cacheField name="Navn" numFmtId="0">
      <sharedItems count="125">
        <s v="Alex Prøis"/>
        <s v="Anders A"/>
        <s v="Anders Derkum"/>
        <s v="Arne F"/>
        <s v="Asgeir S"/>
        <s v="Bart"/>
        <s v="Eirik A"/>
        <s v="Espen M"/>
        <s v="Gunnar A"/>
        <s v="Lasse B"/>
        <s v="Magnus P"/>
        <s v="Martin N"/>
        <s v="Mats Bøkkmann"/>
        <s v="Morten I"/>
        <s v="Morten S"/>
        <s v="Per Marius"/>
        <s v="Tone Svanhild"/>
        <s v="Tor Erik I"/>
        <s v="Yuri Z"/>
        <s v="Carlos Rio"/>
        <s v="Dag H"/>
        <s v="Eva"/>
        <s v="Frank W"/>
        <s v="Geir"/>
        <s v="Mats Bentzen"/>
        <s v="Olav B"/>
        <s v="Reidar H"/>
        <s v="Remi"/>
        <s v="Roar D"/>
        <s v="Stein O"/>
        <s v="Stian W"/>
        <s v="Svein Arne"/>
        <s v="Torleiv G"/>
        <s v="Trude S"/>
        <s v="Vegar L"/>
        <s v="Bjørnar S"/>
        <s v="Knut Anders"/>
        <s v="Mads"/>
        <s v="Sindre"/>
        <s v="Stig S"/>
        <s v="Anders D"/>
        <s v="Fredrik Bjørn Ødegård"/>
        <s v="Frode S"/>
        <s v="Kim B"/>
        <s v="Lene A"/>
        <s v="Reidar"/>
        <s v="Thomas F"/>
        <s v="Anund"/>
        <s v="Erik B M"/>
        <s v="Isak"/>
        <s v="Jo Gjerpe"/>
        <s v="Kristian Gryt"/>
        <s v="Lars S"/>
        <s v="Leif Einar"/>
        <s v="Linda W"/>
        <s v="Steffen"/>
        <s v="Uli R"/>
        <s v="Øystein R"/>
        <s v="Gase H"/>
        <s v="Kjetil Gryt"/>
        <s v="Rolf André"/>
        <s v="Thor Johansen"/>
        <s v="Øystein Borander"/>
        <s v="Eivind Olsen"/>
        <s v="Halvor K"/>
        <s v="Åsa Svendsson"/>
        <s v="Dagfinn"/>
        <s v="Frithjof Askeland"/>
        <s v="Joakim W"/>
        <s v="Ken Tore"/>
        <s v="Anders L"/>
        <s v="Jon Fredrik Hondstad"/>
        <s v="Eivind V"/>
        <s v="Ole J"/>
        <s v="Ragne"/>
        <s v="Simon Birkals"/>
        <s v="Tore-André"/>
        <s v="Åshild"/>
        <s v="Astrid"/>
        <s v="Christian R"/>
        <s v="Eivind T"/>
        <s v="Henrik"/>
        <s v="Julie A"/>
        <s v="Lars"/>
        <s v="Roy H"/>
        <s v="Tommy"/>
        <s v="Åsmund T"/>
        <s v="Christian F"/>
        <s v="Emma"/>
        <s v="Kristoffer S"/>
        <s v="Lars Rønningen"/>
        <s v="Thomas D"/>
        <s v="Peder A"/>
        <s v="Daniel Wootan"/>
        <s v="Helene Svanåsbakken"/>
        <s v="Arturo Tovar"/>
        <s v="Jan Fredrik"/>
        <s v="Johnny G"/>
        <s v="Kristoffer Svanåsbakken"/>
        <s v="Hagge"/>
        <s v="Jon Kjetil"/>
        <s v="Kristian M"/>
        <s v="Ole Kristian L"/>
        <s v="Tor-Erik I"/>
        <s v="Torleif S"/>
        <s v="Fredrik J"/>
        <s v="Morten H"/>
        <s v="Cedric Stevens"/>
        <s v="Magnus Ytreland"/>
        <s v="Petter"/>
        <s v="Henrik Chr"/>
        <s v="Peter R"/>
        <s v="Øystein H"/>
        <s v="Marius L"/>
        <s v="Birgitte N. Danielsen"/>
        <s v="Patrick"/>
        <s v="Stella Bjerke"/>
        <s v="Thomas (muselunden)"/>
        <s v="Anne Liv"/>
        <s v="Espen"/>
        <s v="Laila"/>
        <s v="Mag Flash"/>
        <s v="Maria"/>
        <s v="Rose"/>
        <s v="Tonje Tutta"/>
      </sharedItems>
    </cacheField>
    <cacheField name="Hull 1" numFmtId="0">
      <sharedItems containsString="0" containsBlank="1" containsNumber="1" containsInteger="1" minValue="2" maxValue="9" count="9">
        <n v="4"/>
        <n v="3"/>
        <n v="2"/>
        <n v="5"/>
        <n v="6"/>
        <n v="8"/>
        <n v="7"/>
        <m/>
        <n v="9"/>
      </sharedItems>
    </cacheField>
    <cacheField name="Hull 2" numFmtId="0">
      <sharedItems containsString="0" containsBlank="1" containsNumber="1" containsInteger="1" minValue="2" maxValue="7" count="7">
        <n v="3"/>
        <n v="2"/>
        <n v="4"/>
        <n v="5"/>
        <n v="6"/>
        <n v="7"/>
        <m/>
      </sharedItems>
    </cacheField>
    <cacheField name="Hull 3" numFmtId="0">
      <sharedItems containsString="0" containsBlank="1" containsNumber="1" containsInteger="1" minValue="3" maxValue="10"/>
    </cacheField>
    <cacheField name="Hull 4" numFmtId="0">
      <sharedItems containsString="0" containsBlank="1" containsNumber="1" containsInteger="1" minValue="3" maxValue="13"/>
    </cacheField>
    <cacheField name="Hull 5" numFmtId="0">
      <sharedItems containsString="0" containsBlank="1" containsNumber="1" containsInteger="1" minValue="2" maxValue="9"/>
    </cacheField>
    <cacheField name="Hull 6" numFmtId="0">
      <sharedItems containsString="0" containsBlank="1" containsNumber="1" containsInteger="1" minValue="2" maxValue="6"/>
    </cacheField>
    <cacheField name="Hull 7" numFmtId="0">
      <sharedItems containsString="0" containsBlank="1" containsNumber="1" containsInteger="1" minValue="2" maxValue="14"/>
    </cacheField>
    <cacheField name="Hull 8" numFmtId="0">
      <sharedItems containsString="0" containsBlank="1" containsNumber="1" containsInteger="1" minValue="2" maxValue="8"/>
    </cacheField>
    <cacheField name="Hull 9" numFmtId="0">
      <sharedItems containsString="0" containsBlank="1" containsNumber="1" containsInteger="1" minValue="1" maxValue="6"/>
    </cacheField>
    <cacheField name="Hull 10" numFmtId="0">
      <sharedItems containsString="0" containsBlank="1" containsNumber="1" containsInteger="1" minValue="2" maxValue="8"/>
    </cacheField>
    <cacheField name="Hull 11" numFmtId="0">
      <sharedItems containsString="0" containsBlank="1" containsNumber="1" containsInteger="1" minValue="1" maxValue="6"/>
    </cacheField>
    <cacheField name="Hull 12" numFmtId="0">
      <sharedItems containsString="0" containsBlank="1" containsNumber="1" containsInteger="1" minValue="2" maxValue="6"/>
    </cacheField>
    <cacheField name="Hull 13" numFmtId="0">
      <sharedItems containsString="0" containsBlank="1" containsNumber="1" containsInteger="1" minValue="2" maxValue="7"/>
    </cacheField>
    <cacheField name="Hull 14" numFmtId="0">
      <sharedItems containsString="0" containsBlank="1" containsNumber="1" containsInteger="1" minValue="2" maxValue="9"/>
    </cacheField>
    <cacheField name="Hull 15" numFmtId="0">
      <sharedItems containsString="0" containsBlank="1" containsNumber="1" containsInteger="1" minValue="2" maxValue="9"/>
    </cacheField>
    <cacheField name="Hull 16" numFmtId="0">
      <sharedItems containsString="0" containsBlank="1" containsNumber="1" containsInteger="1" minValue="2" maxValue="7"/>
    </cacheField>
    <cacheField name="Hull 17" numFmtId="0">
      <sharedItems containsString="0" containsBlank="1" containsNumber="1" containsInteger="1" minValue="2" maxValue="8"/>
    </cacheField>
    <cacheField name="Hull 18" numFmtId="0">
      <sharedItems containsString="0" containsBlank="1" containsNumber="1" containsInteger="1" minValue="2" maxValue="9"/>
    </cacheField>
    <cacheField name="Total" numFmtId="0">
      <sharedItems containsSemiMixedTypes="0" containsString="0" containsNumber="1" containsInteger="1" minValue="46" maxValue="126"/>
    </cacheField>
    <cacheField name="+/- Par" numFmtId="165">
      <sharedItems containsSemiMixedTypes="0" containsString="0" containsNumber="1" containsInteger="1" minValue="-10" maxValue="70"/>
    </cacheField>
    <cacheField name="Poeng " numFmtId="0">
      <sharedItems containsSemiMixedTypes="0" containsString="0" containsNumber="1" containsInteger="1" minValue="0" maxValue="50"/>
    </cacheField>
    <cacheField name="Plassering" numFmtId="0">
      <sharedItems containsSemiMixedTypes="0" containsString="0" containsNumber="1" containsInteger="1" minValue="1" maxValue="36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ian Winther" refreshedDate="40260.922004629632" createdVersion="3" refreshedVersion="3" recordCount="522">
  <cacheSource type="worksheet">
    <worksheetSource ref="A1:Y65536" sheet="Ekeberg SK Onsdagsgolf"/>
  </cacheSource>
  <cacheFields count="25">
    <cacheField name="Runde#" numFmtId="0">
      <sharedItems containsString="0" containsBlank="1" containsNumber="1" containsInteger="1" minValue="1" maxValue="25"/>
    </cacheField>
    <cacheField name="Dato" numFmtId="0">
      <sharedItems containsNonDate="0" containsDate="1" containsString="0" containsBlank="1" minDate="2009-04-15T00:00:00" maxDate="2009-10-01T00:00:00"/>
    </cacheField>
    <cacheField name="Spiller#" numFmtId="0">
      <sharedItems containsString="0" containsBlank="1" containsNumber="1" containsInteger="1" minValue="1" maxValue="249" count="126">
        <n v="86"/>
        <n v="5"/>
        <n v="195"/>
        <n v="23"/>
        <n v="68"/>
        <n v="54"/>
        <n v="1"/>
        <n v="16"/>
        <n v="18"/>
        <n v="14"/>
        <n v="25"/>
        <n v="7"/>
        <n v="20"/>
        <n v="4"/>
        <n v="32"/>
        <n v="38"/>
        <n v="65"/>
        <n v="34"/>
        <n v="19"/>
        <n v="198"/>
        <n v="200"/>
        <n v="196"/>
        <n v="12"/>
        <n v="199"/>
        <n v="197"/>
        <n v="166"/>
        <n v="33"/>
        <n v="49"/>
        <n v="62"/>
        <n v="11"/>
        <n v="2"/>
        <n v="201"/>
        <n v="44"/>
        <n v="17"/>
        <n v="3"/>
        <n v="9"/>
        <n v="154"/>
        <n v="162"/>
        <n v="178"/>
        <n v="29"/>
        <n v="27"/>
        <n v="204"/>
        <n v="41"/>
        <n v="90"/>
        <n v="82"/>
        <n v="203"/>
        <n v="202"/>
        <n v="209"/>
        <n v="39"/>
        <n v="53"/>
        <n v="206"/>
        <n v="31"/>
        <n v="102"/>
        <n v="208"/>
        <n v="71"/>
        <n v="40"/>
        <n v="207"/>
        <n v="8"/>
        <n v="205"/>
        <n v="37"/>
        <n v="51"/>
        <n v="56"/>
        <n v="211"/>
        <n v="210"/>
        <n v="212"/>
        <n v="10"/>
        <n v="213"/>
        <n v="217"/>
        <n v="216"/>
        <n v="214"/>
        <n v="215"/>
        <n v="28"/>
        <n v="218"/>
        <n v="221"/>
        <n v="167"/>
        <n v="220"/>
        <n v="222"/>
        <n v="223"/>
        <n v="219"/>
        <n v="106"/>
        <n v="228"/>
        <n v="226"/>
        <n v="225"/>
        <n v="114"/>
        <n v="224"/>
        <n v="13"/>
        <n v="118"/>
        <n v="227"/>
        <n v="129"/>
        <n v="43"/>
        <n v="36"/>
        <n v="66"/>
        <n v="15"/>
        <n v="76"/>
        <n v="229"/>
        <n v="230"/>
        <n v="231"/>
        <n v="234"/>
        <n v="232"/>
        <n v="233"/>
        <n v="139"/>
        <n v="148"/>
        <n v="88"/>
        <n v="235"/>
        <n v="236"/>
        <n v="94"/>
        <n v="164"/>
        <n v="238"/>
        <n v="237"/>
        <n v="239"/>
        <n v="42"/>
        <n v="173"/>
        <n v="192"/>
        <n v="6"/>
        <n v="243"/>
        <n v="241"/>
        <n v="242"/>
        <n v="117"/>
        <n v="249"/>
        <n v="135"/>
        <n v="246"/>
        <n v="244"/>
        <n v="248"/>
        <n v="247"/>
        <n v="245"/>
        <m/>
      </sharedItems>
    </cacheField>
    <cacheField name="Navn" numFmtId="0">
      <sharedItems containsBlank="1" count="126">
        <s v="Alex Prøis"/>
        <s v="Anders A"/>
        <s v="Anders Derkum"/>
        <s v="Arne F"/>
        <s v="Asgeir S"/>
        <s v="Bart"/>
        <s v="Eirik A"/>
        <s v="Espen M"/>
        <s v="Gunnar A"/>
        <s v="Lasse B"/>
        <s v="Magnus P"/>
        <s v="Martin N"/>
        <s v="Mats Bøkkmann"/>
        <s v="Morten I"/>
        <s v="Morten S"/>
        <s v="Per Marius"/>
        <s v="Tone Svanhild"/>
        <s v="Tor Erik I"/>
        <s v="Yuri Z"/>
        <s v="Carlos Rio"/>
        <s v="Dag H"/>
        <s v="Eva"/>
        <s v="Frank W"/>
        <s v="Geir"/>
        <s v="Mats Bentzen"/>
        <s v="Olav B"/>
        <s v="Reidar H"/>
        <s v="Remi"/>
        <s v="Roar D"/>
        <s v="Stein O"/>
        <s v="Stian W"/>
        <s v="Svein Arne"/>
        <s v="Torleiv G"/>
        <s v="Trude S"/>
        <s v="Vegar L"/>
        <s v="Bjørnar S"/>
        <s v="Knut Anders"/>
        <s v="Mads"/>
        <s v="Sindre"/>
        <s v="Stig S"/>
        <s v="Anders D"/>
        <s v="Fredrik Bjørn Ødegård"/>
        <s v="Frode S"/>
        <s v="Kim B"/>
        <s v="Lene A"/>
        <s v="Reidar"/>
        <s v="Thomas F"/>
        <s v="Anund"/>
        <s v="Erik B M"/>
        <s v="Isak"/>
        <s v="Jo Gjerpe"/>
        <s v="Kristian Gryt"/>
        <s v="Lars S"/>
        <s v="Leif Einar"/>
        <s v="Linda W"/>
        <s v="Steffen"/>
        <s v="Uli R"/>
        <s v="Øystein R"/>
        <s v="Gase H"/>
        <s v="Kjetil Gryt"/>
        <s v="Rolf André"/>
        <s v="Thor Johansen"/>
        <s v="Øystein Borander"/>
        <s v="Eivind Olsen"/>
        <s v="Halvor K"/>
        <s v="Åsa Svendsson"/>
        <s v="Dagfinn"/>
        <s v="Frithjof Askeland"/>
        <s v="Joakim W"/>
        <s v="Ken Tore"/>
        <s v="Anders L"/>
        <s v="Jon Fredrik Hondstad"/>
        <s v="Eivind V"/>
        <s v="Ole J"/>
        <s v="Ragne"/>
        <s v="Simon Birkals"/>
        <s v="Tore-André"/>
        <s v="Åshild"/>
        <s v="Astrid"/>
        <s v="Christian R"/>
        <s v="Eivind T"/>
        <s v="Henrik"/>
        <s v="Julie A"/>
        <s v="Lars"/>
        <s v="Roy H"/>
        <s v="Tommy"/>
        <s v="Åsmund T"/>
        <s v="Christian F"/>
        <s v="Emma"/>
        <s v="Kristoffer S"/>
        <s v="Lars Rønningen"/>
        <s v="Thomas D"/>
        <s v="Peder A"/>
        <s v="Daniel Wootan"/>
        <s v="Helene Svanåsbakken"/>
        <s v="Arturo Tovar"/>
        <s v="Jan Fredrik"/>
        <s v="Johnny G"/>
        <s v="Kristoffer Svanåsbakken"/>
        <s v="Hagge"/>
        <s v="Jon Kjetil"/>
        <s v="Kristian M"/>
        <s v="Ole Kristian L"/>
        <s v="Tor-Erik I"/>
        <s v="Torleif S"/>
        <s v="Fredrik J"/>
        <s v="Morten H"/>
        <s v="Cedric Stevens"/>
        <s v="Magnus Ytreland"/>
        <s v="Petter"/>
        <s v="Henrik Chr"/>
        <s v="Peter R"/>
        <s v="Øystein H"/>
        <s v="Marius L"/>
        <s v="Birgitte N. Danielsen"/>
        <s v="Patrick"/>
        <s v="Stella Bjerke"/>
        <s v="Thomas (muselunden)"/>
        <s v="Anne Liv"/>
        <s v="Espen"/>
        <s v="Laila"/>
        <s v="Mag Flash"/>
        <s v="Maria"/>
        <s v="Rose"/>
        <s v="Tonje Tutta"/>
        <m/>
      </sharedItems>
    </cacheField>
    <cacheField name="Hull 1" numFmtId="0">
      <sharedItems containsString="0" containsBlank="1" containsNumber="1" containsInteger="1" minValue="2" maxValue="9"/>
    </cacheField>
    <cacheField name="Hull 2" numFmtId="0">
      <sharedItems containsString="0" containsBlank="1" containsNumber="1" containsInteger="1" minValue="2" maxValue="7"/>
    </cacheField>
    <cacheField name="Hull 3" numFmtId="0">
      <sharedItems containsString="0" containsBlank="1" containsNumber="1" containsInteger="1" minValue="3" maxValue="10"/>
    </cacheField>
    <cacheField name="Hull 4" numFmtId="0">
      <sharedItems containsString="0" containsBlank="1" containsNumber="1" containsInteger="1" minValue="3" maxValue="13"/>
    </cacheField>
    <cacheField name="Hull 5" numFmtId="0">
      <sharedItems containsString="0" containsBlank="1" containsNumber="1" containsInteger="1" minValue="2" maxValue="9"/>
    </cacheField>
    <cacheField name="Hull 6" numFmtId="0">
      <sharedItems containsString="0" containsBlank="1" containsNumber="1" containsInteger="1" minValue="2" maxValue="6"/>
    </cacheField>
    <cacheField name="Hull 7" numFmtId="0">
      <sharedItems containsString="0" containsBlank="1" containsNumber="1" containsInteger="1" minValue="2" maxValue="14"/>
    </cacheField>
    <cacheField name="Hull 8" numFmtId="0">
      <sharedItems containsString="0" containsBlank="1" containsNumber="1" containsInteger="1" minValue="2" maxValue="8"/>
    </cacheField>
    <cacheField name="Hull 9" numFmtId="0">
      <sharedItems containsString="0" containsBlank="1" containsNumber="1" containsInteger="1" minValue="1" maxValue="6"/>
    </cacheField>
    <cacheField name="Hull 10" numFmtId="0">
      <sharedItems containsString="0" containsBlank="1" containsNumber="1" containsInteger="1" minValue="2" maxValue="8"/>
    </cacheField>
    <cacheField name="Hull 11" numFmtId="0">
      <sharedItems containsString="0" containsBlank="1" containsNumber="1" containsInteger="1" minValue="1" maxValue="6"/>
    </cacheField>
    <cacheField name="Hull 12" numFmtId="0">
      <sharedItems containsString="0" containsBlank="1" containsNumber="1" containsInteger="1" minValue="2" maxValue="6"/>
    </cacheField>
    <cacheField name="Hull 13" numFmtId="0">
      <sharedItems containsString="0" containsBlank="1" containsNumber="1" containsInteger="1" minValue="2" maxValue="7"/>
    </cacheField>
    <cacheField name="Hull 14" numFmtId="0">
      <sharedItems containsString="0" containsBlank="1" containsNumber="1" containsInteger="1" minValue="2" maxValue="9"/>
    </cacheField>
    <cacheField name="Hull 15" numFmtId="0">
      <sharedItems containsString="0" containsBlank="1" containsNumber="1" containsInteger="1" minValue="2" maxValue="9"/>
    </cacheField>
    <cacheField name="Hull 16" numFmtId="0">
      <sharedItems containsString="0" containsBlank="1" containsNumber="1" containsInteger="1" minValue="2" maxValue="7"/>
    </cacheField>
    <cacheField name="Hull 17" numFmtId="0">
      <sharedItems containsString="0" containsBlank="1" containsNumber="1" containsInteger="1" minValue="2" maxValue="8"/>
    </cacheField>
    <cacheField name="Hull 18" numFmtId="0">
      <sharedItems containsString="0" containsBlank="1" containsNumber="1" containsInteger="1" minValue="2" maxValue="9"/>
    </cacheField>
    <cacheField name="Total" numFmtId="0">
      <sharedItems containsString="0" containsBlank="1" containsNumber="1" containsInteger="1" minValue="46" maxValue="126"/>
    </cacheField>
    <cacheField name="+/- Par" numFmtId="0">
      <sharedItems containsString="0" containsBlank="1" containsNumber="1" containsInteger="1" minValue="-10" maxValue="70"/>
    </cacheField>
    <cacheField name="Poeng " numFmtId="0">
      <sharedItems containsString="0" containsBlank="1" containsNumber="1" containsInteger="1" minValue="0" maxValue="50" count="32">
        <n v="14"/>
        <n v="40"/>
        <n v="28"/>
        <n v="26"/>
        <n v="30"/>
        <n v="16"/>
        <n v="50"/>
        <n v="20"/>
        <n v="22"/>
        <n v="46"/>
        <n v="34"/>
        <n v="43"/>
        <n v="12"/>
        <n v="37"/>
        <n v="8"/>
        <n v="3"/>
        <n v="0"/>
        <n v="32"/>
        <n v="1"/>
        <n v="24"/>
        <n v="15"/>
        <n v="10"/>
        <n v="6"/>
        <n v="4"/>
        <n v="2"/>
        <n v="9"/>
        <n v="5"/>
        <n v="7"/>
        <n v="11"/>
        <n v="13"/>
        <n v="18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tian Winther" refreshedDate="40260.948830324072" createdVersion="3" refreshedVersion="3" recordCount="521">
  <cacheSource type="worksheet">
    <worksheetSource ref="A1:Y522" sheet="Ekeberg SK Onsdagsgolf"/>
  </cacheSource>
  <cacheFields count="25">
    <cacheField name="Runde#" numFmtId="0">
      <sharedItems containsSemiMixedTypes="0" containsString="0" containsNumber="1" containsInteger="1" minValue="1" maxValue="25" count="23">
        <n v="1"/>
        <n v="2"/>
        <n v="3"/>
        <n v="4"/>
        <n v="5"/>
        <n v="6"/>
        <n v="7"/>
        <n v="8"/>
        <n v="9"/>
        <n v="10"/>
        <n v="11"/>
        <n v="12"/>
        <n v="14"/>
        <n v="16"/>
        <n v="17"/>
        <n v="18"/>
        <n v="19"/>
        <n v="20"/>
        <n v="21"/>
        <n v="22"/>
        <n v="23"/>
        <n v="24"/>
        <n v="25"/>
      </sharedItems>
    </cacheField>
    <cacheField name="Dato" numFmtId="167">
      <sharedItems containsSemiMixedTypes="0" containsNonDate="0" containsDate="1" containsString="0" minDate="2009-04-15T00:00:00" maxDate="2009-10-01T00:00:00" count="23">
        <d v="2009-04-15T00:00:00"/>
        <d v="2009-04-22T00:00:00"/>
        <d v="2009-04-29T00:00:00"/>
        <d v="2009-05-06T00:00:00"/>
        <d v="2009-05-13T00:00:00"/>
        <d v="2009-05-20T00:00:00"/>
        <d v="2009-05-27T00:00:00"/>
        <d v="2009-06-03T00:00:00"/>
        <d v="2009-06-10T00:00:00"/>
        <d v="2009-06-17T00:00:00"/>
        <d v="2009-06-24T00:00:00"/>
        <d v="2009-07-01T00:00:00"/>
        <d v="2009-07-15T00:00:00"/>
        <d v="2009-07-29T00:00:00"/>
        <d v="2009-08-05T00:00:00"/>
        <d v="2009-08-12T00:00:00"/>
        <d v="2009-08-19T00:00:00"/>
        <d v="2009-08-26T00:00:00"/>
        <d v="2009-09-02T00:00:00"/>
        <d v="2009-09-09T00:00:00"/>
        <d v="2009-09-16T00:00:00"/>
        <d v="2009-09-23T00:00:00"/>
        <d v="2009-09-30T00:00:00"/>
      </sharedItems>
    </cacheField>
    <cacheField name="Spiller#" numFmtId="0">
      <sharedItems containsSemiMixedTypes="0" containsString="0" containsNumber="1" containsInteger="1" minValue="1" maxValue="249"/>
    </cacheField>
    <cacheField name="Navn" numFmtId="0">
      <sharedItems count="125">
        <s v="Alex Prøis"/>
        <s v="Anders A"/>
        <s v="Anders Derkum"/>
        <s v="Arne F"/>
        <s v="Asgeir S"/>
        <s v="Bart"/>
        <s v="Eirik A"/>
        <s v="Espen M"/>
        <s v="Gunnar A"/>
        <s v="Lasse B"/>
        <s v="Magnus P"/>
        <s v="Martin N"/>
        <s v="Mats Bøkkmann"/>
        <s v="Morten I"/>
        <s v="Morten S"/>
        <s v="Per Marius"/>
        <s v="Tone Svanhild"/>
        <s v="Tor Erik I"/>
        <s v="Yuri Z"/>
        <s v="Carlos Rio"/>
        <s v="Dag H"/>
        <s v="Eva"/>
        <s v="Frank W"/>
        <s v="Geir"/>
        <s v="Mats Bentzen"/>
        <s v="Olav B"/>
        <s v="Reidar H"/>
        <s v="Remi"/>
        <s v="Roar D"/>
        <s v="Stein O"/>
        <s v="Stian W"/>
        <s v="Svein Arne"/>
        <s v="Torleiv G"/>
        <s v="Trude S"/>
        <s v="Vegar L"/>
        <s v="Bjørnar S"/>
        <s v="Knut Anders"/>
        <s v="Mads"/>
        <s v="Sindre"/>
        <s v="Stig S"/>
        <s v="Anders D"/>
        <s v="Fredrik Bjørn Ødegård"/>
        <s v="Frode S"/>
        <s v="Kim B"/>
        <s v="Lene A"/>
        <s v="Reidar"/>
        <s v="Thomas F"/>
        <s v="Anund"/>
        <s v="Erik B M"/>
        <s v="Isak"/>
        <s v="Jo Gjerpe"/>
        <s v="Kristian Gryt"/>
        <s v="Lars S"/>
        <s v="Leif Einar"/>
        <s v="Linda W"/>
        <s v="Steffen"/>
        <s v="Uli R"/>
        <s v="Øystein R"/>
        <s v="Gase H"/>
        <s v="Kjetil Gryt"/>
        <s v="Rolf André"/>
        <s v="Thor Johansen"/>
        <s v="Øystein Borander"/>
        <s v="Eivind Olsen"/>
        <s v="Halvor K"/>
        <s v="Åsa Svendsson"/>
        <s v="Dagfinn"/>
        <s v="Frithjof Askeland"/>
        <s v="Joakim W"/>
        <s v="Ken Tore"/>
        <s v="Anders L"/>
        <s v="Jon Fredrik Hondstad"/>
        <s v="Eivind V"/>
        <s v="Ole J"/>
        <s v="Ragne"/>
        <s v="Simon Birkals"/>
        <s v="Tore-André"/>
        <s v="Åshild"/>
        <s v="Astrid"/>
        <s v="Christian R"/>
        <s v="Eivind T"/>
        <s v="Henrik"/>
        <s v="Julie A"/>
        <s v="Lars"/>
        <s v="Roy H"/>
        <s v="Tommy"/>
        <s v="Åsmund T"/>
        <s v="Christian F"/>
        <s v="Emma"/>
        <s v="Kristoffer S"/>
        <s v="Lars Rønningen"/>
        <s v="Thomas D"/>
        <s v="Peder A"/>
        <s v="Daniel Wootan"/>
        <s v="Helene Svanåsbakken"/>
        <s v="Arturo Tovar"/>
        <s v="Jan Fredrik"/>
        <s v="Johnny G"/>
        <s v="Kristoffer Svanåsbakken"/>
        <s v="Hagge"/>
        <s v="Jon Kjetil"/>
        <s v="Kristian M"/>
        <s v="Ole Kristian L"/>
        <s v="Tor-Erik I"/>
        <s v="Torleif S"/>
        <s v="Fredrik J"/>
        <s v="Morten H"/>
        <s v="Cedric Stevens"/>
        <s v="Magnus Ytreland"/>
        <s v="Petter"/>
        <s v="Henrik Chr"/>
        <s v="Peter R"/>
        <s v="Øystein H"/>
        <s v="Marius L"/>
        <s v="Birgitte N. Danielsen"/>
        <s v="Patrick"/>
        <s v="Stella Bjerke"/>
        <s v="Thomas (muselunden)"/>
        <s v="Anne Liv"/>
        <s v="Espen"/>
        <s v="Laila"/>
        <s v="Mag Flash"/>
        <s v="Maria"/>
        <s v="Rose"/>
        <s v="Tonje Tutta"/>
      </sharedItems>
    </cacheField>
    <cacheField name="Hull 1" numFmtId="0">
      <sharedItems containsString="0" containsBlank="1" containsNumber="1" containsInteger="1" minValue="2" maxValue="9"/>
    </cacheField>
    <cacheField name="Hull 2" numFmtId="0">
      <sharedItems containsString="0" containsBlank="1" containsNumber="1" containsInteger="1" minValue="2" maxValue="7"/>
    </cacheField>
    <cacheField name="Hull 3" numFmtId="0">
      <sharedItems containsString="0" containsBlank="1" containsNumber="1" containsInteger="1" minValue="3" maxValue="10"/>
    </cacheField>
    <cacheField name="Hull 4" numFmtId="0">
      <sharedItems containsString="0" containsBlank="1" containsNumber="1" containsInteger="1" minValue="3" maxValue="13"/>
    </cacheField>
    <cacheField name="Hull 5" numFmtId="0">
      <sharedItems containsString="0" containsBlank="1" containsNumber="1" containsInteger="1" minValue="2" maxValue="9"/>
    </cacheField>
    <cacheField name="Hull 6" numFmtId="0">
      <sharedItems containsString="0" containsBlank="1" containsNumber="1" containsInteger="1" minValue="2" maxValue="6"/>
    </cacheField>
    <cacheField name="Hull 7" numFmtId="0">
      <sharedItems containsString="0" containsBlank="1" containsNumber="1" containsInteger="1" minValue="2" maxValue="14"/>
    </cacheField>
    <cacheField name="Hull 8" numFmtId="0">
      <sharedItems containsString="0" containsBlank="1" containsNumber="1" containsInteger="1" minValue="2" maxValue="8"/>
    </cacheField>
    <cacheField name="Hull 9" numFmtId="0">
      <sharedItems containsString="0" containsBlank="1" containsNumber="1" containsInteger="1" minValue="1" maxValue="6"/>
    </cacheField>
    <cacheField name="Hull 10" numFmtId="0">
      <sharedItems containsString="0" containsBlank="1" containsNumber="1" containsInteger="1" minValue="2" maxValue="8"/>
    </cacheField>
    <cacheField name="Hull 11" numFmtId="0">
      <sharedItems containsString="0" containsBlank="1" containsNumber="1" containsInteger="1" minValue="1" maxValue="6"/>
    </cacheField>
    <cacheField name="Hull 12" numFmtId="0">
      <sharedItems containsString="0" containsBlank="1" containsNumber="1" containsInteger="1" minValue="2" maxValue="6"/>
    </cacheField>
    <cacheField name="Hull 13" numFmtId="0">
      <sharedItems containsString="0" containsBlank="1" containsNumber="1" containsInteger="1" minValue="2" maxValue="7"/>
    </cacheField>
    <cacheField name="Hull 14" numFmtId="0">
      <sharedItems containsString="0" containsBlank="1" containsNumber="1" containsInteger="1" minValue="2" maxValue="9"/>
    </cacheField>
    <cacheField name="Hull 15" numFmtId="0">
      <sharedItems containsString="0" containsBlank="1" containsNumber="1" containsInteger="1" minValue="2" maxValue="9"/>
    </cacheField>
    <cacheField name="Hull 16" numFmtId="0">
      <sharedItems containsString="0" containsBlank="1" containsNumber="1" containsInteger="1" minValue="2" maxValue="7"/>
    </cacheField>
    <cacheField name="Hull 17" numFmtId="0">
      <sharedItems containsString="0" containsBlank="1" containsNumber="1" containsInteger="1" minValue="2" maxValue="8"/>
    </cacheField>
    <cacheField name="Hull 18" numFmtId="0">
      <sharedItems containsString="0" containsBlank="1" containsNumber="1" containsInteger="1" minValue="2" maxValue="9"/>
    </cacheField>
    <cacheField name="Total" numFmtId="0">
      <sharedItems containsSemiMixedTypes="0" containsString="0" containsNumber="1" containsInteger="1" minValue="46" maxValue="126"/>
    </cacheField>
    <cacheField name="+/- Par" numFmtId="165">
      <sharedItems containsSemiMixedTypes="0" containsString="0" containsNumber="1" containsInteger="1" minValue="-10" maxValue="70"/>
    </cacheField>
    <cacheField name="Poeng " numFmtId="0">
      <sharedItems containsSemiMixedTypes="0" containsString="0" containsNumber="1" containsInteger="1" minValue="0" maxValue="5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</r>
  <r>
    <x v="0"/>
    <x v="0"/>
    <x v="0"/>
    <x v="0"/>
    <x v="0"/>
    <x v="0"/>
    <x v="0"/>
    <x v="0"/>
    <x v="1"/>
    <x v="0"/>
    <x v="1"/>
    <x v="1"/>
    <x v="1"/>
    <x v="1"/>
    <x v="0"/>
    <x v="0"/>
    <x v="1"/>
    <x v="1"/>
    <n v="63.525974025974023"/>
    <x v="1"/>
  </r>
  <r>
    <x v="0"/>
    <x v="0"/>
    <x v="0"/>
    <x v="0"/>
    <x v="0"/>
    <x v="0"/>
    <x v="0"/>
    <x v="0"/>
    <x v="1"/>
    <x v="1"/>
    <x v="0"/>
    <x v="0"/>
    <x v="0"/>
    <x v="1"/>
    <x v="0"/>
    <x v="0"/>
    <x v="1"/>
    <x v="0"/>
    <n v="27.954545454545453"/>
    <x v="2"/>
  </r>
  <r>
    <x v="0"/>
    <x v="1"/>
    <x v="0"/>
    <x v="0"/>
    <x v="0"/>
    <x v="0"/>
    <x v="0"/>
    <x v="0"/>
    <x v="1"/>
    <x v="0"/>
    <x v="0"/>
    <x v="1"/>
    <x v="0"/>
    <x v="0"/>
    <x v="0"/>
    <x v="0"/>
    <x v="0"/>
    <x v="0"/>
    <n v="20.571428571428569"/>
    <x v="3"/>
  </r>
  <r>
    <x v="0"/>
    <x v="0"/>
    <x v="0"/>
    <x v="0"/>
    <x v="0"/>
    <x v="1"/>
    <x v="0"/>
    <x v="0"/>
    <x v="1"/>
    <x v="0"/>
    <x v="0"/>
    <x v="1"/>
    <x v="0"/>
    <x v="1"/>
    <x v="0"/>
    <x v="0"/>
    <x v="1"/>
    <x v="0"/>
    <n v="36.525974025974023"/>
    <x v="4"/>
  </r>
  <r>
    <x v="0"/>
    <x v="0"/>
    <x v="0"/>
    <x v="0"/>
    <x v="0"/>
    <x v="0"/>
    <x v="0"/>
    <x v="0"/>
    <x v="1"/>
    <x v="0"/>
    <x v="0"/>
    <x v="0"/>
    <x v="0"/>
    <x v="1"/>
    <x v="0"/>
    <x v="0"/>
    <x v="0"/>
    <x v="0"/>
    <n v="5.4545454545454541"/>
    <x v="5"/>
  </r>
  <r>
    <x v="0"/>
    <x v="1"/>
    <x v="0"/>
    <x v="0"/>
    <x v="0"/>
    <x v="0"/>
    <x v="0"/>
    <x v="0"/>
    <x v="1"/>
    <x v="0"/>
    <x v="0"/>
    <x v="1"/>
    <x v="0"/>
    <x v="1"/>
    <x v="0"/>
    <x v="0"/>
    <x v="1"/>
    <x v="0"/>
    <n v="33.525974025974023"/>
    <x v="6"/>
  </r>
  <r>
    <x v="0"/>
    <x v="0"/>
    <x v="0"/>
    <x v="1"/>
    <x v="0"/>
    <x v="1"/>
    <x v="1"/>
    <x v="1"/>
    <x v="0"/>
    <x v="1"/>
    <x v="0"/>
    <x v="0"/>
    <x v="1"/>
    <x v="1"/>
    <x v="0"/>
    <x v="0"/>
    <x v="0"/>
    <x v="0"/>
    <n v="212.45454545454547"/>
    <x v="7"/>
  </r>
  <r>
    <x v="0"/>
    <x v="0"/>
    <x v="0"/>
    <x v="0"/>
    <x v="0"/>
    <x v="0"/>
    <x v="0"/>
    <x v="0"/>
    <x v="1"/>
    <x v="0"/>
    <x v="0"/>
    <x v="0"/>
    <x v="0"/>
    <x v="1"/>
    <x v="0"/>
    <x v="0"/>
    <x v="0"/>
    <x v="0"/>
    <n v="5.4545454545454541"/>
    <x v="8"/>
  </r>
  <r>
    <x v="0"/>
    <x v="0"/>
    <x v="0"/>
    <x v="0"/>
    <x v="0"/>
    <x v="0"/>
    <x v="0"/>
    <x v="0"/>
    <x v="1"/>
    <x v="0"/>
    <x v="0"/>
    <x v="1"/>
    <x v="0"/>
    <x v="0"/>
    <x v="0"/>
    <x v="1"/>
    <x v="0"/>
    <x v="0"/>
    <n v="38.571428571428569"/>
    <x v="9"/>
  </r>
  <r>
    <x v="1"/>
    <x v="0"/>
    <x v="0"/>
    <x v="1"/>
    <x v="0"/>
    <x v="0"/>
    <x v="0"/>
    <x v="0"/>
    <x v="0"/>
    <x v="0"/>
    <x v="1"/>
    <x v="1"/>
    <x v="1"/>
    <x v="1"/>
    <x v="0"/>
    <x v="0"/>
    <x v="1"/>
    <x v="0"/>
    <n v="153.52597402597405"/>
    <x v="10"/>
  </r>
  <r>
    <x v="0"/>
    <x v="1"/>
    <x v="0"/>
    <x v="0"/>
    <x v="0"/>
    <x v="0"/>
    <x v="0"/>
    <x v="0"/>
    <x v="1"/>
    <x v="0"/>
    <x v="0"/>
    <x v="0"/>
    <x v="0"/>
    <x v="0"/>
    <x v="0"/>
    <x v="0"/>
    <x v="1"/>
    <x v="1"/>
    <n v="34.5"/>
    <x v="11"/>
  </r>
  <r>
    <x v="0"/>
    <x v="0"/>
    <x v="0"/>
    <x v="0"/>
    <x v="0"/>
    <x v="0"/>
    <x v="0"/>
    <x v="0"/>
    <x v="1"/>
    <x v="0"/>
    <x v="1"/>
    <x v="0"/>
    <x v="0"/>
    <x v="0"/>
    <x v="0"/>
    <x v="1"/>
    <x v="0"/>
    <x v="0"/>
    <n v="45"/>
    <x v="12"/>
  </r>
  <r>
    <x v="0"/>
    <x v="0"/>
    <x v="0"/>
    <x v="0"/>
    <x v="0"/>
    <x v="0"/>
    <x v="0"/>
    <x v="0"/>
    <x v="0"/>
    <x v="1"/>
    <x v="0"/>
    <x v="0"/>
    <x v="1"/>
    <x v="1"/>
    <x v="0"/>
    <x v="0"/>
    <x v="0"/>
    <x v="0"/>
    <n v="47.454545454545453"/>
    <x v="13"/>
  </r>
  <r>
    <x v="0"/>
    <x v="1"/>
    <x v="0"/>
    <x v="0"/>
    <x v="0"/>
    <x v="0"/>
    <x v="0"/>
    <x v="0"/>
    <x v="1"/>
    <x v="1"/>
    <x v="0"/>
    <x v="1"/>
    <x v="0"/>
    <x v="1"/>
    <x v="0"/>
    <x v="0"/>
    <x v="0"/>
    <x v="0"/>
    <n v="41.025974025974023"/>
    <x v="14"/>
  </r>
  <r>
    <x v="0"/>
    <x v="0"/>
    <x v="0"/>
    <x v="0"/>
    <x v="0"/>
    <x v="1"/>
    <x v="0"/>
    <x v="0"/>
    <x v="1"/>
    <x v="0"/>
    <x v="1"/>
    <x v="0"/>
    <x v="0"/>
    <x v="0"/>
    <x v="0"/>
    <x v="0"/>
    <x v="1"/>
    <x v="0"/>
    <n v="37.5"/>
    <x v="1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6"/>
  </r>
  <r>
    <x v="0"/>
    <x v="0"/>
    <x v="0"/>
    <x v="0"/>
    <x v="0"/>
    <x v="0"/>
    <x v="0"/>
    <x v="0"/>
    <x v="1"/>
    <x v="0"/>
    <x v="0"/>
    <x v="0"/>
    <x v="0"/>
    <x v="1"/>
    <x v="0"/>
    <x v="0"/>
    <x v="0"/>
    <x v="1"/>
    <n v="20.454545454545453"/>
    <x v="17"/>
  </r>
  <r>
    <x v="0"/>
    <x v="1"/>
    <x v="0"/>
    <x v="0"/>
    <x v="0"/>
    <x v="1"/>
    <x v="0"/>
    <x v="0"/>
    <x v="1"/>
    <x v="0"/>
    <x v="0"/>
    <x v="0"/>
    <x v="1"/>
    <x v="0"/>
    <x v="0"/>
    <x v="0"/>
    <x v="1"/>
    <x v="1"/>
    <n v="61.5"/>
    <x v="18"/>
  </r>
  <r>
    <x v="0"/>
    <x v="0"/>
    <x v="0"/>
    <x v="0"/>
    <x v="0"/>
    <x v="2"/>
    <x v="0"/>
    <x v="2"/>
    <x v="1"/>
    <x v="0"/>
    <x v="2"/>
    <x v="2"/>
    <x v="0"/>
    <x v="0"/>
    <x v="0"/>
    <x v="2"/>
    <x v="0"/>
    <x v="0"/>
    <n v="38.692640692640694"/>
    <x v="1"/>
  </r>
  <r>
    <x v="0"/>
    <x v="0"/>
    <x v="0"/>
    <x v="0"/>
    <x v="0"/>
    <x v="0"/>
    <x v="0"/>
    <x v="2"/>
    <x v="2"/>
    <x v="2"/>
    <x v="0"/>
    <x v="2"/>
    <x v="2"/>
    <x v="2"/>
    <x v="0"/>
    <x v="0"/>
    <x v="0"/>
    <x v="0"/>
    <n v="45.784215784215775"/>
    <x v="2"/>
  </r>
  <r>
    <x v="0"/>
    <x v="0"/>
    <x v="0"/>
    <x v="0"/>
    <x v="0"/>
    <x v="2"/>
    <x v="0"/>
    <x v="0"/>
    <x v="1"/>
    <x v="0"/>
    <x v="0"/>
    <x v="0"/>
    <x v="0"/>
    <x v="0"/>
    <x v="0"/>
    <x v="0"/>
    <x v="0"/>
    <x v="2"/>
    <n v="26.666666666666668"/>
    <x v="3"/>
  </r>
  <r>
    <x v="0"/>
    <x v="0"/>
    <x v="0"/>
    <x v="0"/>
    <x v="0"/>
    <x v="2"/>
    <x v="0"/>
    <x v="0"/>
    <x v="1"/>
    <x v="0"/>
    <x v="2"/>
    <x v="2"/>
    <x v="2"/>
    <x v="0"/>
    <x v="0"/>
    <x v="0"/>
    <x v="0"/>
    <x v="0"/>
    <n v="22.736596736596738"/>
    <x v="4"/>
  </r>
  <r>
    <x v="0"/>
    <x v="2"/>
    <x v="0"/>
    <x v="2"/>
    <x v="0"/>
    <x v="2"/>
    <x v="0"/>
    <x v="2"/>
    <x v="2"/>
    <x v="0"/>
    <x v="2"/>
    <x v="0"/>
    <x v="2"/>
    <x v="0"/>
    <x v="0"/>
    <x v="2"/>
    <x v="0"/>
    <x v="0"/>
    <n v="73.308025308025293"/>
    <x v="19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20"/>
  </r>
  <r>
    <x v="0"/>
    <x v="0"/>
    <x v="0"/>
    <x v="0"/>
    <x v="0"/>
    <x v="2"/>
    <x v="0"/>
    <x v="2"/>
    <x v="1"/>
    <x v="0"/>
    <x v="0"/>
    <x v="0"/>
    <x v="2"/>
    <x v="2"/>
    <x v="0"/>
    <x v="0"/>
    <x v="2"/>
    <x v="0"/>
    <n v="33.424908424908423"/>
    <x v="6"/>
  </r>
  <r>
    <x v="0"/>
    <x v="2"/>
    <x v="0"/>
    <x v="0"/>
    <x v="0"/>
    <x v="2"/>
    <x v="0"/>
    <x v="2"/>
    <x v="1"/>
    <x v="0"/>
    <x v="2"/>
    <x v="2"/>
    <x v="2"/>
    <x v="2"/>
    <x v="0"/>
    <x v="0"/>
    <x v="2"/>
    <x v="0"/>
    <n v="50.33399933399933"/>
    <x v="7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21"/>
  </r>
  <r>
    <x v="0"/>
    <x v="2"/>
    <x v="0"/>
    <x v="0"/>
    <x v="0"/>
    <x v="2"/>
    <x v="0"/>
    <x v="0"/>
    <x v="1"/>
    <x v="0"/>
    <x v="2"/>
    <x v="0"/>
    <x v="0"/>
    <x v="2"/>
    <x v="0"/>
    <x v="2"/>
    <x v="2"/>
    <x v="0"/>
    <n v="43.692640692640694"/>
    <x v="22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23"/>
  </r>
  <r>
    <x v="0"/>
    <x v="0"/>
    <x v="0"/>
    <x v="0"/>
    <x v="0"/>
    <x v="0"/>
    <x v="0"/>
    <x v="2"/>
    <x v="1"/>
    <x v="2"/>
    <x v="0"/>
    <x v="0"/>
    <x v="2"/>
    <x v="0"/>
    <x v="0"/>
    <x v="0"/>
    <x v="0"/>
    <x v="0"/>
    <n v="21.758241758241759"/>
    <x v="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2"/>
    <n v="20"/>
    <x v="9"/>
  </r>
  <r>
    <x v="0"/>
    <x v="2"/>
    <x v="0"/>
    <x v="0"/>
    <x v="0"/>
    <x v="0"/>
    <x v="0"/>
    <x v="0"/>
    <x v="1"/>
    <x v="0"/>
    <x v="2"/>
    <x v="2"/>
    <x v="2"/>
    <x v="2"/>
    <x v="1"/>
    <x v="0"/>
    <x v="2"/>
    <x v="0"/>
    <n v="50.095904095904089"/>
    <x v="10"/>
  </r>
  <r>
    <x v="0"/>
    <x v="2"/>
    <x v="0"/>
    <x v="2"/>
    <x v="0"/>
    <x v="0"/>
    <x v="0"/>
    <x v="0"/>
    <x v="1"/>
    <x v="0"/>
    <x v="0"/>
    <x v="2"/>
    <x v="0"/>
    <x v="2"/>
    <x v="0"/>
    <x v="0"/>
    <x v="2"/>
    <x v="0"/>
    <n v="44.480519480519476"/>
    <x v="24"/>
  </r>
  <r>
    <x v="0"/>
    <x v="0"/>
    <x v="0"/>
    <x v="0"/>
    <x v="0"/>
    <x v="2"/>
    <x v="0"/>
    <x v="0"/>
    <x v="2"/>
    <x v="0"/>
    <x v="2"/>
    <x v="0"/>
    <x v="2"/>
    <x v="0"/>
    <x v="0"/>
    <x v="0"/>
    <x v="2"/>
    <x v="0"/>
    <n v="32.282051282051285"/>
    <x v="13"/>
  </r>
  <r>
    <x v="0"/>
    <x v="2"/>
    <x v="0"/>
    <x v="0"/>
    <x v="0"/>
    <x v="0"/>
    <x v="0"/>
    <x v="0"/>
    <x v="1"/>
    <x v="2"/>
    <x v="0"/>
    <x v="0"/>
    <x v="2"/>
    <x v="0"/>
    <x v="0"/>
    <x v="0"/>
    <x v="2"/>
    <x v="0"/>
    <n v="23.641358641358643"/>
    <x v="14"/>
  </r>
  <r>
    <x v="0"/>
    <x v="0"/>
    <x v="0"/>
    <x v="0"/>
    <x v="0"/>
    <x v="2"/>
    <x v="0"/>
    <x v="0"/>
    <x v="1"/>
    <x v="0"/>
    <x v="0"/>
    <x v="2"/>
    <x v="0"/>
    <x v="0"/>
    <x v="0"/>
    <x v="0"/>
    <x v="0"/>
    <x v="0"/>
    <n v="12.121212121212121"/>
    <x v="25"/>
  </r>
  <r>
    <x v="0"/>
    <x v="2"/>
    <x v="0"/>
    <x v="0"/>
    <x v="0"/>
    <x v="0"/>
    <x v="0"/>
    <x v="0"/>
    <x v="2"/>
    <x v="0"/>
    <x v="0"/>
    <x v="0"/>
    <x v="0"/>
    <x v="0"/>
    <x v="1"/>
    <x v="0"/>
    <x v="0"/>
    <x v="0"/>
    <n v="30.454545454545453"/>
    <x v="1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2"/>
    <n v="20"/>
    <x v="26"/>
  </r>
  <r>
    <x v="0"/>
    <x v="2"/>
    <x v="0"/>
    <x v="0"/>
    <x v="0"/>
    <x v="0"/>
    <x v="0"/>
    <x v="0"/>
    <x v="1"/>
    <x v="2"/>
    <x v="2"/>
    <x v="2"/>
    <x v="2"/>
    <x v="0"/>
    <x v="0"/>
    <x v="0"/>
    <x v="0"/>
    <x v="0"/>
    <n v="30.095904095904096"/>
    <x v="27"/>
  </r>
  <r>
    <x v="0"/>
    <x v="2"/>
    <x v="0"/>
    <x v="0"/>
    <x v="0"/>
    <x v="0"/>
    <x v="0"/>
    <x v="0"/>
    <x v="1"/>
    <x v="0"/>
    <x v="0"/>
    <x v="0"/>
    <x v="0"/>
    <x v="0"/>
    <x v="0"/>
    <x v="2"/>
    <x v="2"/>
    <x v="0"/>
    <n v="22.454545454545453"/>
    <x v="28"/>
  </r>
  <r>
    <x v="0"/>
    <x v="0"/>
    <x v="0"/>
    <x v="2"/>
    <x v="0"/>
    <x v="0"/>
    <x v="0"/>
    <x v="2"/>
    <x v="2"/>
    <x v="0"/>
    <x v="0"/>
    <x v="0"/>
    <x v="0"/>
    <x v="2"/>
    <x v="0"/>
    <x v="0"/>
    <x v="2"/>
    <x v="0"/>
    <n v="52.142857142857139"/>
    <x v="29"/>
  </r>
  <r>
    <x v="0"/>
    <x v="0"/>
    <x v="0"/>
    <x v="0"/>
    <x v="0"/>
    <x v="0"/>
    <x v="0"/>
    <x v="0"/>
    <x v="1"/>
    <x v="0"/>
    <x v="0"/>
    <x v="2"/>
    <x v="2"/>
    <x v="0"/>
    <x v="1"/>
    <x v="0"/>
    <x v="0"/>
    <x v="0"/>
    <n v="25.06993006993007"/>
    <x v="30"/>
  </r>
  <r>
    <x v="0"/>
    <x v="0"/>
    <x v="0"/>
    <x v="0"/>
    <x v="0"/>
    <x v="0"/>
    <x v="0"/>
    <x v="0"/>
    <x v="1"/>
    <x v="0"/>
    <x v="0"/>
    <x v="0"/>
    <x v="2"/>
    <x v="0"/>
    <x v="0"/>
    <x v="0"/>
    <x v="0"/>
    <x v="0"/>
    <n v="4.615384615384615"/>
    <x v="31"/>
  </r>
  <r>
    <x v="0"/>
    <x v="0"/>
    <x v="0"/>
    <x v="0"/>
    <x v="0"/>
    <x v="0"/>
    <x v="0"/>
    <x v="0"/>
    <x v="1"/>
    <x v="2"/>
    <x v="0"/>
    <x v="0"/>
    <x v="0"/>
    <x v="0"/>
    <x v="0"/>
    <x v="0"/>
    <x v="0"/>
    <x v="0"/>
    <n v="8.5714285714285712"/>
    <x v="16"/>
  </r>
  <r>
    <x v="0"/>
    <x v="0"/>
    <x v="0"/>
    <x v="0"/>
    <x v="1"/>
    <x v="0"/>
    <x v="0"/>
    <x v="0"/>
    <x v="1"/>
    <x v="0"/>
    <x v="2"/>
    <x v="0"/>
    <x v="0"/>
    <x v="0"/>
    <x v="0"/>
    <x v="0"/>
    <x v="0"/>
    <x v="0"/>
    <n v="66"/>
    <x v="17"/>
  </r>
  <r>
    <x v="0"/>
    <x v="2"/>
    <x v="0"/>
    <x v="0"/>
    <x v="0"/>
    <x v="0"/>
    <x v="0"/>
    <x v="0"/>
    <x v="1"/>
    <x v="2"/>
    <x v="0"/>
    <x v="0"/>
    <x v="0"/>
    <x v="0"/>
    <x v="1"/>
    <x v="0"/>
    <x v="2"/>
    <x v="0"/>
    <n v="34.025974025974023"/>
    <x v="32"/>
  </r>
  <r>
    <x v="0"/>
    <x v="2"/>
    <x v="0"/>
    <x v="0"/>
    <x v="0"/>
    <x v="0"/>
    <x v="0"/>
    <x v="0"/>
    <x v="2"/>
    <x v="2"/>
    <x v="0"/>
    <x v="2"/>
    <x v="0"/>
    <x v="0"/>
    <x v="0"/>
    <x v="0"/>
    <x v="0"/>
    <x v="0"/>
    <n v="29.480519480519476"/>
    <x v="33"/>
  </r>
  <r>
    <x v="0"/>
    <x v="0"/>
    <x v="0"/>
    <x v="0"/>
    <x v="0"/>
    <x v="0"/>
    <x v="0"/>
    <x v="0"/>
    <x v="1"/>
    <x v="0"/>
    <x v="0"/>
    <x v="2"/>
    <x v="2"/>
    <x v="0"/>
    <x v="0"/>
    <x v="2"/>
    <x v="2"/>
    <x v="0"/>
    <n v="27.06993006993007"/>
    <x v="34"/>
  </r>
  <r>
    <x v="0"/>
    <x v="0"/>
    <x v="0"/>
    <x v="0"/>
    <x v="0"/>
    <x v="0"/>
    <x v="0"/>
    <x v="0"/>
    <x v="1"/>
    <x v="0"/>
    <x v="2"/>
    <x v="0"/>
    <x v="0"/>
    <x v="0"/>
    <x v="0"/>
    <x v="0"/>
    <x v="2"/>
    <x v="0"/>
    <n v="11"/>
    <x v="1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3"/>
  </r>
  <r>
    <x v="0"/>
    <x v="0"/>
    <x v="0"/>
    <x v="0"/>
    <x v="0"/>
    <x v="0"/>
    <x v="0"/>
    <x v="3"/>
    <x v="1"/>
    <x v="1"/>
    <x v="0"/>
    <x v="3"/>
    <x v="0"/>
    <x v="0"/>
    <x v="0"/>
    <x v="0"/>
    <x v="0"/>
    <x v="0"/>
    <n v="45"/>
    <x v="4"/>
  </r>
  <r>
    <x v="0"/>
    <x v="0"/>
    <x v="0"/>
    <x v="0"/>
    <x v="0"/>
    <x v="3"/>
    <x v="0"/>
    <x v="0"/>
    <x v="0"/>
    <x v="0"/>
    <x v="0"/>
    <x v="0"/>
    <x v="0"/>
    <x v="3"/>
    <x v="0"/>
    <x v="0"/>
    <x v="0"/>
    <x v="0"/>
    <n v="37"/>
    <x v="35"/>
  </r>
  <r>
    <x v="0"/>
    <x v="3"/>
    <x v="0"/>
    <x v="0"/>
    <x v="0"/>
    <x v="3"/>
    <x v="0"/>
    <x v="0"/>
    <x v="1"/>
    <x v="0"/>
    <x v="0"/>
    <x v="3"/>
    <x v="3"/>
    <x v="0"/>
    <x v="0"/>
    <x v="2"/>
    <x v="3"/>
    <x v="0"/>
    <n v="70.571428571428569"/>
    <x v="19"/>
  </r>
  <r>
    <x v="0"/>
    <x v="0"/>
    <x v="0"/>
    <x v="0"/>
    <x v="0"/>
    <x v="3"/>
    <x v="0"/>
    <x v="0"/>
    <x v="1"/>
    <x v="0"/>
    <x v="0"/>
    <x v="0"/>
    <x v="3"/>
    <x v="0"/>
    <x v="0"/>
    <x v="2"/>
    <x v="0"/>
    <x v="0"/>
    <n v="30.571428571428569"/>
    <x v="6"/>
  </r>
  <r>
    <x v="0"/>
    <x v="0"/>
    <x v="0"/>
    <x v="1"/>
    <x v="0"/>
    <x v="0"/>
    <x v="0"/>
    <x v="0"/>
    <x v="1"/>
    <x v="1"/>
    <x v="1"/>
    <x v="3"/>
    <x v="3"/>
    <x v="3"/>
    <x v="0"/>
    <x v="0"/>
    <x v="0"/>
    <x v="3"/>
    <n v="120.57142857142857"/>
    <x v="7"/>
  </r>
  <r>
    <x v="0"/>
    <x v="3"/>
    <x v="0"/>
    <x v="0"/>
    <x v="0"/>
    <x v="3"/>
    <x v="0"/>
    <x v="0"/>
    <x v="1"/>
    <x v="0"/>
    <x v="1"/>
    <x v="0"/>
    <x v="0"/>
    <x v="3"/>
    <x v="0"/>
    <x v="2"/>
    <x v="3"/>
    <x v="0"/>
    <n v="79"/>
    <x v="22"/>
  </r>
  <r>
    <x v="0"/>
    <x v="0"/>
    <x v="0"/>
    <x v="0"/>
    <x v="0"/>
    <x v="0"/>
    <x v="0"/>
    <x v="0"/>
    <x v="1"/>
    <x v="1"/>
    <x v="0"/>
    <x v="0"/>
    <x v="3"/>
    <x v="3"/>
    <x v="0"/>
    <x v="0"/>
    <x v="3"/>
    <x v="0"/>
    <n v="45.571428571428569"/>
    <x v="8"/>
  </r>
  <r>
    <x v="0"/>
    <x v="0"/>
    <x v="0"/>
    <x v="0"/>
    <x v="0"/>
    <x v="0"/>
    <x v="0"/>
    <x v="0"/>
    <x v="1"/>
    <x v="0"/>
    <x v="1"/>
    <x v="3"/>
    <x v="0"/>
    <x v="0"/>
    <x v="0"/>
    <x v="2"/>
    <x v="0"/>
    <x v="0"/>
    <n v="37"/>
    <x v="3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37"/>
  </r>
  <r>
    <x v="0"/>
    <x v="0"/>
    <x v="0"/>
    <x v="0"/>
    <x v="0"/>
    <x v="0"/>
    <x v="0"/>
    <x v="0"/>
    <x v="1"/>
    <x v="0"/>
    <x v="0"/>
    <x v="0"/>
    <x v="3"/>
    <x v="0"/>
    <x v="0"/>
    <x v="0"/>
    <x v="0"/>
    <x v="0"/>
    <n v="8.5714285714285712"/>
    <x v="14"/>
  </r>
  <r>
    <x v="0"/>
    <x v="0"/>
    <x v="0"/>
    <x v="1"/>
    <x v="0"/>
    <x v="0"/>
    <x v="0"/>
    <x v="0"/>
    <x v="1"/>
    <x v="0"/>
    <x v="0"/>
    <x v="0"/>
    <x v="3"/>
    <x v="0"/>
    <x v="0"/>
    <x v="0"/>
    <x v="3"/>
    <x v="3"/>
    <n v="78.571428571428569"/>
    <x v="38"/>
  </r>
  <r>
    <x v="0"/>
    <x v="0"/>
    <x v="0"/>
    <x v="0"/>
    <x v="0"/>
    <x v="0"/>
    <x v="0"/>
    <x v="3"/>
    <x v="0"/>
    <x v="1"/>
    <x v="0"/>
    <x v="3"/>
    <x v="3"/>
    <x v="3"/>
    <x v="0"/>
    <x v="0"/>
    <x v="3"/>
    <x v="0"/>
    <n v="90.571428571428569"/>
    <x v="30"/>
  </r>
  <r>
    <x v="0"/>
    <x v="0"/>
    <x v="0"/>
    <x v="0"/>
    <x v="0"/>
    <x v="3"/>
    <x v="0"/>
    <x v="0"/>
    <x v="1"/>
    <x v="0"/>
    <x v="0"/>
    <x v="0"/>
    <x v="0"/>
    <x v="0"/>
    <x v="0"/>
    <x v="2"/>
    <x v="0"/>
    <x v="0"/>
    <n v="22"/>
    <x v="39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6"/>
  </r>
  <r>
    <x v="0"/>
    <x v="0"/>
    <x v="0"/>
    <x v="0"/>
    <x v="0"/>
    <x v="3"/>
    <x v="0"/>
    <x v="0"/>
    <x v="0"/>
    <x v="0"/>
    <x v="1"/>
    <x v="3"/>
    <x v="0"/>
    <x v="0"/>
    <x v="0"/>
    <x v="0"/>
    <x v="3"/>
    <x v="0"/>
    <n v="60"/>
    <x v="32"/>
  </r>
  <r>
    <x v="0"/>
    <x v="3"/>
    <x v="0"/>
    <x v="0"/>
    <x v="0"/>
    <x v="0"/>
    <x v="0"/>
    <x v="3"/>
    <x v="0"/>
    <x v="0"/>
    <x v="0"/>
    <x v="0"/>
    <x v="0"/>
    <x v="0"/>
    <x v="0"/>
    <x v="0"/>
    <x v="0"/>
    <x v="0"/>
    <n v="55"/>
    <x v="18"/>
  </r>
  <r>
    <x v="0"/>
    <x v="0"/>
    <x v="0"/>
    <x v="0"/>
    <x v="0"/>
    <x v="0"/>
    <x v="0"/>
    <x v="4"/>
    <x v="1"/>
    <x v="0"/>
    <x v="3"/>
    <x v="0"/>
    <x v="2"/>
    <x v="1"/>
    <x v="0"/>
    <x v="0"/>
    <x v="1"/>
    <x v="0"/>
    <n v="28.403263403263402"/>
    <x v="1"/>
  </r>
  <r>
    <x v="0"/>
    <x v="4"/>
    <x v="0"/>
    <x v="0"/>
    <x v="0"/>
    <x v="0"/>
    <x v="0"/>
    <x v="0"/>
    <x v="1"/>
    <x v="3"/>
    <x v="3"/>
    <x v="0"/>
    <x v="0"/>
    <x v="0"/>
    <x v="0"/>
    <x v="0"/>
    <x v="1"/>
    <x v="0"/>
    <n v="26.833333333333332"/>
    <x v="40"/>
  </r>
  <r>
    <x v="0"/>
    <x v="0"/>
    <x v="0"/>
    <x v="0"/>
    <x v="0"/>
    <x v="0"/>
    <x v="0"/>
    <x v="0"/>
    <x v="1"/>
    <x v="3"/>
    <x v="0"/>
    <x v="0"/>
    <x v="2"/>
    <x v="0"/>
    <x v="0"/>
    <x v="0"/>
    <x v="0"/>
    <x v="0"/>
    <n v="10.615384615384615"/>
    <x v="3"/>
  </r>
  <r>
    <x v="0"/>
    <x v="4"/>
    <x v="0"/>
    <x v="0"/>
    <x v="0"/>
    <x v="0"/>
    <x v="0"/>
    <x v="0"/>
    <x v="1"/>
    <x v="0"/>
    <x v="3"/>
    <x v="0"/>
    <x v="2"/>
    <x v="0"/>
    <x v="0"/>
    <x v="0"/>
    <x v="0"/>
    <x v="0"/>
    <n v="17.948717948717949"/>
    <x v="4"/>
  </r>
  <r>
    <x v="0"/>
    <x v="4"/>
    <x v="0"/>
    <x v="2"/>
    <x v="0"/>
    <x v="0"/>
    <x v="0"/>
    <x v="4"/>
    <x v="3"/>
    <x v="3"/>
    <x v="3"/>
    <x v="4"/>
    <x v="2"/>
    <x v="1"/>
    <x v="2"/>
    <x v="3"/>
    <x v="0"/>
    <x v="0"/>
    <n v="109.9032634032634"/>
    <x v="19"/>
  </r>
  <r>
    <x v="0"/>
    <x v="0"/>
    <x v="0"/>
    <x v="0"/>
    <x v="0"/>
    <x v="4"/>
    <x v="0"/>
    <x v="0"/>
    <x v="1"/>
    <x v="0"/>
    <x v="3"/>
    <x v="4"/>
    <x v="0"/>
    <x v="1"/>
    <x v="0"/>
    <x v="3"/>
    <x v="0"/>
    <x v="0"/>
    <n v="39.787878787878789"/>
    <x v="6"/>
  </r>
  <r>
    <x v="0"/>
    <x v="4"/>
    <x v="0"/>
    <x v="2"/>
    <x v="1"/>
    <x v="0"/>
    <x v="0"/>
    <x v="4"/>
    <x v="1"/>
    <x v="3"/>
    <x v="3"/>
    <x v="4"/>
    <x v="2"/>
    <x v="1"/>
    <x v="2"/>
    <x v="3"/>
    <x v="1"/>
    <x v="0"/>
    <n v="147.4032634032634"/>
    <x v="7"/>
  </r>
  <r>
    <x v="0"/>
    <x v="0"/>
    <x v="0"/>
    <x v="0"/>
    <x v="0"/>
    <x v="0"/>
    <x v="0"/>
    <x v="0"/>
    <x v="1"/>
    <x v="3"/>
    <x v="0"/>
    <x v="4"/>
    <x v="2"/>
    <x v="1"/>
    <x v="0"/>
    <x v="3"/>
    <x v="0"/>
    <x v="0"/>
    <n v="27.06993006993007"/>
    <x v="22"/>
  </r>
  <r>
    <x v="0"/>
    <x v="0"/>
    <x v="0"/>
    <x v="0"/>
    <x v="0"/>
    <x v="0"/>
    <x v="0"/>
    <x v="0"/>
    <x v="1"/>
    <x v="3"/>
    <x v="0"/>
    <x v="0"/>
    <x v="0"/>
    <x v="0"/>
    <x v="0"/>
    <x v="0"/>
    <x v="0"/>
    <x v="0"/>
    <n v="6"/>
    <x v="41"/>
  </r>
  <r>
    <x v="0"/>
    <x v="0"/>
    <x v="0"/>
    <x v="0"/>
    <x v="0"/>
    <x v="0"/>
    <x v="0"/>
    <x v="0"/>
    <x v="1"/>
    <x v="3"/>
    <x v="0"/>
    <x v="0"/>
    <x v="0"/>
    <x v="1"/>
    <x v="0"/>
    <x v="0"/>
    <x v="0"/>
    <x v="0"/>
    <n v="11.454545454545453"/>
    <x v="42"/>
  </r>
  <r>
    <x v="0"/>
    <x v="0"/>
    <x v="0"/>
    <x v="0"/>
    <x v="0"/>
    <x v="0"/>
    <x v="0"/>
    <x v="4"/>
    <x v="1"/>
    <x v="0"/>
    <x v="3"/>
    <x v="4"/>
    <x v="0"/>
    <x v="0"/>
    <x v="0"/>
    <x v="0"/>
    <x v="0"/>
    <x v="0"/>
    <n v="15.833333333333334"/>
    <x v="8"/>
  </r>
  <r>
    <x v="0"/>
    <x v="0"/>
    <x v="0"/>
    <x v="0"/>
    <x v="0"/>
    <x v="0"/>
    <x v="0"/>
    <x v="0"/>
    <x v="1"/>
    <x v="3"/>
    <x v="3"/>
    <x v="4"/>
    <x v="0"/>
    <x v="1"/>
    <x v="0"/>
    <x v="3"/>
    <x v="0"/>
    <x v="0"/>
    <n v="25.787878787878789"/>
    <x v="43"/>
  </r>
  <r>
    <x v="0"/>
    <x v="0"/>
    <x v="0"/>
    <x v="0"/>
    <x v="0"/>
    <x v="0"/>
    <x v="0"/>
    <x v="0"/>
    <x v="1"/>
    <x v="0"/>
    <x v="3"/>
    <x v="0"/>
    <x v="0"/>
    <x v="0"/>
    <x v="0"/>
    <x v="3"/>
    <x v="0"/>
    <x v="0"/>
    <n v="9.3333333333333339"/>
    <x v="9"/>
  </r>
  <r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3.3333333333333335"/>
    <x v="44"/>
  </r>
  <r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3.3333333333333335"/>
    <x v="11"/>
  </r>
  <r>
    <x v="0"/>
    <x v="0"/>
    <x v="0"/>
    <x v="2"/>
    <x v="0"/>
    <x v="0"/>
    <x v="0"/>
    <x v="0"/>
    <x v="3"/>
    <x v="0"/>
    <x v="0"/>
    <x v="4"/>
    <x v="2"/>
    <x v="0"/>
    <x v="2"/>
    <x v="0"/>
    <x v="1"/>
    <x v="1"/>
    <n v="94.115384615384613"/>
    <x v="13"/>
  </r>
  <r>
    <x v="0"/>
    <x v="4"/>
    <x v="0"/>
    <x v="0"/>
    <x v="0"/>
    <x v="0"/>
    <x v="0"/>
    <x v="0"/>
    <x v="1"/>
    <x v="3"/>
    <x v="0"/>
    <x v="0"/>
    <x v="0"/>
    <x v="1"/>
    <x v="0"/>
    <x v="3"/>
    <x v="1"/>
    <x v="1"/>
    <n v="49.954545454545453"/>
    <x v="14"/>
  </r>
  <r>
    <x v="0"/>
    <x v="0"/>
    <x v="0"/>
    <x v="0"/>
    <x v="0"/>
    <x v="0"/>
    <x v="0"/>
    <x v="4"/>
    <x v="1"/>
    <x v="0"/>
    <x v="3"/>
    <x v="0"/>
    <x v="2"/>
    <x v="0"/>
    <x v="0"/>
    <x v="0"/>
    <x v="0"/>
    <x v="0"/>
    <n v="15.448717948717949"/>
    <x v="15"/>
  </r>
  <r>
    <x v="0"/>
    <x v="0"/>
    <x v="0"/>
    <x v="0"/>
    <x v="0"/>
    <x v="0"/>
    <x v="0"/>
    <x v="0"/>
    <x v="1"/>
    <x v="0"/>
    <x v="0"/>
    <x v="0"/>
    <x v="0"/>
    <x v="0"/>
    <x v="0"/>
    <x v="3"/>
    <x v="0"/>
    <x v="0"/>
    <n v="6"/>
    <x v="45"/>
  </r>
  <r>
    <x v="0"/>
    <x v="0"/>
    <x v="0"/>
    <x v="0"/>
    <x v="0"/>
    <x v="0"/>
    <x v="0"/>
    <x v="0"/>
    <x v="1"/>
    <x v="0"/>
    <x v="0"/>
    <x v="0"/>
    <x v="2"/>
    <x v="0"/>
    <x v="0"/>
    <x v="0"/>
    <x v="1"/>
    <x v="0"/>
    <n v="12.115384615384615"/>
    <x v="27"/>
  </r>
  <r>
    <x v="0"/>
    <x v="0"/>
    <x v="0"/>
    <x v="0"/>
    <x v="0"/>
    <x v="0"/>
    <x v="0"/>
    <x v="0"/>
    <x v="1"/>
    <x v="3"/>
    <x v="3"/>
    <x v="0"/>
    <x v="0"/>
    <x v="1"/>
    <x v="0"/>
    <x v="0"/>
    <x v="0"/>
    <x v="0"/>
    <n v="14.787878787878789"/>
    <x v="29"/>
  </r>
  <r>
    <x v="0"/>
    <x v="0"/>
    <x v="0"/>
    <x v="0"/>
    <x v="0"/>
    <x v="0"/>
    <x v="0"/>
    <x v="4"/>
    <x v="1"/>
    <x v="0"/>
    <x v="0"/>
    <x v="4"/>
    <x v="2"/>
    <x v="0"/>
    <x v="2"/>
    <x v="0"/>
    <x v="1"/>
    <x v="0"/>
    <n v="36.615384615384613"/>
    <x v="30"/>
  </r>
  <r>
    <x v="0"/>
    <x v="0"/>
    <x v="0"/>
    <x v="0"/>
    <x v="0"/>
    <x v="0"/>
    <x v="0"/>
    <x v="0"/>
    <x v="1"/>
    <x v="0"/>
    <x v="0"/>
    <x v="4"/>
    <x v="0"/>
    <x v="1"/>
    <x v="2"/>
    <x v="3"/>
    <x v="0"/>
    <x v="0"/>
    <n v="28.454545454545453"/>
    <x v="39"/>
  </r>
  <r>
    <x v="0"/>
    <x v="0"/>
    <x v="0"/>
    <x v="0"/>
    <x v="0"/>
    <x v="0"/>
    <x v="0"/>
    <x v="0"/>
    <x v="1"/>
    <x v="0"/>
    <x v="0"/>
    <x v="4"/>
    <x v="2"/>
    <x v="0"/>
    <x v="0"/>
    <x v="0"/>
    <x v="0"/>
    <x v="0"/>
    <n v="9.615384615384615"/>
    <x v="31"/>
  </r>
  <r>
    <x v="0"/>
    <x v="0"/>
    <x v="0"/>
    <x v="0"/>
    <x v="0"/>
    <x v="4"/>
    <x v="0"/>
    <x v="4"/>
    <x v="1"/>
    <x v="0"/>
    <x v="3"/>
    <x v="4"/>
    <x v="0"/>
    <x v="0"/>
    <x v="0"/>
    <x v="0"/>
    <x v="0"/>
    <x v="0"/>
    <n v="35.833333333333329"/>
    <x v="4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6"/>
  </r>
  <r>
    <x v="0"/>
    <x v="4"/>
    <x v="0"/>
    <x v="0"/>
    <x v="0"/>
    <x v="0"/>
    <x v="0"/>
    <x v="4"/>
    <x v="1"/>
    <x v="0"/>
    <x v="3"/>
    <x v="0"/>
    <x v="2"/>
    <x v="0"/>
    <x v="0"/>
    <x v="0"/>
    <x v="0"/>
    <x v="1"/>
    <n v="40.448717948717949"/>
    <x v="17"/>
  </r>
  <r>
    <x v="0"/>
    <x v="0"/>
    <x v="0"/>
    <x v="0"/>
    <x v="0"/>
    <x v="4"/>
    <x v="0"/>
    <x v="0"/>
    <x v="1"/>
    <x v="0"/>
    <x v="3"/>
    <x v="0"/>
    <x v="2"/>
    <x v="0"/>
    <x v="0"/>
    <x v="0"/>
    <x v="0"/>
    <x v="0"/>
    <n v="27.948717948717949"/>
    <x v="33"/>
  </r>
  <r>
    <x v="0"/>
    <x v="0"/>
    <x v="0"/>
    <x v="0"/>
    <x v="0"/>
    <x v="0"/>
    <x v="0"/>
    <x v="0"/>
    <x v="1"/>
    <x v="0"/>
    <x v="3"/>
    <x v="0"/>
    <x v="0"/>
    <x v="0"/>
    <x v="0"/>
    <x v="3"/>
    <x v="0"/>
    <x v="1"/>
    <n v="24.333333333333336"/>
    <x v="34"/>
  </r>
  <r>
    <x v="0"/>
    <x v="0"/>
    <x v="0"/>
    <x v="0"/>
    <x v="0"/>
    <x v="0"/>
    <x v="0"/>
    <x v="0"/>
    <x v="1"/>
    <x v="0"/>
    <x v="3"/>
    <x v="4"/>
    <x v="0"/>
    <x v="1"/>
    <x v="0"/>
    <x v="0"/>
    <x v="1"/>
    <x v="0"/>
    <n v="21.287878787878789"/>
    <x v="18"/>
  </r>
  <r>
    <x v="0"/>
    <x v="0"/>
    <x v="0"/>
    <x v="0"/>
    <x v="0"/>
    <x v="0"/>
    <x v="0"/>
    <x v="5"/>
    <x v="1"/>
    <x v="0"/>
    <x v="0"/>
    <x v="0"/>
    <x v="4"/>
    <x v="0"/>
    <x v="0"/>
    <x v="0"/>
    <x v="0"/>
    <x v="0"/>
    <n v="33.157894736842103"/>
    <x v="1"/>
  </r>
  <r>
    <x v="0"/>
    <x v="0"/>
    <x v="0"/>
    <x v="0"/>
    <x v="0"/>
    <x v="0"/>
    <x v="0"/>
    <x v="0"/>
    <x v="1"/>
    <x v="3"/>
    <x v="0"/>
    <x v="0"/>
    <x v="4"/>
    <x v="4"/>
    <x v="0"/>
    <x v="0"/>
    <x v="0"/>
    <x v="0"/>
    <n v="15.824561403508774"/>
    <x v="40"/>
  </r>
  <r>
    <x v="0"/>
    <x v="0"/>
    <x v="0"/>
    <x v="0"/>
    <x v="0"/>
    <x v="0"/>
    <x v="0"/>
    <x v="0"/>
    <x v="1"/>
    <x v="3"/>
    <x v="4"/>
    <x v="0"/>
    <x v="4"/>
    <x v="4"/>
    <x v="0"/>
    <x v="0"/>
    <x v="0"/>
    <x v="0"/>
    <n v="22.491228070175442"/>
    <x v="2"/>
  </r>
  <r>
    <x v="0"/>
    <x v="0"/>
    <x v="0"/>
    <x v="0"/>
    <x v="0"/>
    <x v="5"/>
    <x v="0"/>
    <x v="0"/>
    <x v="1"/>
    <x v="0"/>
    <x v="0"/>
    <x v="0"/>
    <x v="0"/>
    <x v="0"/>
    <x v="0"/>
    <x v="0"/>
    <x v="0"/>
    <x v="0"/>
    <n v="4.2857142857142856"/>
    <x v="47"/>
  </r>
  <r>
    <x v="0"/>
    <x v="0"/>
    <x v="0"/>
    <x v="0"/>
    <x v="0"/>
    <x v="5"/>
    <x v="0"/>
    <x v="0"/>
    <x v="1"/>
    <x v="3"/>
    <x v="0"/>
    <x v="0"/>
    <x v="0"/>
    <x v="0"/>
    <x v="0"/>
    <x v="0"/>
    <x v="0"/>
    <x v="4"/>
    <n v="18.857142857142854"/>
    <x v="3"/>
  </r>
  <r>
    <x v="0"/>
    <x v="0"/>
    <x v="0"/>
    <x v="0"/>
    <x v="0"/>
    <x v="0"/>
    <x v="0"/>
    <x v="0"/>
    <x v="1"/>
    <x v="0"/>
    <x v="4"/>
    <x v="0"/>
    <x v="0"/>
    <x v="0"/>
    <x v="0"/>
    <x v="0"/>
    <x v="4"/>
    <x v="0"/>
    <n v="12.666666666666668"/>
    <x v="4"/>
  </r>
  <r>
    <x v="0"/>
    <x v="5"/>
    <x v="0"/>
    <x v="1"/>
    <x v="1"/>
    <x v="0"/>
    <x v="0"/>
    <x v="0"/>
    <x v="1"/>
    <x v="0"/>
    <x v="0"/>
    <x v="0"/>
    <x v="0"/>
    <x v="0"/>
    <x v="0"/>
    <x v="0"/>
    <x v="4"/>
    <x v="0"/>
    <n v="103.5"/>
    <x v="35"/>
  </r>
  <r>
    <x v="0"/>
    <x v="5"/>
    <x v="0"/>
    <x v="0"/>
    <x v="0"/>
    <x v="5"/>
    <x v="0"/>
    <x v="0"/>
    <x v="1"/>
    <x v="0"/>
    <x v="0"/>
    <x v="5"/>
    <x v="4"/>
    <x v="4"/>
    <x v="0"/>
    <x v="3"/>
    <x v="4"/>
    <x v="0"/>
    <n v="38.225660304607672"/>
    <x v="19"/>
  </r>
  <r>
    <x v="0"/>
    <x v="0"/>
    <x v="0"/>
    <x v="0"/>
    <x v="0"/>
    <x v="5"/>
    <x v="0"/>
    <x v="0"/>
    <x v="1"/>
    <x v="3"/>
    <x v="0"/>
    <x v="5"/>
    <x v="4"/>
    <x v="0"/>
    <x v="0"/>
    <x v="0"/>
    <x v="0"/>
    <x v="0"/>
    <n v="18.058993637941004"/>
    <x v="6"/>
  </r>
  <r>
    <x v="0"/>
    <x v="5"/>
    <x v="0"/>
    <x v="0"/>
    <x v="0"/>
    <x v="0"/>
    <x v="0"/>
    <x v="0"/>
    <x v="1"/>
    <x v="3"/>
    <x v="0"/>
    <x v="5"/>
    <x v="4"/>
    <x v="4"/>
    <x v="0"/>
    <x v="3"/>
    <x v="0"/>
    <x v="0"/>
    <n v="33.939946018893387"/>
    <x v="48"/>
  </r>
  <r>
    <x v="0"/>
    <x v="0"/>
    <x v="0"/>
    <x v="0"/>
    <x v="0"/>
    <x v="5"/>
    <x v="0"/>
    <x v="0"/>
    <x v="1"/>
    <x v="3"/>
    <x v="4"/>
    <x v="5"/>
    <x v="0"/>
    <x v="4"/>
    <x v="0"/>
    <x v="0"/>
    <x v="4"/>
    <x v="4"/>
    <n v="42.805860805860803"/>
    <x v="7"/>
  </r>
  <r>
    <x v="0"/>
    <x v="0"/>
    <x v="0"/>
    <x v="0"/>
    <x v="0"/>
    <x v="5"/>
    <x v="0"/>
    <x v="0"/>
    <x v="1"/>
    <x v="0"/>
    <x v="4"/>
    <x v="5"/>
    <x v="4"/>
    <x v="4"/>
    <x v="0"/>
    <x v="3"/>
    <x v="4"/>
    <x v="0"/>
    <n v="37.392326971274343"/>
    <x v="22"/>
  </r>
  <r>
    <x v="0"/>
    <x v="0"/>
    <x v="0"/>
    <x v="0"/>
    <x v="0"/>
    <x v="0"/>
    <x v="0"/>
    <x v="0"/>
    <x v="1"/>
    <x v="0"/>
    <x v="0"/>
    <x v="0"/>
    <x v="4"/>
    <x v="0"/>
    <x v="0"/>
    <x v="0"/>
    <x v="0"/>
    <x v="0"/>
    <n v="3.1578947368421053"/>
    <x v="42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"/>
  </r>
  <r>
    <x v="0"/>
    <x v="0"/>
    <x v="0"/>
    <x v="0"/>
    <x v="0"/>
    <x v="0"/>
    <x v="0"/>
    <x v="0"/>
    <x v="4"/>
    <x v="0"/>
    <x v="4"/>
    <x v="0"/>
    <x v="0"/>
    <x v="0"/>
    <x v="0"/>
    <x v="0"/>
    <x v="0"/>
    <x v="4"/>
    <n v="27.238095238095241"/>
    <x v="49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50"/>
  </r>
  <r>
    <x v="0"/>
    <x v="5"/>
    <x v="0"/>
    <x v="0"/>
    <x v="0"/>
    <x v="0"/>
    <x v="0"/>
    <x v="0"/>
    <x v="1"/>
    <x v="0"/>
    <x v="4"/>
    <x v="5"/>
    <x v="4"/>
    <x v="0"/>
    <x v="0"/>
    <x v="3"/>
    <x v="0"/>
    <x v="0"/>
    <n v="27.939946018893391"/>
    <x v="43"/>
  </r>
  <r>
    <x v="0"/>
    <x v="0"/>
    <x v="0"/>
    <x v="0"/>
    <x v="0"/>
    <x v="0"/>
    <x v="0"/>
    <x v="0"/>
    <x v="1"/>
    <x v="0"/>
    <x v="0"/>
    <x v="5"/>
    <x v="0"/>
    <x v="0"/>
    <x v="0"/>
    <x v="0"/>
    <x v="0"/>
    <x v="0"/>
    <n v="4.615384615384615"/>
    <x v="51"/>
  </r>
  <r>
    <x v="0"/>
    <x v="0"/>
    <x v="0"/>
    <x v="0"/>
    <x v="0"/>
    <x v="0"/>
    <x v="0"/>
    <x v="0"/>
    <x v="1"/>
    <x v="0"/>
    <x v="0"/>
    <x v="5"/>
    <x v="0"/>
    <x v="0"/>
    <x v="0"/>
    <x v="0"/>
    <x v="0"/>
    <x v="4"/>
    <n v="13.186813186813186"/>
    <x v="52"/>
  </r>
  <r>
    <x v="0"/>
    <x v="0"/>
    <x v="0"/>
    <x v="0"/>
    <x v="0"/>
    <x v="0"/>
    <x v="0"/>
    <x v="0"/>
    <x v="1"/>
    <x v="0"/>
    <x v="0"/>
    <x v="0"/>
    <x v="4"/>
    <x v="0"/>
    <x v="0"/>
    <x v="0"/>
    <x v="0"/>
    <x v="0"/>
    <n v="3.1578947368421053"/>
    <x v="53"/>
  </r>
  <r>
    <x v="0"/>
    <x v="0"/>
    <x v="0"/>
    <x v="0"/>
    <x v="0"/>
    <x v="0"/>
    <x v="0"/>
    <x v="0"/>
    <x v="1"/>
    <x v="0"/>
    <x v="4"/>
    <x v="5"/>
    <x v="0"/>
    <x v="0"/>
    <x v="0"/>
    <x v="0"/>
    <x v="0"/>
    <x v="4"/>
    <n v="19.853479853479854"/>
    <x v="54"/>
  </r>
  <r>
    <x v="0"/>
    <x v="0"/>
    <x v="0"/>
    <x v="0"/>
    <x v="0"/>
    <x v="0"/>
    <x v="0"/>
    <x v="0"/>
    <x v="1"/>
    <x v="0"/>
    <x v="4"/>
    <x v="0"/>
    <x v="0"/>
    <x v="0"/>
    <x v="0"/>
    <x v="3"/>
    <x v="0"/>
    <x v="0"/>
    <n v="12.666666666666668"/>
    <x v="37"/>
  </r>
  <r>
    <x v="0"/>
    <x v="0"/>
    <x v="0"/>
    <x v="0"/>
    <x v="0"/>
    <x v="5"/>
    <x v="0"/>
    <x v="0"/>
    <x v="4"/>
    <x v="0"/>
    <x v="0"/>
    <x v="5"/>
    <x v="4"/>
    <x v="0"/>
    <x v="0"/>
    <x v="0"/>
    <x v="4"/>
    <x v="0"/>
    <n v="30.058993637941004"/>
    <x v="13"/>
  </r>
  <r>
    <x v="0"/>
    <x v="5"/>
    <x v="0"/>
    <x v="0"/>
    <x v="0"/>
    <x v="0"/>
    <x v="0"/>
    <x v="0"/>
    <x v="1"/>
    <x v="3"/>
    <x v="0"/>
    <x v="0"/>
    <x v="4"/>
    <x v="0"/>
    <x v="0"/>
    <x v="0"/>
    <x v="0"/>
    <x v="4"/>
    <n v="25.229323308270679"/>
    <x v="14"/>
  </r>
  <r>
    <x v="0"/>
    <x v="0"/>
    <x v="0"/>
    <x v="0"/>
    <x v="0"/>
    <x v="0"/>
    <x v="0"/>
    <x v="0"/>
    <x v="1"/>
    <x v="0"/>
    <x v="0"/>
    <x v="0"/>
    <x v="4"/>
    <x v="4"/>
    <x v="0"/>
    <x v="0"/>
    <x v="0"/>
    <x v="0"/>
    <n v="9.8245614035087723"/>
    <x v="15"/>
  </r>
  <r>
    <x v="0"/>
    <x v="0"/>
    <x v="0"/>
    <x v="0"/>
    <x v="0"/>
    <x v="5"/>
    <x v="0"/>
    <x v="0"/>
    <x v="1"/>
    <x v="3"/>
    <x v="0"/>
    <x v="0"/>
    <x v="0"/>
    <x v="0"/>
    <x v="0"/>
    <x v="0"/>
    <x v="0"/>
    <x v="0"/>
    <n v="10.285714285714285"/>
    <x v="4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55"/>
  </r>
  <r>
    <x v="0"/>
    <x v="0"/>
    <x v="0"/>
    <x v="0"/>
    <x v="0"/>
    <x v="5"/>
    <x v="0"/>
    <x v="0"/>
    <x v="4"/>
    <x v="0"/>
    <x v="0"/>
    <x v="0"/>
    <x v="4"/>
    <x v="0"/>
    <x v="0"/>
    <x v="0"/>
    <x v="4"/>
    <x v="0"/>
    <n v="25.443609022556391"/>
    <x v="30"/>
  </r>
  <r>
    <x v="0"/>
    <x v="5"/>
    <x v="0"/>
    <x v="0"/>
    <x v="0"/>
    <x v="5"/>
    <x v="0"/>
    <x v="0"/>
    <x v="4"/>
    <x v="3"/>
    <x v="0"/>
    <x v="0"/>
    <x v="0"/>
    <x v="4"/>
    <x v="0"/>
    <x v="3"/>
    <x v="4"/>
    <x v="0"/>
    <n v="48.452380952380949"/>
    <x v="39"/>
  </r>
  <r>
    <x v="0"/>
    <x v="0"/>
    <x v="0"/>
    <x v="0"/>
    <x v="0"/>
    <x v="0"/>
    <x v="0"/>
    <x v="0"/>
    <x v="1"/>
    <x v="0"/>
    <x v="0"/>
    <x v="0"/>
    <x v="4"/>
    <x v="0"/>
    <x v="0"/>
    <x v="3"/>
    <x v="0"/>
    <x v="0"/>
    <n v="9.1578947368421062"/>
    <x v="31"/>
  </r>
  <r>
    <x v="0"/>
    <x v="5"/>
    <x v="0"/>
    <x v="0"/>
    <x v="0"/>
    <x v="5"/>
    <x v="0"/>
    <x v="0"/>
    <x v="4"/>
    <x v="0"/>
    <x v="4"/>
    <x v="0"/>
    <x v="4"/>
    <x v="0"/>
    <x v="0"/>
    <x v="3"/>
    <x v="0"/>
    <x v="4"/>
    <n v="48.181704260651628"/>
    <x v="46"/>
  </r>
  <r>
    <x v="0"/>
    <x v="0"/>
    <x v="0"/>
    <x v="0"/>
    <x v="0"/>
    <x v="0"/>
    <x v="0"/>
    <x v="0"/>
    <x v="1"/>
    <x v="0"/>
    <x v="0"/>
    <x v="0"/>
    <x v="4"/>
    <x v="0"/>
    <x v="0"/>
    <x v="0"/>
    <x v="0"/>
    <x v="0"/>
    <n v="3.1578947368421053"/>
    <x v="16"/>
  </r>
  <r>
    <x v="0"/>
    <x v="0"/>
    <x v="0"/>
    <x v="0"/>
    <x v="0"/>
    <x v="5"/>
    <x v="0"/>
    <x v="5"/>
    <x v="1"/>
    <x v="0"/>
    <x v="0"/>
    <x v="0"/>
    <x v="0"/>
    <x v="0"/>
    <x v="0"/>
    <x v="3"/>
    <x v="4"/>
    <x v="0"/>
    <n v="46.285714285714285"/>
    <x v="32"/>
  </r>
  <r>
    <x v="0"/>
    <x v="5"/>
    <x v="0"/>
    <x v="0"/>
    <x v="0"/>
    <x v="0"/>
    <x v="0"/>
    <x v="0"/>
    <x v="1"/>
    <x v="3"/>
    <x v="0"/>
    <x v="5"/>
    <x v="4"/>
    <x v="0"/>
    <x v="0"/>
    <x v="0"/>
    <x v="0"/>
    <x v="0"/>
    <n v="21.273279352226719"/>
    <x v="56"/>
  </r>
  <r>
    <x v="0"/>
    <x v="0"/>
    <x v="0"/>
    <x v="1"/>
    <x v="0"/>
    <x v="5"/>
    <x v="0"/>
    <x v="0"/>
    <x v="1"/>
    <x v="0"/>
    <x v="0"/>
    <x v="5"/>
    <x v="0"/>
    <x v="4"/>
    <x v="0"/>
    <x v="3"/>
    <x v="0"/>
    <x v="0"/>
    <n v="51.567765567765562"/>
    <x v="34"/>
  </r>
  <r>
    <x v="0"/>
    <x v="0"/>
    <x v="0"/>
    <x v="0"/>
    <x v="0"/>
    <x v="5"/>
    <x v="0"/>
    <x v="0"/>
    <x v="1"/>
    <x v="0"/>
    <x v="0"/>
    <x v="5"/>
    <x v="4"/>
    <x v="0"/>
    <x v="0"/>
    <x v="0"/>
    <x v="0"/>
    <x v="0"/>
    <n v="12.058993637941008"/>
    <x v="18"/>
  </r>
  <r>
    <x v="0"/>
    <x v="0"/>
    <x v="0"/>
    <x v="0"/>
    <x v="0"/>
    <x v="0"/>
    <x v="0"/>
    <x v="0"/>
    <x v="1"/>
    <x v="0"/>
    <x v="0"/>
    <x v="0"/>
    <x v="0"/>
    <x v="0"/>
    <x v="0"/>
    <x v="0"/>
    <x v="4"/>
    <x v="0"/>
    <n v="6"/>
    <x v="57"/>
  </r>
  <r>
    <x v="0"/>
    <x v="0"/>
    <x v="0"/>
    <x v="0"/>
    <x v="0"/>
    <x v="6"/>
    <x v="0"/>
    <x v="0"/>
    <x v="1"/>
    <x v="0"/>
    <x v="0"/>
    <x v="6"/>
    <x v="5"/>
    <x v="1"/>
    <x v="0"/>
    <x v="0"/>
    <x v="0"/>
    <x v="0"/>
    <n v="17.68897768897769"/>
    <x v="1"/>
  </r>
  <r>
    <x v="0"/>
    <x v="0"/>
    <x v="0"/>
    <x v="0"/>
    <x v="0"/>
    <x v="0"/>
    <x v="0"/>
    <x v="6"/>
    <x v="1"/>
    <x v="0"/>
    <x v="0"/>
    <x v="6"/>
    <x v="5"/>
    <x v="1"/>
    <x v="0"/>
    <x v="0"/>
    <x v="1"/>
    <x v="0"/>
    <n v="35.573593073593074"/>
    <x v="40"/>
  </r>
  <r>
    <x v="0"/>
    <x v="0"/>
    <x v="0"/>
    <x v="0"/>
    <x v="0"/>
    <x v="0"/>
    <x v="0"/>
    <x v="0"/>
    <x v="1"/>
    <x v="0"/>
    <x v="0"/>
    <x v="0"/>
    <x v="0"/>
    <x v="1"/>
    <x v="0"/>
    <x v="0"/>
    <x v="0"/>
    <x v="0"/>
    <n v="5.4545454545454541"/>
    <x v="3"/>
  </r>
  <r>
    <x v="0"/>
    <x v="0"/>
    <x v="0"/>
    <x v="0"/>
    <x v="0"/>
    <x v="0"/>
    <x v="0"/>
    <x v="0"/>
    <x v="1"/>
    <x v="4"/>
    <x v="5"/>
    <x v="0"/>
    <x v="0"/>
    <x v="1"/>
    <x v="0"/>
    <x v="0"/>
    <x v="0"/>
    <x v="0"/>
    <n v="17.121212121212121"/>
    <x v="4"/>
  </r>
  <r>
    <x v="0"/>
    <x v="0"/>
    <x v="0"/>
    <x v="3"/>
    <x v="0"/>
    <x v="6"/>
    <x v="0"/>
    <x v="0"/>
    <x v="1"/>
    <x v="0"/>
    <x v="0"/>
    <x v="6"/>
    <x v="5"/>
    <x v="0"/>
    <x v="0"/>
    <x v="0"/>
    <x v="1"/>
    <x v="0"/>
    <n v="34.734432234432234"/>
    <x v="19"/>
  </r>
  <r>
    <x v="0"/>
    <x v="0"/>
    <x v="0"/>
    <x v="0"/>
    <x v="0"/>
    <x v="6"/>
    <x v="0"/>
    <x v="0"/>
    <x v="1"/>
    <x v="4"/>
    <x v="0"/>
    <x v="0"/>
    <x v="0"/>
    <x v="0"/>
    <x v="0"/>
    <x v="0"/>
    <x v="0"/>
    <x v="0"/>
    <n v="11.282051282051281"/>
    <x v="6"/>
  </r>
  <r>
    <x v="0"/>
    <x v="5"/>
    <x v="0"/>
    <x v="0"/>
    <x v="0"/>
    <x v="6"/>
    <x v="0"/>
    <x v="0"/>
    <x v="1"/>
    <x v="4"/>
    <x v="5"/>
    <x v="6"/>
    <x v="5"/>
    <x v="1"/>
    <x v="0"/>
    <x v="4"/>
    <x v="1"/>
    <x v="0"/>
    <n v="52.927072927072921"/>
    <x v="7"/>
  </r>
  <r>
    <x v="1"/>
    <x v="5"/>
    <x v="0"/>
    <x v="0"/>
    <x v="0"/>
    <x v="0"/>
    <x v="0"/>
    <x v="0"/>
    <x v="4"/>
    <x v="4"/>
    <x v="5"/>
    <x v="6"/>
    <x v="5"/>
    <x v="0"/>
    <x v="0"/>
    <x v="4"/>
    <x v="1"/>
    <x v="0"/>
    <n v="114.85714285714286"/>
    <x v="22"/>
  </r>
  <r>
    <x v="0"/>
    <x v="0"/>
    <x v="0"/>
    <x v="0"/>
    <x v="0"/>
    <x v="0"/>
    <x v="0"/>
    <x v="0"/>
    <x v="1"/>
    <x v="0"/>
    <x v="0"/>
    <x v="6"/>
    <x v="0"/>
    <x v="0"/>
    <x v="0"/>
    <x v="0"/>
    <x v="0"/>
    <x v="0"/>
    <n v="4.2857142857142856"/>
    <x v="58"/>
  </r>
  <r>
    <x v="0"/>
    <x v="0"/>
    <x v="0"/>
    <x v="3"/>
    <x v="0"/>
    <x v="0"/>
    <x v="0"/>
    <x v="0"/>
    <x v="1"/>
    <x v="4"/>
    <x v="5"/>
    <x v="0"/>
    <x v="5"/>
    <x v="1"/>
    <x v="3"/>
    <x v="0"/>
    <x v="1"/>
    <x v="0"/>
    <n v="102.95454545454545"/>
    <x v="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49"/>
  </r>
  <r>
    <x v="0"/>
    <x v="0"/>
    <x v="0"/>
    <x v="0"/>
    <x v="0"/>
    <x v="0"/>
    <x v="0"/>
    <x v="0"/>
    <x v="1"/>
    <x v="0"/>
    <x v="0"/>
    <x v="6"/>
    <x v="5"/>
    <x v="0"/>
    <x v="0"/>
    <x v="0"/>
    <x v="0"/>
    <x v="0"/>
    <n v="7.6190476190476186"/>
    <x v="43"/>
  </r>
  <r>
    <x v="0"/>
    <x v="0"/>
    <x v="0"/>
    <x v="0"/>
    <x v="0"/>
    <x v="0"/>
    <x v="0"/>
    <x v="0"/>
    <x v="4"/>
    <x v="0"/>
    <x v="0"/>
    <x v="6"/>
    <x v="0"/>
    <x v="1"/>
    <x v="0"/>
    <x v="0"/>
    <x v="0"/>
    <x v="0"/>
    <n v="21.740259740259738"/>
    <x v="59"/>
  </r>
  <r>
    <x v="0"/>
    <x v="0"/>
    <x v="0"/>
    <x v="0"/>
    <x v="0"/>
    <x v="6"/>
    <x v="0"/>
    <x v="0"/>
    <x v="1"/>
    <x v="4"/>
    <x v="0"/>
    <x v="6"/>
    <x v="0"/>
    <x v="1"/>
    <x v="0"/>
    <x v="0"/>
    <x v="0"/>
    <x v="0"/>
    <n v="21.022311022311019"/>
    <x v="51"/>
  </r>
  <r>
    <x v="0"/>
    <x v="5"/>
    <x v="0"/>
    <x v="0"/>
    <x v="0"/>
    <x v="0"/>
    <x v="0"/>
    <x v="0"/>
    <x v="1"/>
    <x v="0"/>
    <x v="0"/>
    <x v="0"/>
    <x v="5"/>
    <x v="0"/>
    <x v="0"/>
    <x v="0"/>
    <x v="1"/>
    <x v="1"/>
    <n v="33.333333333333336"/>
    <x v="52"/>
  </r>
  <r>
    <x v="0"/>
    <x v="0"/>
    <x v="0"/>
    <x v="0"/>
    <x v="0"/>
    <x v="6"/>
    <x v="0"/>
    <x v="0"/>
    <x v="1"/>
    <x v="0"/>
    <x v="0"/>
    <x v="0"/>
    <x v="0"/>
    <x v="0"/>
    <x v="0"/>
    <x v="0"/>
    <x v="0"/>
    <x v="0"/>
    <n v="4.615384615384615"/>
    <x v="9"/>
  </r>
  <r>
    <x v="0"/>
    <x v="0"/>
    <x v="0"/>
    <x v="0"/>
    <x v="0"/>
    <x v="6"/>
    <x v="0"/>
    <x v="0"/>
    <x v="1"/>
    <x v="0"/>
    <x v="0"/>
    <x v="0"/>
    <x v="0"/>
    <x v="0"/>
    <x v="0"/>
    <x v="0"/>
    <x v="1"/>
    <x v="1"/>
    <n v="27.115384615384613"/>
    <x v="54"/>
  </r>
  <r>
    <x v="0"/>
    <x v="0"/>
    <x v="0"/>
    <x v="3"/>
    <x v="0"/>
    <x v="0"/>
    <x v="0"/>
    <x v="0"/>
    <x v="1"/>
    <x v="4"/>
    <x v="0"/>
    <x v="6"/>
    <x v="5"/>
    <x v="0"/>
    <x v="0"/>
    <x v="4"/>
    <x v="0"/>
    <x v="0"/>
    <n v="37.857142857142854"/>
    <x v="10"/>
  </r>
  <r>
    <x v="0"/>
    <x v="0"/>
    <x v="0"/>
    <x v="3"/>
    <x v="0"/>
    <x v="6"/>
    <x v="0"/>
    <x v="0"/>
    <x v="1"/>
    <x v="0"/>
    <x v="5"/>
    <x v="6"/>
    <x v="0"/>
    <x v="1"/>
    <x v="0"/>
    <x v="0"/>
    <x v="0"/>
    <x v="0"/>
    <n v="34.355644355644351"/>
    <x v="11"/>
  </r>
  <r>
    <x v="0"/>
    <x v="5"/>
    <x v="0"/>
    <x v="0"/>
    <x v="0"/>
    <x v="0"/>
    <x v="0"/>
    <x v="0"/>
    <x v="1"/>
    <x v="0"/>
    <x v="0"/>
    <x v="6"/>
    <x v="5"/>
    <x v="0"/>
    <x v="0"/>
    <x v="4"/>
    <x v="1"/>
    <x v="0"/>
    <n v="31.19047619047619"/>
    <x v="13"/>
  </r>
  <r>
    <x v="0"/>
    <x v="0"/>
    <x v="0"/>
    <x v="0"/>
    <x v="0"/>
    <x v="0"/>
    <x v="0"/>
    <x v="0"/>
    <x v="1"/>
    <x v="0"/>
    <x v="5"/>
    <x v="0"/>
    <x v="5"/>
    <x v="0"/>
    <x v="0"/>
    <x v="4"/>
    <x v="0"/>
    <x v="0"/>
    <n v="16.904761904761905"/>
    <x v="14"/>
  </r>
  <r>
    <x v="0"/>
    <x v="0"/>
    <x v="0"/>
    <x v="0"/>
    <x v="0"/>
    <x v="6"/>
    <x v="0"/>
    <x v="0"/>
    <x v="1"/>
    <x v="0"/>
    <x v="5"/>
    <x v="0"/>
    <x v="5"/>
    <x v="0"/>
    <x v="0"/>
    <x v="0"/>
    <x v="0"/>
    <x v="0"/>
    <n v="12.948717948717949"/>
    <x v="45"/>
  </r>
  <r>
    <x v="0"/>
    <x v="0"/>
    <x v="0"/>
    <x v="0"/>
    <x v="0"/>
    <x v="6"/>
    <x v="0"/>
    <x v="0"/>
    <x v="4"/>
    <x v="0"/>
    <x v="0"/>
    <x v="0"/>
    <x v="0"/>
    <x v="0"/>
    <x v="0"/>
    <x v="0"/>
    <x v="0"/>
    <x v="1"/>
    <n v="31.615384615384613"/>
    <x v="27"/>
  </r>
  <r>
    <x v="0"/>
    <x v="0"/>
    <x v="0"/>
    <x v="0"/>
    <x v="0"/>
    <x v="0"/>
    <x v="0"/>
    <x v="0"/>
    <x v="1"/>
    <x v="0"/>
    <x v="0"/>
    <x v="0"/>
    <x v="5"/>
    <x v="0"/>
    <x v="0"/>
    <x v="0"/>
    <x v="0"/>
    <x v="0"/>
    <n v="3.3333333333333335"/>
    <x v="60"/>
  </r>
  <r>
    <x v="0"/>
    <x v="5"/>
    <x v="0"/>
    <x v="0"/>
    <x v="0"/>
    <x v="6"/>
    <x v="0"/>
    <x v="6"/>
    <x v="1"/>
    <x v="4"/>
    <x v="0"/>
    <x v="6"/>
    <x v="5"/>
    <x v="0"/>
    <x v="0"/>
    <x v="0"/>
    <x v="0"/>
    <x v="1"/>
    <n v="56.401098901098898"/>
    <x v="46"/>
  </r>
  <r>
    <x v="0"/>
    <x v="0"/>
    <x v="0"/>
    <x v="0"/>
    <x v="0"/>
    <x v="0"/>
    <x v="0"/>
    <x v="0"/>
    <x v="1"/>
    <x v="0"/>
    <x v="5"/>
    <x v="0"/>
    <x v="5"/>
    <x v="0"/>
    <x v="0"/>
    <x v="0"/>
    <x v="0"/>
    <x v="0"/>
    <n v="8.3333333333333339"/>
    <x v="61"/>
  </r>
  <r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5"/>
    <x v="16"/>
  </r>
  <r>
    <x v="0"/>
    <x v="0"/>
    <x v="0"/>
    <x v="0"/>
    <x v="0"/>
    <x v="0"/>
    <x v="0"/>
    <x v="0"/>
    <x v="1"/>
    <x v="4"/>
    <x v="5"/>
    <x v="0"/>
    <x v="5"/>
    <x v="0"/>
    <x v="0"/>
    <x v="4"/>
    <x v="0"/>
    <x v="0"/>
    <n v="23.571428571428573"/>
    <x v="17"/>
  </r>
  <r>
    <x v="0"/>
    <x v="5"/>
    <x v="0"/>
    <x v="0"/>
    <x v="0"/>
    <x v="0"/>
    <x v="0"/>
    <x v="6"/>
    <x v="4"/>
    <x v="0"/>
    <x v="0"/>
    <x v="0"/>
    <x v="5"/>
    <x v="1"/>
    <x v="0"/>
    <x v="4"/>
    <x v="0"/>
    <x v="0"/>
    <n v="51.859307359307358"/>
    <x v="32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33"/>
  </r>
  <r>
    <x v="0"/>
    <x v="0"/>
    <x v="0"/>
    <x v="0"/>
    <x v="0"/>
    <x v="6"/>
    <x v="0"/>
    <x v="0"/>
    <x v="1"/>
    <x v="0"/>
    <x v="5"/>
    <x v="6"/>
    <x v="0"/>
    <x v="1"/>
    <x v="0"/>
    <x v="0"/>
    <x v="0"/>
    <x v="0"/>
    <n v="19.355644355644355"/>
    <x v="34"/>
  </r>
  <r>
    <x v="0"/>
    <x v="5"/>
    <x v="0"/>
    <x v="0"/>
    <x v="0"/>
    <x v="6"/>
    <x v="0"/>
    <x v="6"/>
    <x v="4"/>
    <x v="0"/>
    <x v="5"/>
    <x v="0"/>
    <x v="0"/>
    <x v="0"/>
    <x v="0"/>
    <x v="0"/>
    <x v="0"/>
    <x v="0"/>
    <n v="44.115384615384613"/>
    <x v="18"/>
  </r>
  <r>
    <x v="0"/>
    <x v="5"/>
    <x v="0"/>
    <x v="0"/>
    <x v="0"/>
    <x v="0"/>
    <x v="0"/>
    <x v="0"/>
    <x v="1"/>
    <x v="0"/>
    <x v="0"/>
    <x v="0"/>
    <x v="5"/>
    <x v="0"/>
    <x v="0"/>
    <x v="0"/>
    <x v="0"/>
    <x v="0"/>
    <n v="10.833333333333334"/>
    <x v="62"/>
  </r>
  <r>
    <x v="0"/>
    <x v="0"/>
    <x v="0"/>
    <x v="0"/>
    <x v="0"/>
    <x v="7"/>
    <x v="0"/>
    <x v="0"/>
    <x v="1"/>
    <x v="0"/>
    <x v="0"/>
    <x v="0"/>
    <x v="3"/>
    <x v="3"/>
    <x v="0"/>
    <x v="0"/>
    <x v="5"/>
    <x v="0"/>
    <n v="62.571428571428569"/>
    <x v="2"/>
  </r>
  <r>
    <x v="0"/>
    <x v="0"/>
    <x v="0"/>
    <x v="0"/>
    <x v="0"/>
    <x v="0"/>
    <x v="0"/>
    <x v="3"/>
    <x v="1"/>
    <x v="0"/>
    <x v="0"/>
    <x v="0"/>
    <x v="0"/>
    <x v="0"/>
    <x v="0"/>
    <x v="0"/>
    <x v="0"/>
    <x v="0"/>
    <n v="20"/>
    <x v="3"/>
  </r>
  <r>
    <x v="0"/>
    <x v="1"/>
    <x v="0"/>
    <x v="0"/>
    <x v="0"/>
    <x v="0"/>
    <x v="0"/>
    <x v="3"/>
    <x v="1"/>
    <x v="1"/>
    <x v="0"/>
    <x v="0"/>
    <x v="3"/>
    <x v="0"/>
    <x v="0"/>
    <x v="0"/>
    <x v="0"/>
    <x v="1"/>
    <n v="70.571428571428569"/>
    <x v="4"/>
  </r>
  <r>
    <x v="0"/>
    <x v="0"/>
    <x v="0"/>
    <x v="0"/>
    <x v="0"/>
    <x v="7"/>
    <x v="0"/>
    <x v="0"/>
    <x v="1"/>
    <x v="1"/>
    <x v="6"/>
    <x v="0"/>
    <x v="3"/>
    <x v="3"/>
    <x v="0"/>
    <x v="0"/>
    <x v="0"/>
    <x v="0"/>
    <n v="67.571428571428569"/>
    <x v="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3"/>
  </r>
  <r>
    <x v="0"/>
    <x v="0"/>
    <x v="0"/>
    <x v="0"/>
    <x v="0"/>
    <x v="0"/>
    <x v="0"/>
    <x v="0"/>
    <x v="5"/>
    <x v="1"/>
    <x v="0"/>
    <x v="0"/>
    <x v="3"/>
    <x v="3"/>
    <x v="0"/>
    <x v="0"/>
    <x v="0"/>
    <x v="0"/>
    <n v="55.571428571428569"/>
    <x v="48"/>
  </r>
  <r>
    <x v="0"/>
    <x v="1"/>
    <x v="0"/>
    <x v="0"/>
    <x v="0"/>
    <x v="7"/>
    <x v="0"/>
    <x v="0"/>
    <x v="1"/>
    <x v="0"/>
    <x v="0"/>
    <x v="7"/>
    <x v="3"/>
    <x v="0"/>
    <x v="0"/>
    <x v="0"/>
    <x v="0"/>
    <x v="1"/>
    <n v="77.571428571428569"/>
    <x v="64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9"/>
  </r>
  <r>
    <x v="0"/>
    <x v="1"/>
    <x v="0"/>
    <x v="0"/>
    <x v="0"/>
    <x v="0"/>
    <x v="0"/>
    <x v="0"/>
    <x v="1"/>
    <x v="0"/>
    <x v="0"/>
    <x v="0"/>
    <x v="0"/>
    <x v="0"/>
    <x v="0"/>
    <x v="0"/>
    <x v="0"/>
    <x v="0"/>
    <n v="12"/>
    <x v="11"/>
  </r>
  <r>
    <x v="0"/>
    <x v="1"/>
    <x v="0"/>
    <x v="0"/>
    <x v="1"/>
    <x v="7"/>
    <x v="0"/>
    <x v="0"/>
    <x v="5"/>
    <x v="0"/>
    <x v="0"/>
    <x v="0"/>
    <x v="3"/>
    <x v="3"/>
    <x v="4"/>
    <x v="1"/>
    <x v="0"/>
    <x v="0"/>
    <n v="184.57142857142856"/>
    <x v="13"/>
  </r>
  <r>
    <x v="0"/>
    <x v="1"/>
    <x v="0"/>
    <x v="0"/>
    <x v="0"/>
    <x v="0"/>
    <x v="0"/>
    <x v="0"/>
    <x v="1"/>
    <x v="1"/>
    <x v="6"/>
    <x v="0"/>
    <x v="0"/>
    <x v="0"/>
    <x v="4"/>
    <x v="0"/>
    <x v="0"/>
    <x v="1"/>
    <n v="92"/>
    <x v="14"/>
  </r>
  <r>
    <x v="0"/>
    <x v="0"/>
    <x v="0"/>
    <x v="0"/>
    <x v="0"/>
    <x v="7"/>
    <x v="0"/>
    <x v="3"/>
    <x v="5"/>
    <x v="0"/>
    <x v="6"/>
    <x v="0"/>
    <x v="0"/>
    <x v="3"/>
    <x v="0"/>
    <x v="1"/>
    <x v="5"/>
    <x v="1"/>
    <n v="159"/>
    <x v="30"/>
  </r>
  <r>
    <x v="0"/>
    <x v="0"/>
    <x v="0"/>
    <x v="0"/>
    <x v="0"/>
    <x v="0"/>
    <x v="0"/>
    <x v="0"/>
    <x v="1"/>
    <x v="0"/>
    <x v="0"/>
    <x v="7"/>
    <x v="3"/>
    <x v="0"/>
    <x v="0"/>
    <x v="0"/>
    <x v="0"/>
    <x v="0"/>
    <n v="38.571428571428569"/>
    <x v="61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57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5"/>
  </r>
  <r>
    <x v="0"/>
    <x v="0"/>
    <x v="0"/>
    <x v="0"/>
    <x v="0"/>
    <x v="8"/>
    <x v="0"/>
    <x v="0"/>
    <x v="0"/>
    <x v="0"/>
    <x v="0"/>
    <x v="0"/>
    <x v="0"/>
    <x v="0"/>
    <x v="0"/>
    <x v="0"/>
    <x v="0"/>
    <x v="0"/>
    <n v="22.5"/>
    <x v="1"/>
  </r>
  <r>
    <x v="0"/>
    <x v="3"/>
    <x v="0"/>
    <x v="0"/>
    <x v="0"/>
    <x v="8"/>
    <x v="0"/>
    <x v="0"/>
    <x v="1"/>
    <x v="0"/>
    <x v="0"/>
    <x v="0"/>
    <x v="0"/>
    <x v="5"/>
    <x v="0"/>
    <x v="0"/>
    <x v="0"/>
    <x v="0"/>
    <n v="47.5"/>
    <x v="47"/>
  </r>
  <r>
    <x v="0"/>
    <x v="0"/>
    <x v="0"/>
    <x v="0"/>
    <x v="0"/>
    <x v="0"/>
    <x v="0"/>
    <x v="0"/>
    <x v="1"/>
    <x v="0"/>
    <x v="7"/>
    <x v="0"/>
    <x v="0"/>
    <x v="0"/>
    <x v="0"/>
    <x v="0"/>
    <x v="6"/>
    <x v="0"/>
    <n v="25"/>
    <x v="3"/>
  </r>
  <r>
    <x v="0"/>
    <x v="0"/>
    <x v="0"/>
    <x v="0"/>
    <x v="0"/>
    <x v="0"/>
    <x v="0"/>
    <x v="0"/>
    <x v="1"/>
    <x v="2"/>
    <x v="0"/>
    <x v="8"/>
    <x v="6"/>
    <x v="0"/>
    <x v="0"/>
    <x v="0"/>
    <x v="6"/>
    <x v="0"/>
    <n v="51.071428571428569"/>
    <x v="4"/>
  </r>
  <r>
    <x v="0"/>
    <x v="0"/>
    <x v="0"/>
    <x v="0"/>
    <x v="0"/>
    <x v="8"/>
    <x v="0"/>
    <x v="0"/>
    <x v="1"/>
    <x v="0"/>
    <x v="0"/>
    <x v="0"/>
    <x v="0"/>
    <x v="0"/>
    <x v="0"/>
    <x v="0"/>
    <x v="0"/>
    <x v="0"/>
    <n v="7.5"/>
    <x v="66"/>
  </r>
  <r>
    <x v="0"/>
    <x v="0"/>
    <x v="0"/>
    <x v="0"/>
    <x v="1"/>
    <x v="0"/>
    <x v="0"/>
    <x v="1"/>
    <x v="1"/>
    <x v="2"/>
    <x v="7"/>
    <x v="0"/>
    <x v="6"/>
    <x v="0"/>
    <x v="0"/>
    <x v="0"/>
    <x v="0"/>
    <x v="0"/>
    <n v="146.07142857142858"/>
    <x v="6"/>
  </r>
  <r>
    <x v="0"/>
    <x v="0"/>
    <x v="0"/>
    <x v="0"/>
    <x v="0"/>
    <x v="0"/>
    <x v="0"/>
    <x v="0"/>
    <x v="1"/>
    <x v="2"/>
    <x v="0"/>
    <x v="0"/>
    <x v="0"/>
    <x v="0"/>
    <x v="0"/>
    <x v="0"/>
    <x v="0"/>
    <x v="0"/>
    <n v="8.5714285714285712"/>
    <x v="63"/>
  </r>
  <r>
    <x v="0"/>
    <x v="0"/>
    <x v="0"/>
    <x v="0"/>
    <x v="0"/>
    <x v="0"/>
    <x v="0"/>
    <x v="0"/>
    <x v="1"/>
    <x v="2"/>
    <x v="0"/>
    <x v="0"/>
    <x v="6"/>
    <x v="5"/>
    <x v="0"/>
    <x v="0"/>
    <x v="0"/>
    <x v="0"/>
    <n v="36.071428571428569"/>
    <x v="22"/>
  </r>
  <r>
    <x v="0"/>
    <x v="0"/>
    <x v="0"/>
    <x v="0"/>
    <x v="0"/>
    <x v="8"/>
    <x v="0"/>
    <x v="0"/>
    <x v="1"/>
    <x v="0"/>
    <x v="0"/>
    <x v="0"/>
    <x v="0"/>
    <x v="0"/>
    <x v="0"/>
    <x v="0"/>
    <x v="0"/>
    <x v="0"/>
    <n v="7.5"/>
    <x v="67"/>
  </r>
  <r>
    <x v="0"/>
    <x v="0"/>
    <x v="0"/>
    <x v="0"/>
    <x v="0"/>
    <x v="8"/>
    <x v="0"/>
    <x v="0"/>
    <x v="1"/>
    <x v="0"/>
    <x v="7"/>
    <x v="8"/>
    <x v="0"/>
    <x v="0"/>
    <x v="0"/>
    <x v="0"/>
    <x v="6"/>
    <x v="0"/>
    <n v="52.5"/>
    <x v="64"/>
  </r>
  <r>
    <x v="0"/>
    <x v="0"/>
    <x v="0"/>
    <x v="0"/>
    <x v="0"/>
    <x v="0"/>
    <x v="0"/>
    <x v="0"/>
    <x v="1"/>
    <x v="0"/>
    <x v="0"/>
    <x v="0"/>
    <x v="0"/>
    <x v="0"/>
    <x v="0"/>
    <x v="5"/>
    <x v="0"/>
    <x v="0"/>
    <n v="15"/>
    <x v="49"/>
  </r>
  <r>
    <x v="0"/>
    <x v="0"/>
    <x v="0"/>
    <x v="0"/>
    <x v="0"/>
    <x v="0"/>
    <x v="0"/>
    <x v="0"/>
    <x v="1"/>
    <x v="0"/>
    <x v="0"/>
    <x v="0"/>
    <x v="0"/>
    <x v="0"/>
    <x v="1"/>
    <x v="5"/>
    <x v="0"/>
    <x v="0"/>
    <n v="30"/>
    <x v="68"/>
  </r>
  <r>
    <x v="2"/>
    <x v="0"/>
    <x v="0"/>
    <x v="0"/>
    <x v="0"/>
    <x v="0"/>
    <x v="0"/>
    <x v="0"/>
    <x v="1"/>
    <x v="0"/>
    <x v="0"/>
    <x v="0"/>
    <x v="6"/>
    <x v="0"/>
    <x v="1"/>
    <x v="0"/>
    <x v="0"/>
    <x v="0"/>
    <n v="52.5"/>
    <x v="69"/>
  </r>
  <r>
    <x v="0"/>
    <x v="0"/>
    <x v="0"/>
    <x v="0"/>
    <x v="0"/>
    <x v="8"/>
    <x v="0"/>
    <x v="0"/>
    <x v="1"/>
    <x v="0"/>
    <x v="0"/>
    <x v="0"/>
    <x v="0"/>
    <x v="0"/>
    <x v="0"/>
    <x v="0"/>
    <x v="0"/>
    <x v="0"/>
    <n v="7.5"/>
    <x v="9"/>
  </r>
  <r>
    <x v="2"/>
    <x v="0"/>
    <x v="0"/>
    <x v="1"/>
    <x v="0"/>
    <x v="8"/>
    <x v="0"/>
    <x v="0"/>
    <x v="1"/>
    <x v="2"/>
    <x v="0"/>
    <x v="8"/>
    <x v="0"/>
    <x v="5"/>
    <x v="1"/>
    <x v="0"/>
    <x v="0"/>
    <x v="0"/>
    <n v="131.07142857142856"/>
    <x v="10"/>
  </r>
  <r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25"/>
    <x v="11"/>
  </r>
  <r>
    <x v="0"/>
    <x v="3"/>
    <x v="0"/>
    <x v="1"/>
    <x v="0"/>
    <x v="8"/>
    <x v="0"/>
    <x v="0"/>
    <x v="0"/>
    <x v="0"/>
    <x v="0"/>
    <x v="0"/>
    <x v="6"/>
    <x v="0"/>
    <x v="0"/>
    <x v="5"/>
    <x v="0"/>
    <x v="0"/>
    <n v="95"/>
    <x v="14"/>
  </r>
  <r>
    <x v="0"/>
    <x v="0"/>
    <x v="0"/>
    <x v="0"/>
    <x v="0"/>
    <x v="0"/>
    <x v="0"/>
    <x v="0"/>
    <x v="1"/>
    <x v="0"/>
    <x v="7"/>
    <x v="0"/>
    <x v="6"/>
    <x v="0"/>
    <x v="0"/>
    <x v="0"/>
    <x v="0"/>
    <x v="3"/>
    <n v="47.5"/>
    <x v="26"/>
  </r>
  <r>
    <x v="0"/>
    <x v="0"/>
    <x v="0"/>
    <x v="0"/>
    <x v="0"/>
    <x v="0"/>
    <x v="0"/>
    <x v="0"/>
    <x v="1"/>
    <x v="2"/>
    <x v="0"/>
    <x v="0"/>
    <x v="6"/>
    <x v="0"/>
    <x v="0"/>
    <x v="5"/>
    <x v="6"/>
    <x v="0"/>
    <n v="46.071428571428569"/>
    <x v="27"/>
  </r>
  <r>
    <x v="0"/>
    <x v="0"/>
    <x v="0"/>
    <x v="0"/>
    <x v="0"/>
    <x v="0"/>
    <x v="0"/>
    <x v="0"/>
    <x v="1"/>
    <x v="0"/>
    <x v="7"/>
    <x v="0"/>
    <x v="6"/>
    <x v="0"/>
    <x v="1"/>
    <x v="0"/>
    <x v="0"/>
    <x v="3"/>
    <n v="62.5"/>
    <x v="30"/>
  </r>
  <r>
    <x v="0"/>
    <x v="3"/>
    <x v="0"/>
    <x v="0"/>
    <x v="0"/>
    <x v="0"/>
    <x v="0"/>
    <x v="0"/>
    <x v="1"/>
    <x v="0"/>
    <x v="0"/>
    <x v="0"/>
    <x v="0"/>
    <x v="0"/>
    <x v="0"/>
    <x v="0"/>
    <x v="0"/>
    <x v="0"/>
    <n v="20"/>
    <x v="34"/>
  </r>
  <r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23.571428571428569"/>
    <x v="18"/>
  </r>
  <r>
    <x v="0"/>
    <x v="0"/>
    <x v="0"/>
    <x v="0"/>
    <x v="0"/>
    <x v="7"/>
    <x v="0"/>
    <x v="5"/>
    <x v="1"/>
    <x v="0"/>
    <x v="1"/>
    <x v="9"/>
    <x v="7"/>
    <x v="0"/>
    <x v="0"/>
    <x v="0"/>
    <x v="0"/>
    <x v="3"/>
    <n v="109"/>
    <x v="2"/>
  </r>
  <r>
    <x v="0"/>
    <x v="0"/>
    <x v="0"/>
    <x v="0"/>
    <x v="0"/>
    <x v="0"/>
    <x v="0"/>
    <x v="0"/>
    <x v="1"/>
    <x v="0"/>
    <x v="0"/>
    <x v="9"/>
    <x v="0"/>
    <x v="0"/>
    <x v="0"/>
    <x v="0"/>
    <x v="0"/>
    <x v="0"/>
    <n v="12"/>
    <x v="70"/>
  </r>
  <r>
    <x v="0"/>
    <x v="0"/>
    <x v="0"/>
    <x v="0"/>
    <x v="0"/>
    <x v="7"/>
    <x v="0"/>
    <x v="0"/>
    <x v="1"/>
    <x v="0"/>
    <x v="0"/>
    <x v="0"/>
    <x v="0"/>
    <x v="0"/>
    <x v="0"/>
    <x v="0"/>
    <x v="0"/>
    <x v="0"/>
    <n v="12"/>
    <x v="6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1"/>
  </r>
  <r>
    <x v="0"/>
    <x v="0"/>
    <x v="0"/>
    <x v="1"/>
    <x v="0"/>
    <x v="0"/>
    <x v="0"/>
    <x v="0"/>
    <x v="1"/>
    <x v="0"/>
    <x v="0"/>
    <x v="0"/>
    <x v="7"/>
    <x v="6"/>
    <x v="0"/>
    <x v="0"/>
    <x v="0"/>
    <x v="0"/>
    <n v="100"/>
    <x v="69"/>
  </r>
  <r>
    <x v="0"/>
    <x v="0"/>
    <x v="0"/>
    <x v="0"/>
    <x v="0"/>
    <x v="0"/>
    <x v="0"/>
    <x v="0"/>
    <x v="1"/>
    <x v="0"/>
    <x v="0"/>
    <x v="9"/>
    <x v="0"/>
    <x v="0"/>
    <x v="0"/>
    <x v="0"/>
    <x v="0"/>
    <x v="0"/>
    <n v="12"/>
    <x v="54"/>
  </r>
  <r>
    <x v="0"/>
    <x v="0"/>
    <x v="0"/>
    <x v="1"/>
    <x v="0"/>
    <x v="7"/>
    <x v="0"/>
    <x v="5"/>
    <x v="1"/>
    <x v="0"/>
    <x v="0"/>
    <x v="0"/>
    <x v="7"/>
    <x v="0"/>
    <x v="3"/>
    <x v="0"/>
    <x v="5"/>
    <x v="0"/>
    <n v="172"/>
    <x v="10"/>
  </r>
  <r>
    <x v="0"/>
    <x v="0"/>
    <x v="0"/>
    <x v="0"/>
    <x v="0"/>
    <x v="7"/>
    <x v="0"/>
    <x v="0"/>
    <x v="3"/>
    <x v="0"/>
    <x v="1"/>
    <x v="9"/>
    <x v="0"/>
    <x v="0"/>
    <x v="0"/>
    <x v="0"/>
    <x v="0"/>
    <x v="0"/>
    <n v="69"/>
    <x v="11"/>
  </r>
  <r>
    <x v="0"/>
    <x v="0"/>
    <x v="0"/>
    <x v="0"/>
    <x v="0"/>
    <x v="0"/>
    <x v="0"/>
    <x v="0"/>
    <x v="1"/>
    <x v="0"/>
    <x v="1"/>
    <x v="0"/>
    <x v="7"/>
    <x v="0"/>
    <x v="0"/>
    <x v="1"/>
    <x v="0"/>
    <x v="3"/>
    <n v="85"/>
    <x v="30"/>
  </r>
  <r>
    <x v="0"/>
    <x v="0"/>
    <x v="0"/>
    <x v="0"/>
    <x v="0"/>
    <x v="0"/>
    <x v="0"/>
    <x v="0"/>
    <x v="1"/>
    <x v="0"/>
    <x v="0"/>
    <x v="0"/>
    <x v="7"/>
    <x v="0"/>
    <x v="0"/>
    <x v="0"/>
    <x v="0"/>
    <x v="0"/>
    <n v="10"/>
    <x v="61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33"/>
  </r>
  <r>
    <x v="0"/>
    <x v="0"/>
    <x v="0"/>
    <x v="0"/>
    <x v="0"/>
    <x v="7"/>
    <x v="0"/>
    <x v="0"/>
    <x v="3"/>
    <x v="0"/>
    <x v="0"/>
    <x v="0"/>
    <x v="7"/>
    <x v="0"/>
    <x v="0"/>
    <x v="1"/>
    <x v="0"/>
    <x v="0"/>
    <n v="82"/>
    <x v="34"/>
  </r>
  <r>
    <x v="0"/>
    <x v="0"/>
    <x v="0"/>
    <x v="0"/>
    <x v="0"/>
    <x v="0"/>
    <x v="0"/>
    <x v="0"/>
    <x v="1"/>
    <x v="0"/>
    <x v="1"/>
    <x v="9"/>
    <x v="0"/>
    <x v="0"/>
    <x v="0"/>
    <x v="0"/>
    <x v="5"/>
    <x v="0"/>
    <n v="57"/>
    <x v="1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5"/>
  </r>
  <r>
    <x v="0"/>
    <x v="0"/>
    <x v="0"/>
    <x v="0"/>
    <x v="0"/>
    <x v="0"/>
    <x v="0"/>
    <x v="0"/>
    <x v="1"/>
    <x v="0"/>
    <x v="2"/>
    <x v="3"/>
    <x v="0"/>
    <x v="0"/>
    <x v="0"/>
    <x v="0"/>
    <x v="0"/>
    <x v="0"/>
    <n v="16"/>
    <x v="2"/>
  </r>
  <r>
    <x v="0"/>
    <x v="0"/>
    <x v="0"/>
    <x v="0"/>
    <x v="0"/>
    <x v="8"/>
    <x v="0"/>
    <x v="0"/>
    <x v="1"/>
    <x v="5"/>
    <x v="2"/>
    <x v="0"/>
    <x v="0"/>
    <x v="0"/>
    <x v="0"/>
    <x v="0"/>
    <x v="0"/>
    <x v="0"/>
    <n v="23.5"/>
    <x v="3"/>
  </r>
  <r>
    <x v="0"/>
    <x v="0"/>
    <x v="0"/>
    <x v="0"/>
    <x v="0"/>
    <x v="8"/>
    <x v="0"/>
    <x v="0"/>
    <x v="1"/>
    <x v="0"/>
    <x v="0"/>
    <x v="0"/>
    <x v="8"/>
    <x v="0"/>
    <x v="0"/>
    <x v="0"/>
    <x v="6"/>
    <x v="3"/>
    <n v="57.5"/>
    <x v="4"/>
  </r>
  <r>
    <x v="0"/>
    <x v="6"/>
    <x v="0"/>
    <x v="0"/>
    <x v="0"/>
    <x v="8"/>
    <x v="0"/>
    <x v="0"/>
    <x v="1"/>
    <x v="0"/>
    <x v="2"/>
    <x v="3"/>
    <x v="8"/>
    <x v="3"/>
    <x v="0"/>
    <x v="0"/>
    <x v="0"/>
    <x v="0"/>
    <n v="70.5"/>
    <x v="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3"/>
  </r>
  <r>
    <x v="0"/>
    <x v="0"/>
    <x v="0"/>
    <x v="0"/>
    <x v="0"/>
    <x v="0"/>
    <x v="0"/>
    <x v="0"/>
    <x v="1"/>
    <x v="5"/>
    <x v="0"/>
    <x v="0"/>
    <x v="0"/>
    <x v="0"/>
    <x v="0"/>
    <x v="0"/>
    <x v="0"/>
    <x v="0"/>
    <n v="10"/>
    <x v="72"/>
  </r>
  <r>
    <x v="0"/>
    <x v="0"/>
    <x v="0"/>
    <x v="0"/>
    <x v="0"/>
    <x v="0"/>
    <x v="0"/>
    <x v="0"/>
    <x v="1"/>
    <x v="5"/>
    <x v="0"/>
    <x v="0"/>
    <x v="0"/>
    <x v="0"/>
    <x v="0"/>
    <x v="0"/>
    <x v="0"/>
    <x v="0"/>
    <n v="10"/>
    <x v="42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8"/>
  </r>
  <r>
    <x v="0"/>
    <x v="0"/>
    <x v="0"/>
    <x v="0"/>
    <x v="0"/>
    <x v="0"/>
    <x v="0"/>
    <x v="0"/>
    <x v="1"/>
    <x v="0"/>
    <x v="2"/>
    <x v="3"/>
    <x v="8"/>
    <x v="0"/>
    <x v="4"/>
    <x v="6"/>
    <x v="0"/>
    <x v="0"/>
    <n v="71"/>
    <x v="69"/>
  </r>
  <r>
    <x v="0"/>
    <x v="0"/>
    <x v="0"/>
    <x v="0"/>
    <x v="1"/>
    <x v="0"/>
    <x v="0"/>
    <x v="0"/>
    <x v="1"/>
    <x v="0"/>
    <x v="2"/>
    <x v="0"/>
    <x v="8"/>
    <x v="0"/>
    <x v="0"/>
    <x v="0"/>
    <x v="0"/>
    <x v="0"/>
    <n v="71"/>
    <x v="11"/>
  </r>
  <r>
    <x v="0"/>
    <x v="0"/>
    <x v="0"/>
    <x v="0"/>
    <x v="0"/>
    <x v="8"/>
    <x v="0"/>
    <x v="0"/>
    <x v="3"/>
    <x v="0"/>
    <x v="2"/>
    <x v="0"/>
    <x v="8"/>
    <x v="0"/>
    <x v="0"/>
    <x v="0"/>
    <x v="0"/>
    <x v="0"/>
    <n v="48.5"/>
    <x v="13"/>
  </r>
  <r>
    <x v="0"/>
    <x v="6"/>
    <x v="0"/>
    <x v="0"/>
    <x v="0"/>
    <x v="8"/>
    <x v="0"/>
    <x v="0"/>
    <x v="3"/>
    <x v="5"/>
    <x v="2"/>
    <x v="3"/>
    <x v="8"/>
    <x v="3"/>
    <x v="0"/>
    <x v="0"/>
    <x v="0"/>
    <x v="0"/>
    <n v="110.5"/>
    <x v="2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3"/>
  </r>
  <r>
    <x v="0"/>
    <x v="0"/>
    <x v="0"/>
    <x v="0"/>
    <x v="0"/>
    <x v="0"/>
    <x v="0"/>
    <x v="0"/>
    <x v="1"/>
    <x v="0"/>
    <x v="0"/>
    <x v="0"/>
    <x v="8"/>
    <x v="0"/>
    <x v="0"/>
    <x v="0"/>
    <x v="0"/>
    <x v="0"/>
    <n v="5"/>
    <x v="74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5"/>
  </r>
  <r>
    <x v="0"/>
    <x v="0"/>
    <x v="0"/>
    <x v="0"/>
    <x v="0"/>
    <x v="8"/>
    <x v="0"/>
    <x v="0"/>
    <x v="1"/>
    <x v="5"/>
    <x v="2"/>
    <x v="3"/>
    <x v="8"/>
    <x v="0"/>
    <x v="4"/>
    <x v="0"/>
    <x v="0"/>
    <x v="0"/>
    <n v="68.5"/>
    <x v="30"/>
  </r>
  <r>
    <x v="0"/>
    <x v="0"/>
    <x v="0"/>
    <x v="0"/>
    <x v="0"/>
    <x v="8"/>
    <x v="0"/>
    <x v="0"/>
    <x v="1"/>
    <x v="0"/>
    <x v="2"/>
    <x v="3"/>
    <x v="8"/>
    <x v="0"/>
    <x v="0"/>
    <x v="6"/>
    <x v="6"/>
    <x v="3"/>
    <n v="93.5"/>
    <x v="4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6"/>
  </r>
  <r>
    <x v="0"/>
    <x v="0"/>
    <x v="0"/>
    <x v="0"/>
    <x v="0"/>
    <x v="0"/>
    <x v="0"/>
    <x v="0"/>
    <x v="1"/>
    <x v="0"/>
    <x v="2"/>
    <x v="0"/>
    <x v="8"/>
    <x v="0"/>
    <x v="0"/>
    <x v="6"/>
    <x v="6"/>
    <x v="0"/>
    <n v="46"/>
    <x v="32"/>
  </r>
  <r>
    <x v="0"/>
    <x v="0"/>
    <x v="0"/>
    <x v="0"/>
    <x v="0"/>
    <x v="0"/>
    <x v="0"/>
    <x v="0"/>
    <x v="1"/>
    <x v="0"/>
    <x v="0"/>
    <x v="0"/>
    <x v="0"/>
    <x v="3"/>
    <x v="0"/>
    <x v="0"/>
    <x v="0"/>
    <x v="0"/>
    <n v="12"/>
    <x v="56"/>
  </r>
  <r>
    <x v="0"/>
    <x v="0"/>
    <x v="0"/>
    <x v="0"/>
    <x v="0"/>
    <x v="0"/>
    <x v="0"/>
    <x v="1"/>
    <x v="1"/>
    <x v="0"/>
    <x v="0"/>
    <x v="0"/>
    <x v="8"/>
    <x v="3"/>
    <x v="0"/>
    <x v="0"/>
    <x v="0"/>
    <x v="0"/>
    <n v="77"/>
    <x v="34"/>
  </r>
  <r>
    <x v="0"/>
    <x v="0"/>
    <x v="0"/>
    <x v="0"/>
    <x v="0"/>
    <x v="8"/>
    <x v="0"/>
    <x v="0"/>
    <x v="1"/>
    <x v="5"/>
    <x v="0"/>
    <x v="0"/>
    <x v="8"/>
    <x v="3"/>
    <x v="0"/>
    <x v="0"/>
    <x v="6"/>
    <x v="0"/>
    <n v="49.5"/>
    <x v="1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7"/>
  </r>
  <r>
    <x v="0"/>
    <x v="0"/>
    <x v="0"/>
    <x v="0"/>
    <x v="0"/>
    <x v="0"/>
    <x v="0"/>
    <x v="0"/>
    <x v="1"/>
    <x v="0"/>
    <x v="0"/>
    <x v="0"/>
    <x v="0"/>
    <x v="0"/>
    <x v="0"/>
    <x v="0"/>
    <x v="2"/>
    <x v="5"/>
    <n v="17"/>
    <x v="70"/>
  </r>
  <r>
    <x v="0"/>
    <x v="0"/>
    <x v="0"/>
    <x v="0"/>
    <x v="0"/>
    <x v="0"/>
    <x v="0"/>
    <x v="0"/>
    <x v="1"/>
    <x v="2"/>
    <x v="0"/>
    <x v="10"/>
    <x v="2"/>
    <x v="0"/>
    <x v="0"/>
    <x v="0"/>
    <x v="0"/>
    <x v="0"/>
    <n v="19.853479853479854"/>
    <x v="3"/>
  </r>
  <r>
    <x v="0"/>
    <x v="7"/>
    <x v="0"/>
    <x v="0"/>
    <x v="0"/>
    <x v="6"/>
    <x v="0"/>
    <x v="0"/>
    <x v="1"/>
    <x v="2"/>
    <x v="4"/>
    <x v="10"/>
    <x v="0"/>
    <x v="7"/>
    <x v="0"/>
    <x v="0"/>
    <x v="2"/>
    <x v="0"/>
    <n v="45.68681318681319"/>
    <x v="4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9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6"/>
  </r>
  <r>
    <x v="0"/>
    <x v="0"/>
    <x v="0"/>
    <x v="0"/>
    <x v="0"/>
    <x v="6"/>
    <x v="0"/>
    <x v="2"/>
    <x v="1"/>
    <x v="0"/>
    <x v="4"/>
    <x v="10"/>
    <x v="2"/>
    <x v="0"/>
    <x v="1"/>
    <x v="0"/>
    <x v="2"/>
    <x v="5"/>
    <n v="63.135531135531139"/>
    <x v="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0"/>
  </r>
  <r>
    <x v="0"/>
    <x v="7"/>
    <x v="0"/>
    <x v="0"/>
    <x v="0"/>
    <x v="6"/>
    <x v="1"/>
    <x v="0"/>
    <x v="0"/>
    <x v="2"/>
    <x v="0"/>
    <x v="0"/>
    <x v="2"/>
    <x v="7"/>
    <x v="0"/>
    <x v="7"/>
    <x v="2"/>
    <x v="0"/>
    <n v="121.96886446886447"/>
    <x v="7"/>
  </r>
  <r>
    <x v="0"/>
    <x v="7"/>
    <x v="0"/>
    <x v="0"/>
    <x v="0"/>
    <x v="6"/>
    <x v="0"/>
    <x v="0"/>
    <x v="1"/>
    <x v="0"/>
    <x v="4"/>
    <x v="10"/>
    <x v="2"/>
    <x v="7"/>
    <x v="0"/>
    <x v="0"/>
    <x v="2"/>
    <x v="0"/>
    <n v="41.730769230769234"/>
    <x v="22"/>
  </r>
  <r>
    <x v="0"/>
    <x v="0"/>
    <x v="0"/>
    <x v="0"/>
    <x v="0"/>
    <x v="6"/>
    <x v="0"/>
    <x v="0"/>
    <x v="1"/>
    <x v="0"/>
    <x v="0"/>
    <x v="0"/>
    <x v="2"/>
    <x v="7"/>
    <x v="0"/>
    <x v="0"/>
    <x v="2"/>
    <x v="0"/>
    <n v="21.73076923076923"/>
    <x v="64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1"/>
  </r>
  <r>
    <x v="0"/>
    <x v="7"/>
    <x v="0"/>
    <x v="0"/>
    <x v="0"/>
    <x v="6"/>
    <x v="0"/>
    <x v="0"/>
    <x v="0"/>
    <x v="0"/>
    <x v="4"/>
    <x v="10"/>
    <x v="0"/>
    <x v="7"/>
    <x v="0"/>
    <x v="0"/>
    <x v="0"/>
    <x v="0"/>
    <n v="47.115384615384613"/>
    <x v="6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2"/>
  </r>
  <r>
    <x v="0"/>
    <x v="7"/>
    <x v="0"/>
    <x v="0"/>
    <x v="0"/>
    <x v="6"/>
    <x v="0"/>
    <x v="0"/>
    <x v="1"/>
    <x v="0"/>
    <x v="0"/>
    <x v="0"/>
    <x v="0"/>
    <x v="0"/>
    <x v="0"/>
    <x v="7"/>
    <x v="0"/>
    <x v="0"/>
    <n v="21.282051282051281"/>
    <x v="69"/>
  </r>
  <r>
    <x v="0"/>
    <x v="0"/>
    <x v="0"/>
    <x v="0"/>
    <x v="0"/>
    <x v="0"/>
    <x v="0"/>
    <x v="0"/>
    <x v="1"/>
    <x v="2"/>
    <x v="0"/>
    <x v="0"/>
    <x v="0"/>
    <x v="0"/>
    <x v="0"/>
    <x v="0"/>
    <x v="0"/>
    <x v="0"/>
    <n v="8.5714285714285712"/>
    <x v="83"/>
  </r>
  <r>
    <x v="0"/>
    <x v="0"/>
    <x v="0"/>
    <x v="3"/>
    <x v="2"/>
    <x v="6"/>
    <x v="0"/>
    <x v="0"/>
    <x v="1"/>
    <x v="0"/>
    <x v="4"/>
    <x v="0"/>
    <x v="2"/>
    <x v="0"/>
    <x v="0"/>
    <x v="7"/>
    <x v="0"/>
    <x v="0"/>
    <n v="55.897435897435891"/>
    <x v="10"/>
  </r>
  <r>
    <x v="0"/>
    <x v="0"/>
    <x v="0"/>
    <x v="3"/>
    <x v="2"/>
    <x v="6"/>
    <x v="0"/>
    <x v="2"/>
    <x v="1"/>
    <x v="0"/>
    <x v="4"/>
    <x v="10"/>
    <x v="0"/>
    <x v="7"/>
    <x v="0"/>
    <x v="0"/>
    <x v="2"/>
    <x v="0"/>
    <n v="69.020146520146511"/>
    <x v="11"/>
  </r>
  <r>
    <x v="0"/>
    <x v="7"/>
    <x v="0"/>
    <x v="3"/>
    <x v="2"/>
    <x v="6"/>
    <x v="0"/>
    <x v="2"/>
    <x v="1"/>
    <x v="2"/>
    <x v="0"/>
    <x v="0"/>
    <x v="0"/>
    <x v="7"/>
    <x v="0"/>
    <x v="7"/>
    <x v="2"/>
    <x v="0"/>
    <n v="80.924908424908423"/>
    <x v="13"/>
  </r>
  <r>
    <x v="0"/>
    <x v="0"/>
    <x v="0"/>
    <x v="0"/>
    <x v="0"/>
    <x v="0"/>
    <x v="0"/>
    <x v="0"/>
    <x v="1"/>
    <x v="0"/>
    <x v="0"/>
    <x v="0"/>
    <x v="2"/>
    <x v="0"/>
    <x v="0"/>
    <x v="0"/>
    <x v="0"/>
    <x v="0"/>
    <n v="4.615384615384615"/>
    <x v="1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4"/>
  </r>
  <r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6.666666666666667"/>
    <x v="27"/>
  </r>
  <r>
    <x v="0"/>
    <x v="7"/>
    <x v="0"/>
    <x v="0"/>
    <x v="0"/>
    <x v="0"/>
    <x v="0"/>
    <x v="0"/>
    <x v="0"/>
    <x v="0"/>
    <x v="0"/>
    <x v="0"/>
    <x v="2"/>
    <x v="0"/>
    <x v="0"/>
    <x v="0"/>
    <x v="0"/>
    <x v="0"/>
    <n v="26.282051282051285"/>
    <x v="60"/>
  </r>
  <r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6.666666666666667"/>
    <x v="84"/>
  </r>
  <r>
    <x v="0"/>
    <x v="7"/>
    <x v="0"/>
    <x v="3"/>
    <x v="0"/>
    <x v="0"/>
    <x v="0"/>
    <x v="2"/>
    <x v="0"/>
    <x v="2"/>
    <x v="0"/>
    <x v="0"/>
    <x v="0"/>
    <x v="0"/>
    <x v="1"/>
    <x v="7"/>
    <x v="0"/>
    <x v="5"/>
    <n v="90.80952380952381"/>
    <x v="30"/>
  </r>
  <r>
    <x v="0"/>
    <x v="0"/>
    <x v="0"/>
    <x v="0"/>
    <x v="2"/>
    <x v="0"/>
    <x v="0"/>
    <x v="2"/>
    <x v="1"/>
    <x v="0"/>
    <x v="4"/>
    <x v="10"/>
    <x v="2"/>
    <x v="7"/>
    <x v="1"/>
    <x v="0"/>
    <x v="2"/>
    <x v="5"/>
    <n v="81.020146520146511"/>
    <x v="46"/>
  </r>
  <r>
    <x v="0"/>
    <x v="7"/>
    <x v="0"/>
    <x v="0"/>
    <x v="0"/>
    <x v="6"/>
    <x v="0"/>
    <x v="2"/>
    <x v="1"/>
    <x v="2"/>
    <x v="0"/>
    <x v="10"/>
    <x v="2"/>
    <x v="0"/>
    <x v="1"/>
    <x v="0"/>
    <x v="0"/>
    <x v="0"/>
    <n v="54.706959706959701"/>
    <x v="8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5"/>
    <n v="12"/>
    <x v="33"/>
  </r>
  <r>
    <x v="0"/>
    <x v="0"/>
    <x v="0"/>
    <x v="0"/>
    <x v="0"/>
    <x v="6"/>
    <x v="0"/>
    <x v="0"/>
    <x v="1"/>
    <x v="0"/>
    <x v="0"/>
    <x v="10"/>
    <x v="2"/>
    <x v="0"/>
    <x v="0"/>
    <x v="7"/>
    <x v="2"/>
    <x v="0"/>
    <n v="30.897435897435898"/>
    <x v="34"/>
  </r>
  <r>
    <x v="0"/>
    <x v="0"/>
    <x v="0"/>
    <x v="0"/>
    <x v="0"/>
    <x v="0"/>
    <x v="0"/>
    <x v="0"/>
    <x v="1"/>
    <x v="0"/>
    <x v="0"/>
    <x v="0"/>
    <x v="2"/>
    <x v="0"/>
    <x v="0"/>
    <x v="0"/>
    <x v="2"/>
    <x v="0"/>
    <n v="9.615384615384615"/>
    <x v="18"/>
  </r>
  <r>
    <x v="0"/>
    <x v="0"/>
    <x v="0"/>
    <x v="0"/>
    <x v="0"/>
    <x v="6"/>
    <x v="0"/>
    <x v="2"/>
    <x v="1"/>
    <x v="0"/>
    <x v="0"/>
    <x v="0"/>
    <x v="2"/>
    <x v="0"/>
    <x v="0"/>
    <x v="0"/>
    <x v="2"/>
    <x v="0"/>
    <n v="22.802197802197803"/>
    <x v="62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7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6"/>
  </r>
  <r>
    <x v="0"/>
    <x v="0"/>
    <x v="0"/>
    <x v="0"/>
    <x v="0"/>
    <x v="7"/>
    <x v="0"/>
    <x v="0"/>
    <x v="1"/>
    <x v="6"/>
    <x v="0"/>
    <x v="9"/>
    <x v="9"/>
    <x v="8"/>
    <x v="0"/>
    <x v="4"/>
    <x v="0"/>
    <x v="1"/>
    <n v="75.025974025974023"/>
    <x v="3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7"/>
  </r>
  <r>
    <x v="0"/>
    <x v="0"/>
    <x v="0"/>
    <x v="0"/>
    <x v="0"/>
    <x v="0"/>
    <x v="0"/>
    <x v="0"/>
    <x v="1"/>
    <x v="0"/>
    <x v="0"/>
    <x v="0"/>
    <x v="0"/>
    <x v="0"/>
    <x v="0"/>
    <x v="0"/>
    <x v="6"/>
    <x v="0"/>
    <n v="15"/>
    <x v="66"/>
  </r>
  <r>
    <x v="0"/>
    <x v="3"/>
    <x v="0"/>
    <x v="0"/>
    <x v="1"/>
    <x v="0"/>
    <x v="0"/>
    <x v="1"/>
    <x v="1"/>
    <x v="6"/>
    <x v="8"/>
    <x v="0"/>
    <x v="9"/>
    <x v="8"/>
    <x v="1"/>
    <x v="0"/>
    <x v="0"/>
    <x v="0"/>
    <n v="189.95454545454547"/>
    <x v="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0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8"/>
  </r>
  <r>
    <x v="0"/>
    <x v="0"/>
    <x v="0"/>
    <x v="1"/>
    <x v="0"/>
    <x v="7"/>
    <x v="0"/>
    <x v="0"/>
    <x v="1"/>
    <x v="0"/>
    <x v="8"/>
    <x v="0"/>
    <x v="9"/>
    <x v="8"/>
    <x v="0"/>
    <x v="4"/>
    <x v="0"/>
    <x v="0"/>
    <n v="73.525974025974023"/>
    <x v="48"/>
  </r>
  <r>
    <x v="0"/>
    <x v="0"/>
    <x v="0"/>
    <x v="0"/>
    <x v="0"/>
    <x v="0"/>
    <x v="0"/>
    <x v="0"/>
    <x v="6"/>
    <x v="0"/>
    <x v="8"/>
    <x v="0"/>
    <x v="9"/>
    <x v="0"/>
    <x v="0"/>
    <x v="4"/>
    <x v="6"/>
    <x v="1"/>
    <n v="111.52597402597402"/>
    <x v="64"/>
  </r>
  <r>
    <x v="0"/>
    <x v="0"/>
    <x v="0"/>
    <x v="0"/>
    <x v="0"/>
    <x v="0"/>
    <x v="0"/>
    <x v="0"/>
    <x v="1"/>
    <x v="0"/>
    <x v="0"/>
    <x v="0"/>
    <x v="9"/>
    <x v="0"/>
    <x v="0"/>
    <x v="0"/>
    <x v="0"/>
    <x v="0"/>
    <n v="5.4545454545454541"/>
    <x v="68"/>
  </r>
  <r>
    <x v="0"/>
    <x v="0"/>
    <x v="0"/>
    <x v="0"/>
    <x v="0"/>
    <x v="7"/>
    <x v="0"/>
    <x v="0"/>
    <x v="1"/>
    <x v="6"/>
    <x v="0"/>
    <x v="0"/>
    <x v="9"/>
    <x v="0"/>
    <x v="0"/>
    <x v="4"/>
    <x v="0"/>
    <x v="0"/>
    <n v="38.025974025974023"/>
    <x v="69"/>
  </r>
  <r>
    <x v="0"/>
    <x v="0"/>
    <x v="0"/>
    <x v="0"/>
    <x v="0"/>
    <x v="0"/>
    <x v="0"/>
    <x v="0"/>
    <x v="1"/>
    <x v="0"/>
    <x v="8"/>
    <x v="0"/>
    <x v="0"/>
    <x v="0"/>
    <x v="1"/>
    <x v="0"/>
    <x v="0"/>
    <x v="0"/>
    <n v="22.5"/>
    <x v="89"/>
  </r>
  <r>
    <x v="0"/>
    <x v="0"/>
    <x v="0"/>
    <x v="0"/>
    <x v="0"/>
    <x v="0"/>
    <x v="0"/>
    <x v="0"/>
    <x v="1"/>
    <x v="0"/>
    <x v="8"/>
    <x v="0"/>
    <x v="9"/>
    <x v="8"/>
    <x v="0"/>
    <x v="4"/>
    <x v="6"/>
    <x v="0"/>
    <n v="46.525974025974023"/>
    <x v="90"/>
  </r>
  <r>
    <x v="0"/>
    <x v="3"/>
    <x v="0"/>
    <x v="0"/>
    <x v="0"/>
    <x v="7"/>
    <x v="0"/>
    <x v="0"/>
    <x v="1"/>
    <x v="0"/>
    <x v="0"/>
    <x v="0"/>
    <x v="9"/>
    <x v="8"/>
    <x v="1"/>
    <x v="0"/>
    <x v="0"/>
    <x v="1"/>
    <n v="77.454545454545453"/>
    <x v="11"/>
  </r>
  <r>
    <x v="0"/>
    <x v="0"/>
    <x v="0"/>
    <x v="0"/>
    <x v="0"/>
    <x v="0"/>
    <x v="0"/>
    <x v="0"/>
    <x v="1"/>
    <x v="0"/>
    <x v="8"/>
    <x v="9"/>
    <x v="0"/>
    <x v="0"/>
    <x v="0"/>
    <x v="4"/>
    <x v="0"/>
    <x v="0"/>
    <n v="28.071428571428569"/>
    <x v="13"/>
  </r>
  <r>
    <x v="0"/>
    <x v="0"/>
    <x v="0"/>
    <x v="0"/>
    <x v="0"/>
    <x v="0"/>
    <x v="0"/>
    <x v="0"/>
    <x v="1"/>
    <x v="6"/>
    <x v="8"/>
    <x v="9"/>
    <x v="9"/>
    <x v="0"/>
    <x v="1"/>
    <x v="0"/>
    <x v="0"/>
    <x v="0"/>
    <n v="51.954545454545453"/>
    <x v="30"/>
  </r>
  <r>
    <x v="0"/>
    <x v="0"/>
    <x v="0"/>
    <x v="1"/>
    <x v="0"/>
    <x v="7"/>
    <x v="0"/>
    <x v="0"/>
    <x v="1"/>
    <x v="6"/>
    <x v="0"/>
    <x v="9"/>
    <x v="0"/>
    <x v="8"/>
    <x v="0"/>
    <x v="4"/>
    <x v="0"/>
    <x v="1"/>
    <n v="99.571428571428569"/>
    <x v="34"/>
  </r>
  <r>
    <x v="0"/>
    <x v="3"/>
    <x v="0"/>
    <x v="0"/>
    <x v="0"/>
    <x v="0"/>
    <x v="0"/>
    <x v="0"/>
    <x v="1"/>
    <x v="0"/>
    <x v="8"/>
    <x v="9"/>
    <x v="9"/>
    <x v="0"/>
    <x v="0"/>
    <x v="0"/>
    <x v="6"/>
    <x v="0"/>
    <n v="59.954545454545453"/>
    <x v="18"/>
  </r>
  <r>
    <x v="0"/>
    <x v="0"/>
    <x v="0"/>
    <x v="0"/>
    <x v="0"/>
    <x v="0"/>
    <x v="0"/>
    <x v="0"/>
    <x v="1"/>
    <x v="0"/>
    <x v="0"/>
    <x v="0"/>
    <x v="9"/>
    <x v="0"/>
    <x v="0"/>
    <x v="0"/>
    <x v="0"/>
    <x v="0"/>
    <n v="5.4545454545454541"/>
    <x v="57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6"/>
  </r>
  <r>
    <x v="0"/>
    <x v="0"/>
    <x v="0"/>
    <x v="0"/>
    <x v="0"/>
    <x v="0"/>
    <x v="0"/>
    <x v="0"/>
    <x v="1"/>
    <x v="0"/>
    <x v="9"/>
    <x v="11"/>
    <x v="0"/>
    <x v="5"/>
    <x v="3"/>
    <x v="0"/>
    <x v="6"/>
    <x v="0"/>
    <n v="118.57142857142857"/>
    <x v="1"/>
  </r>
  <r>
    <x v="0"/>
    <x v="0"/>
    <x v="0"/>
    <x v="0"/>
    <x v="0"/>
    <x v="7"/>
    <x v="0"/>
    <x v="0"/>
    <x v="3"/>
    <x v="0"/>
    <x v="0"/>
    <x v="0"/>
    <x v="1"/>
    <x v="0"/>
    <x v="0"/>
    <x v="0"/>
    <x v="0"/>
    <x v="0"/>
    <n v="54"/>
    <x v="2"/>
  </r>
  <r>
    <x v="0"/>
    <x v="0"/>
    <x v="0"/>
    <x v="0"/>
    <x v="0"/>
    <x v="7"/>
    <x v="0"/>
    <x v="0"/>
    <x v="1"/>
    <x v="0"/>
    <x v="9"/>
    <x v="11"/>
    <x v="1"/>
    <x v="0"/>
    <x v="0"/>
    <x v="0"/>
    <x v="0"/>
    <x v="0"/>
    <n v="47.571428571428569"/>
    <x v="3"/>
  </r>
  <r>
    <x v="0"/>
    <x v="0"/>
    <x v="0"/>
    <x v="0"/>
    <x v="0"/>
    <x v="0"/>
    <x v="0"/>
    <x v="0"/>
    <x v="1"/>
    <x v="0"/>
    <x v="9"/>
    <x v="11"/>
    <x v="0"/>
    <x v="0"/>
    <x v="0"/>
    <x v="0"/>
    <x v="0"/>
    <x v="0"/>
    <n v="23.571428571428569"/>
    <x v="72"/>
  </r>
  <r>
    <x v="0"/>
    <x v="3"/>
    <x v="0"/>
    <x v="4"/>
    <x v="0"/>
    <x v="7"/>
    <x v="0"/>
    <x v="0"/>
    <x v="1"/>
    <x v="0"/>
    <x v="9"/>
    <x v="0"/>
    <x v="1"/>
    <x v="5"/>
    <x v="0"/>
    <x v="8"/>
    <x v="0"/>
    <x v="3"/>
    <n v="222.57142857142856"/>
    <x v="7"/>
  </r>
  <r>
    <x v="0"/>
    <x v="3"/>
    <x v="0"/>
    <x v="0"/>
    <x v="0"/>
    <x v="7"/>
    <x v="0"/>
    <x v="1"/>
    <x v="1"/>
    <x v="0"/>
    <x v="9"/>
    <x v="0"/>
    <x v="1"/>
    <x v="5"/>
    <x v="0"/>
    <x v="0"/>
    <x v="6"/>
    <x v="0"/>
    <n v="147.57142857142856"/>
    <x v="64"/>
  </r>
  <r>
    <x v="0"/>
    <x v="0"/>
    <x v="0"/>
    <x v="0"/>
    <x v="0"/>
    <x v="7"/>
    <x v="0"/>
    <x v="0"/>
    <x v="1"/>
    <x v="0"/>
    <x v="0"/>
    <x v="0"/>
    <x v="0"/>
    <x v="0"/>
    <x v="0"/>
    <x v="0"/>
    <x v="6"/>
    <x v="0"/>
    <n v="27"/>
    <x v="6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9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2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3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91"/>
  </r>
  <r>
    <x v="0"/>
    <x v="0"/>
    <x v="0"/>
    <x v="0"/>
    <x v="0"/>
    <x v="0"/>
    <x v="0"/>
    <x v="0"/>
    <x v="1"/>
    <x v="0"/>
    <x v="9"/>
    <x v="0"/>
    <x v="0"/>
    <x v="0"/>
    <x v="0"/>
    <x v="0"/>
    <x v="0"/>
    <x v="3"/>
    <n v="38.571428571428569"/>
    <x v="61"/>
  </r>
  <r>
    <x v="0"/>
    <x v="3"/>
    <x v="0"/>
    <x v="0"/>
    <x v="0"/>
    <x v="0"/>
    <x v="0"/>
    <x v="0"/>
    <x v="3"/>
    <x v="0"/>
    <x v="9"/>
    <x v="11"/>
    <x v="1"/>
    <x v="0"/>
    <x v="0"/>
    <x v="0"/>
    <x v="6"/>
    <x v="0"/>
    <n v="100.57142857142857"/>
    <x v="18"/>
  </r>
  <r>
    <x v="0"/>
    <x v="0"/>
    <x v="0"/>
    <x v="0"/>
    <x v="0"/>
    <x v="1"/>
    <x v="0"/>
    <x v="0"/>
    <x v="1"/>
    <x v="7"/>
    <x v="0"/>
    <x v="0"/>
    <x v="10"/>
    <x v="0"/>
    <x v="4"/>
    <x v="0"/>
    <x v="5"/>
    <x v="3"/>
    <n v="140"/>
    <x v="40"/>
  </r>
  <r>
    <x v="0"/>
    <x v="0"/>
    <x v="0"/>
    <x v="0"/>
    <x v="0"/>
    <x v="0"/>
    <x v="0"/>
    <x v="0"/>
    <x v="1"/>
    <x v="7"/>
    <x v="0"/>
    <x v="9"/>
    <x v="0"/>
    <x v="0"/>
    <x v="0"/>
    <x v="0"/>
    <x v="0"/>
    <x v="3"/>
    <n v="62"/>
    <x v="3"/>
  </r>
  <r>
    <x v="0"/>
    <x v="0"/>
    <x v="0"/>
    <x v="0"/>
    <x v="0"/>
    <x v="0"/>
    <x v="0"/>
    <x v="0"/>
    <x v="1"/>
    <x v="7"/>
    <x v="0"/>
    <x v="0"/>
    <x v="10"/>
    <x v="0"/>
    <x v="0"/>
    <x v="0"/>
    <x v="0"/>
    <x v="0"/>
    <n v="35"/>
    <x v="6"/>
  </r>
  <r>
    <x v="0"/>
    <x v="8"/>
    <x v="0"/>
    <x v="0"/>
    <x v="0"/>
    <x v="0"/>
    <x v="0"/>
    <x v="0"/>
    <x v="1"/>
    <x v="0"/>
    <x v="0"/>
    <x v="9"/>
    <x v="0"/>
    <x v="5"/>
    <x v="4"/>
    <x v="0"/>
    <x v="0"/>
    <x v="0"/>
    <n v="122"/>
    <x v="48"/>
  </r>
  <r>
    <x v="0"/>
    <x v="0"/>
    <x v="0"/>
    <x v="0"/>
    <x v="0"/>
    <x v="1"/>
    <x v="0"/>
    <x v="0"/>
    <x v="1"/>
    <x v="0"/>
    <x v="1"/>
    <x v="0"/>
    <x v="10"/>
    <x v="5"/>
    <x v="0"/>
    <x v="0"/>
    <x v="0"/>
    <x v="0"/>
    <n v="65"/>
    <x v="25"/>
  </r>
  <r>
    <x v="0"/>
    <x v="0"/>
    <x v="0"/>
    <x v="0"/>
    <x v="0"/>
    <x v="0"/>
    <x v="0"/>
    <x v="1"/>
    <x v="1"/>
    <x v="0"/>
    <x v="1"/>
    <x v="9"/>
    <x v="10"/>
    <x v="0"/>
    <x v="0"/>
    <x v="0"/>
    <x v="5"/>
    <x v="0"/>
    <n v="132"/>
    <x v="92"/>
  </r>
  <r>
    <x v="0"/>
    <x v="0"/>
    <x v="0"/>
    <x v="0"/>
    <x v="0"/>
    <x v="1"/>
    <x v="0"/>
    <x v="0"/>
    <x v="1"/>
    <x v="0"/>
    <x v="1"/>
    <x v="0"/>
    <x v="0"/>
    <x v="0"/>
    <x v="0"/>
    <x v="0"/>
    <x v="0"/>
    <x v="0"/>
    <n v="30"/>
    <x v="46"/>
  </r>
  <r>
    <x v="0"/>
    <x v="0"/>
    <x v="0"/>
    <x v="0"/>
    <x v="0"/>
    <x v="0"/>
    <x v="0"/>
    <x v="0"/>
    <x v="1"/>
    <x v="0"/>
    <x v="1"/>
    <x v="9"/>
    <x v="0"/>
    <x v="5"/>
    <x v="0"/>
    <x v="0"/>
    <x v="0"/>
    <x v="0"/>
    <n v="47"/>
    <x v="34"/>
  </r>
  <r>
    <x v="0"/>
    <x v="0"/>
    <x v="0"/>
    <x v="0"/>
    <x v="0"/>
    <x v="1"/>
    <x v="0"/>
    <x v="0"/>
    <x v="1"/>
    <x v="0"/>
    <x v="0"/>
    <x v="9"/>
    <x v="0"/>
    <x v="0"/>
    <x v="0"/>
    <x v="0"/>
    <x v="0"/>
    <x v="0"/>
    <n v="27"/>
    <x v="18"/>
  </r>
  <r>
    <x v="0"/>
    <x v="0"/>
    <x v="0"/>
    <x v="0"/>
    <x v="3"/>
    <x v="5"/>
    <x v="0"/>
    <x v="5"/>
    <x v="1"/>
    <x v="0"/>
    <x v="0"/>
    <x v="0"/>
    <x v="0"/>
    <x v="1"/>
    <x v="0"/>
    <x v="2"/>
    <x v="7"/>
    <x v="2"/>
    <n v="110.3116883116883"/>
    <x v="40"/>
  </r>
  <r>
    <x v="0"/>
    <x v="9"/>
    <x v="0"/>
    <x v="0"/>
    <x v="0"/>
    <x v="5"/>
    <x v="0"/>
    <x v="0"/>
    <x v="0"/>
    <x v="5"/>
    <x v="0"/>
    <x v="1"/>
    <x v="2"/>
    <x v="1"/>
    <x v="0"/>
    <x v="0"/>
    <x v="0"/>
    <x v="0"/>
    <n v="62.927072927072921"/>
    <x v="2"/>
  </r>
  <r>
    <x v="0"/>
    <x v="0"/>
    <x v="0"/>
    <x v="0"/>
    <x v="0"/>
    <x v="5"/>
    <x v="0"/>
    <x v="0"/>
    <x v="1"/>
    <x v="0"/>
    <x v="0"/>
    <x v="0"/>
    <x v="0"/>
    <x v="0"/>
    <x v="0"/>
    <x v="0"/>
    <x v="0"/>
    <x v="0"/>
    <n v="4.2857142857142856"/>
    <x v="3"/>
  </r>
  <r>
    <x v="0"/>
    <x v="0"/>
    <x v="0"/>
    <x v="0"/>
    <x v="0"/>
    <x v="0"/>
    <x v="0"/>
    <x v="0"/>
    <x v="1"/>
    <x v="0"/>
    <x v="10"/>
    <x v="0"/>
    <x v="2"/>
    <x v="1"/>
    <x v="0"/>
    <x v="0"/>
    <x v="0"/>
    <x v="0"/>
    <n v="14.355644355644355"/>
    <x v="93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8"/>
  </r>
  <r>
    <x v="0"/>
    <x v="0"/>
    <x v="0"/>
    <x v="0"/>
    <x v="0"/>
    <x v="5"/>
    <x v="0"/>
    <x v="0"/>
    <x v="1"/>
    <x v="0"/>
    <x v="10"/>
    <x v="1"/>
    <x v="0"/>
    <x v="1"/>
    <x v="0"/>
    <x v="0"/>
    <x v="7"/>
    <x v="0"/>
    <n v="31.168831168831169"/>
    <x v="48"/>
  </r>
  <r>
    <x v="1"/>
    <x v="0"/>
    <x v="0"/>
    <x v="1"/>
    <x v="0"/>
    <x v="5"/>
    <x v="0"/>
    <x v="0"/>
    <x v="1"/>
    <x v="5"/>
    <x v="0"/>
    <x v="1"/>
    <x v="0"/>
    <x v="1"/>
    <x v="0"/>
    <x v="0"/>
    <x v="7"/>
    <x v="0"/>
    <n v="126.88311688311688"/>
    <x v="7"/>
  </r>
  <r>
    <x v="0"/>
    <x v="0"/>
    <x v="0"/>
    <x v="0"/>
    <x v="0"/>
    <x v="5"/>
    <x v="0"/>
    <x v="0"/>
    <x v="1"/>
    <x v="0"/>
    <x v="10"/>
    <x v="0"/>
    <x v="2"/>
    <x v="1"/>
    <x v="0"/>
    <x v="2"/>
    <x v="0"/>
    <x v="2"/>
    <n v="50.641358641358636"/>
    <x v="22"/>
  </r>
  <r>
    <x v="0"/>
    <x v="0"/>
    <x v="0"/>
    <x v="0"/>
    <x v="0"/>
    <x v="5"/>
    <x v="0"/>
    <x v="0"/>
    <x v="1"/>
    <x v="5"/>
    <x v="10"/>
    <x v="0"/>
    <x v="2"/>
    <x v="1"/>
    <x v="0"/>
    <x v="2"/>
    <x v="0"/>
    <x v="0"/>
    <n v="40.641358641358636"/>
    <x v="64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94"/>
  </r>
  <r>
    <x v="0"/>
    <x v="0"/>
    <x v="0"/>
    <x v="0"/>
    <x v="3"/>
    <x v="5"/>
    <x v="0"/>
    <x v="0"/>
    <x v="1"/>
    <x v="0"/>
    <x v="10"/>
    <x v="0"/>
    <x v="0"/>
    <x v="0"/>
    <x v="0"/>
    <x v="0"/>
    <x v="0"/>
    <x v="0"/>
    <n v="38.571428571428569"/>
    <x v="68"/>
  </r>
  <r>
    <x v="0"/>
    <x v="0"/>
    <x v="0"/>
    <x v="0"/>
    <x v="0"/>
    <x v="0"/>
    <x v="0"/>
    <x v="0"/>
    <x v="1"/>
    <x v="0"/>
    <x v="0"/>
    <x v="0"/>
    <x v="0"/>
    <x v="0"/>
    <x v="0"/>
    <x v="2"/>
    <x v="0"/>
    <x v="0"/>
    <n v="12"/>
    <x v="89"/>
  </r>
  <r>
    <x v="0"/>
    <x v="0"/>
    <x v="0"/>
    <x v="0"/>
    <x v="0"/>
    <x v="0"/>
    <x v="0"/>
    <x v="0"/>
    <x v="1"/>
    <x v="5"/>
    <x v="10"/>
    <x v="0"/>
    <x v="2"/>
    <x v="0"/>
    <x v="0"/>
    <x v="0"/>
    <x v="0"/>
    <x v="0"/>
    <n v="18.901098901098898"/>
    <x v="9"/>
  </r>
  <r>
    <x v="0"/>
    <x v="0"/>
    <x v="0"/>
    <x v="0"/>
    <x v="0"/>
    <x v="0"/>
    <x v="0"/>
    <x v="0"/>
    <x v="1"/>
    <x v="0"/>
    <x v="10"/>
    <x v="0"/>
    <x v="0"/>
    <x v="0"/>
    <x v="0"/>
    <x v="0"/>
    <x v="0"/>
    <x v="0"/>
    <n v="4.2857142857142856"/>
    <x v="44"/>
  </r>
  <r>
    <x v="0"/>
    <x v="0"/>
    <x v="0"/>
    <x v="0"/>
    <x v="0"/>
    <x v="5"/>
    <x v="0"/>
    <x v="0"/>
    <x v="1"/>
    <x v="0"/>
    <x v="10"/>
    <x v="1"/>
    <x v="0"/>
    <x v="1"/>
    <x v="0"/>
    <x v="0"/>
    <x v="0"/>
    <x v="0"/>
    <n v="22.597402597402596"/>
    <x v="54"/>
  </r>
  <r>
    <x v="0"/>
    <x v="9"/>
    <x v="0"/>
    <x v="0"/>
    <x v="0"/>
    <x v="0"/>
    <x v="0"/>
    <x v="0"/>
    <x v="1"/>
    <x v="0"/>
    <x v="0"/>
    <x v="0"/>
    <x v="2"/>
    <x v="1"/>
    <x v="0"/>
    <x v="0"/>
    <x v="0"/>
    <x v="0"/>
    <n v="25.069930069930066"/>
    <x v="10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1"/>
  </r>
  <r>
    <x v="0"/>
    <x v="0"/>
    <x v="0"/>
    <x v="0"/>
    <x v="0"/>
    <x v="5"/>
    <x v="0"/>
    <x v="5"/>
    <x v="1"/>
    <x v="0"/>
    <x v="10"/>
    <x v="0"/>
    <x v="2"/>
    <x v="0"/>
    <x v="0"/>
    <x v="0"/>
    <x v="0"/>
    <x v="0"/>
    <n v="43.186813186813183"/>
    <x v="25"/>
  </r>
  <r>
    <x v="0"/>
    <x v="0"/>
    <x v="0"/>
    <x v="0"/>
    <x v="0"/>
    <x v="0"/>
    <x v="0"/>
    <x v="0"/>
    <x v="0"/>
    <x v="0"/>
    <x v="0"/>
    <x v="0"/>
    <x v="2"/>
    <x v="0"/>
    <x v="0"/>
    <x v="0"/>
    <x v="0"/>
    <x v="0"/>
    <n v="19.615384615384613"/>
    <x v="1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4"/>
  </r>
  <r>
    <x v="0"/>
    <x v="0"/>
    <x v="0"/>
    <x v="0"/>
    <x v="0"/>
    <x v="5"/>
    <x v="0"/>
    <x v="0"/>
    <x v="1"/>
    <x v="5"/>
    <x v="10"/>
    <x v="0"/>
    <x v="2"/>
    <x v="0"/>
    <x v="0"/>
    <x v="0"/>
    <x v="0"/>
    <x v="0"/>
    <n v="23.186813186813183"/>
    <x v="30"/>
  </r>
  <r>
    <x v="0"/>
    <x v="9"/>
    <x v="0"/>
    <x v="0"/>
    <x v="0"/>
    <x v="0"/>
    <x v="0"/>
    <x v="0"/>
    <x v="0"/>
    <x v="0"/>
    <x v="0"/>
    <x v="0"/>
    <x v="2"/>
    <x v="0"/>
    <x v="0"/>
    <x v="2"/>
    <x v="7"/>
    <x v="0"/>
    <n v="55.186813186813183"/>
    <x v="91"/>
  </r>
  <r>
    <x v="0"/>
    <x v="9"/>
    <x v="0"/>
    <x v="0"/>
    <x v="0"/>
    <x v="0"/>
    <x v="0"/>
    <x v="0"/>
    <x v="1"/>
    <x v="0"/>
    <x v="10"/>
    <x v="0"/>
    <x v="2"/>
    <x v="1"/>
    <x v="0"/>
    <x v="0"/>
    <x v="7"/>
    <x v="0"/>
    <n v="37.927072927072921"/>
    <x v="46"/>
  </r>
  <r>
    <x v="0"/>
    <x v="0"/>
    <x v="0"/>
    <x v="0"/>
    <x v="0"/>
    <x v="5"/>
    <x v="0"/>
    <x v="0"/>
    <x v="0"/>
    <x v="0"/>
    <x v="10"/>
    <x v="1"/>
    <x v="0"/>
    <x v="0"/>
    <x v="0"/>
    <x v="0"/>
    <x v="0"/>
    <x v="0"/>
    <n v="32.142857142857139"/>
    <x v="17"/>
  </r>
  <r>
    <x v="0"/>
    <x v="0"/>
    <x v="0"/>
    <x v="0"/>
    <x v="0"/>
    <x v="0"/>
    <x v="0"/>
    <x v="0"/>
    <x v="1"/>
    <x v="5"/>
    <x v="10"/>
    <x v="1"/>
    <x v="2"/>
    <x v="0"/>
    <x v="0"/>
    <x v="0"/>
    <x v="7"/>
    <x v="0"/>
    <n v="36.043956043956037"/>
    <x v="56"/>
  </r>
  <r>
    <x v="0"/>
    <x v="0"/>
    <x v="0"/>
    <x v="1"/>
    <x v="0"/>
    <x v="5"/>
    <x v="0"/>
    <x v="0"/>
    <x v="1"/>
    <x v="0"/>
    <x v="0"/>
    <x v="1"/>
    <x v="0"/>
    <x v="1"/>
    <x v="0"/>
    <x v="0"/>
    <x v="0"/>
    <x v="2"/>
    <n v="68.3116883116883"/>
    <x v="34"/>
  </r>
  <r>
    <x v="0"/>
    <x v="0"/>
    <x v="0"/>
    <x v="0"/>
    <x v="0"/>
    <x v="5"/>
    <x v="0"/>
    <x v="0"/>
    <x v="1"/>
    <x v="0"/>
    <x v="10"/>
    <x v="0"/>
    <x v="2"/>
    <x v="0"/>
    <x v="0"/>
    <x v="0"/>
    <x v="7"/>
    <x v="0"/>
    <n v="21.758241758241759"/>
    <x v="18"/>
  </r>
  <r>
    <x v="0"/>
    <x v="0"/>
    <x v="0"/>
    <x v="0"/>
    <x v="0"/>
    <x v="9"/>
    <x v="0"/>
    <x v="0"/>
    <x v="5"/>
    <x v="0"/>
    <x v="8"/>
    <x v="3"/>
    <x v="9"/>
    <x v="0"/>
    <x v="0"/>
    <x v="2"/>
    <x v="8"/>
    <x v="0"/>
    <n v="70.192640692640694"/>
    <x v="2"/>
  </r>
  <r>
    <x v="0"/>
    <x v="0"/>
    <x v="0"/>
    <x v="0"/>
    <x v="0"/>
    <x v="0"/>
    <x v="0"/>
    <x v="0"/>
    <x v="1"/>
    <x v="0"/>
    <x v="0"/>
    <x v="0"/>
    <x v="9"/>
    <x v="0"/>
    <x v="0"/>
    <x v="0"/>
    <x v="8"/>
    <x v="0"/>
    <n v="12.121212121212121"/>
    <x v="3"/>
  </r>
  <r>
    <x v="0"/>
    <x v="0"/>
    <x v="0"/>
    <x v="0"/>
    <x v="0"/>
    <x v="0"/>
    <x v="0"/>
    <x v="0"/>
    <x v="5"/>
    <x v="0"/>
    <x v="0"/>
    <x v="0"/>
    <x v="9"/>
    <x v="0"/>
    <x v="0"/>
    <x v="0"/>
    <x v="0"/>
    <x v="0"/>
    <n v="25.454545454545453"/>
    <x v="95"/>
  </r>
  <r>
    <x v="0"/>
    <x v="3"/>
    <x v="0"/>
    <x v="0"/>
    <x v="0"/>
    <x v="9"/>
    <x v="0"/>
    <x v="5"/>
    <x v="1"/>
    <x v="0"/>
    <x v="0"/>
    <x v="0"/>
    <x v="9"/>
    <x v="5"/>
    <x v="0"/>
    <x v="2"/>
    <x v="8"/>
    <x v="2"/>
    <n v="122.69264069264069"/>
    <x v="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8"/>
  </r>
  <r>
    <x v="0"/>
    <x v="0"/>
    <x v="0"/>
    <x v="0"/>
    <x v="0"/>
    <x v="9"/>
    <x v="0"/>
    <x v="0"/>
    <x v="1"/>
    <x v="6"/>
    <x v="8"/>
    <x v="3"/>
    <x v="9"/>
    <x v="0"/>
    <x v="1"/>
    <x v="0"/>
    <x v="0"/>
    <x v="0"/>
    <n v="58.525974025974023"/>
    <x v="22"/>
  </r>
  <r>
    <x v="0"/>
    <x v="3"/>
    <x v="0"/>
    <x v="0"/>
    <x v="0"/>
    <x v="9"/>
    <x v="0"/>
    <x v="0"/>
    <x v="5"/>
    <x v="0"/>
    <x v="0"/>
    <x v="0"/>
    <x v="9"/>
    <x v="0"/>
    <x v="0"/>
    <x v="0"/>
    <x v="0"/>
    <x v="0"/>
    <n v="54.025974025974023"/>
    <x v="64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94"/>
  </r>
  <r>
    <x v="0"/>
    <x v="0"/>
    <x v="0"/>
    <x v="0"/>
    <x v="0"/>
    <x v="0"/>
    <x v="0"/>
    <x v="0"/>
    <x v="1"/>
    <x v="0"/>
    <x v="0"/>
    <x v="0"/>
    <x v="9"/>
    <x v="0"/>
    <x v="0"/>
    <x v="0"/>
    <x v="0"/>
    <x v="0"/>
    <n v="5.4545454545454541"/>
    <x v="96"/>
  </r>
  <r>
    <x v="0"/>
    <x v="0"/>
    <x v="0"/>
    <x v="0"/>
    <x v="1"/>
    <x v="0"/>
    <x v="0"/>
    <x v="0"/>
    <x v="1"/>
    <x v="6"/>
    <x v="0"/>
    <x v="0"/>
    <x v="9"/>
    <x v="5"/>
    <x v="1"/>
    <x v="0"/>
    <x v="8"/>
    <x v="0"/>
    <n v="119.12121212121212"/>
    <x v="68"/>
  </r>
  <r>
    <x v="0"/>
    <x v="0"/>
    <x v="0"/>
    <x v="0"/>
    <x v="0"/>
    <x v="0"/>
    <x v="0"/>
    <x v="0"/>
    <x v="1"/>
    <x v="0"/>
    <x v="0"/>
    <x v="0"/>
    <x v="0"/>
    <x v="5"/>
    <x v="0"/>
    <x v="0"/>
    <x v="0"/>
    <x v="0"/>
    <n v="20"/>
    <x v="97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98"/>
  </r>
  <r>
    <x v="0"/>
    <x v="0"/>
    <x v="0"/>
    <x v="0"/>
    <x v="0"/>
    <x v="0"/>
    <x v="0"/>
    <x v="0"/>
    <x v="1"/>
    <x v="0"/>
    <x v="0"/>
    <x v="3"/>
    <x v="0"/>
    <x v="0"/>
    <x v="0"/>
    <x v="0"/>
    <x v="0"/>
    <x v="0"/>
    <n v="10"/>
    <x v="11"/>
  </r>
  <r>
    <x v="0"/>
    <x v="3"/>
    <x v="0"/>
    <x v="0"/>
    <x v="0"/>
    <x v="9"/>
    <x v="0"/>
    <x v="0"/>
    <x v="1"/>
    <x v="6"/>
    <x v="8"/>
    <x v="3"/>
    <x v="9"/>
    <x v="0"/>
    <x v="0"/>
    <x v="0"/>
    <x v="8"/>
    <x v="2"/>
    <n v="90.192640692640694"/>
    <x v="13"/>
  </r>
  <r>
    <x v="0"/>
    <x v="0"/>
    <x v="0"/>
    <x v="0"/>
    <x v="0"/>
    <x v="0"/>
    <x v="0"/>
    <x v="0"/>
    <x v="1"/>
    <x v="6"/>
    <x v="8"/>
    <x v="3"/>
    <x v="9"/>
    <x v="0"/>
    <x v="0"/>
    <x v="2"/>
    <x v="8"/>
    <x v="0"/>
    <n v="53.621212121212118"/>
    <x v="15"/>
  </r>
  <r>
    <x v="0"/>
    <x v="0"/>
    <x v="0"/>
    <x v="0"/>
    <x v="0"/>
    <x v="0"/>
    <x v="0"/>
    <x v="0"/>
    <x v="1"/>
    <x v="6"/>
    <x v="8"/>
    <x v="0"/>
    <x v="0"/>
    <x v="0"/>
    <x v="1"/>
    <x v="2"/>
    <x v="8"/>
    <x v="2"/>
    <n v="73.166666666666657"/>
    <x v="30"/>
  </r>
  <r>
    <x v="0"/>
    <x v="0"/>
    <x v="0"/>
    <x v="0"/>
    <x v="0"/>
    <x v="9"/>
    <x v="0"/>
    <x v="0"/>
    <x v="1"/>
    <x v="0"/>
    <x v="8"/>
    <x v="0"/>
    <x v="0"/>
    <x v="0"/>
    <x v="0"/>
    <x v="0"/>
    <x v="0"/>
    <x v="0"/>
    <n v="16.071428571428569"/>
    <x v="91"/>
  </r>
  <r>
    <x v="0"/>
    <x v="0"/>
    <x v="0"/>
    <x v="0"/>
    <x v="0"/>
    <x v="9"/>
    <x v="0"/>
    <x v="0"/>
    <x v="1"/>
    <x v="0"/>
    <x v="0"/>
    <x v="3"/>
    <x v="0"/>
    <x v="0"/>
    <x v="0"/>
    <x v="2"/>
    <x v="8"/>
    <x v="0"/>
    <n v="37.238095238095234"/>
    <x v="61"/>
  </r>
  <r>
    <x v="0"/>
    <x v="0"/>
    <x v="0"/>
    <x v="0"/>
    <x v="0"/>
    <x v="0"/>
    <x v="0"/>
    <x v="5"/>
    <x v="1"/>
    <x v="0"/>
    <x v="8"/>
    <x v="0"/>
    <x v="0"/>
    <x v="0"/>
    <x v="1"/>
    <x v="0"/>
    <x v="8"/>
    <x v="0"/>
    <n v="59.166666666666664"/>
    <x v="17"/>
  </r>
  <r>
    <x v="0"/>
    <x v="0"/>
    <x v="0"/>
    <x v="0"/>
    <x v="0"/>
    <x v="0"/>
    <x v="0"/>
    <x v="0"/>
    <x v="1"/>
    <x v="0"/>
    <x v="8"/>
    <x v="0"/>
    <x v="9"/>
    <x v="0"/>
    <x v="0"/>
    <x v="0"/>
    <x v="0"/>
    <x v="0"/>
    <n v="12.954545454545453"/>
    <x v="1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5"/>
  </r>
  <r>
    <x v="0"/>
    <x v="0"/>
    <x v="0"/>
    <x v="0"/>
    <x v="0"/>
    <x v="10"/>
    <x v="0"/>
    <x v="0"/>
    <x v="1"/>
    <x v="0"/>
    <x v="0"/>
    <x v="11"/>
    <x v="8"/>
    <x v="0"/>
    <x v="5"/>
    <x v="0"/>
    <x v="0"/>
    <x v="0"/>
    <n v="46"/>
    <x v="40"/>
  </r>
  <r>
    <x v="0"/>
    <x v="0"/>
    <x v="0"/>
    <x v="0"/>
    <x v="0"/>
    <x v="0"/>
    <x v="0"/>
    <x v="0"/>
    <x v="1"/>
    <x v="0"/>
    <x v="9"/>
    <x v="0"/>
    <x v="0"/>
    <x v="0"/>
    <x v="0"/>
    <x v="0"/>
    <x v="0"/>
    <x v="0"/>
    <n v="8.5714285714285712"/>
    <x v="95"/>
  </r>
  <r>
    <x v="0"/>
    <x v="0"/>
    <x v="0"/>
    <x v="0"/>
    <x v="0"/>
    <x v="10"/>
    <x v="0"/>
    <x v="0"/>
    <x v="4"/>
    <x v="0"/>
    <x v="9"/>
    <x v="0"/>
    <x v="8"/>
    <x v="0"/>
    <x v="5"/>
    <x v="0"/>
    <x v="0"/>
    <x v="0"/>
    <n v="51.571428571428569"/>
    <x v="48"/>
  </r>
  <r>
    <x v="0"/>
    <x v="0"/>
    <x v="0"/>
    <x v="0"/>
    <x v="0"/>
    <x v="0"/>
    <x v="0"/>
    <x v="0"/>
    <x v="1"/>
    <x v="0"/>
    <x v="0"/>
    <x v="0"/>
    <x v="8"/>
    <x v="8"/>
    <x v="0"/>
    <x v="0"/>
    <x v="0"/>
    <x v="0"/>
    <n v="15"/>
    <x v="99"/>
  </r>
  <r>
    <x v="0"/>
    <x v="0"/>
    <x v="0"/>
    <x v="0"/>
    <x v="0"/>
    <x v="0"/>
    <x v="0"/>
    <x v="0"/>
    <x v="1"/>
    <x v="0"/>
    <x v="0"/>
    <x v="11"/>
    <x v="8"/>
    <x v="0"/>
    <x v="0"/>
    <x v="0"/>
    <x v="0"/>
    <x v="0"/>
    <n v="20"/>
    <x v="49"/>
  </r>
  <r>
    <x v="0"/>
    <x v="0"/>
    <x v="0"/>
    <x v="0"/>
    <x v="0"/>
    <x v="10"/>
    <x v="0"/>
    <x v="0"/>
    <x v="1"/>
    <x v="0"/>
    <x v="0"/>
    <x v="0"/>
    <x v="0"/>
    <x v="0"/>
    <x v="0"/>
    <x v="6"/>
    <x v="9"/>
    <x v="0"/>
    <n v="38"/>
    <x v="68"/>
  </r>
  <r>
    <x v="0"/>
    <x v="0"/>
    <x v="0"/>
    <x v="0"/>
    <x v="0"/>
    <x v="10"/>
    <x v="0"/>
    <x v="0"/>
    <x v="1"/>
    <x v="7"/>
    <x v="0"/>
    <x v="0"/>
    <x v="0"/>
    <x v="8"/>
    <x v="0"/>
    <x v="0"/>
    <x v="9"/>
    <x v="0"/>
    <n v="48"/>
    <x v="100"/>
  </r>
  <r>
    <x v="0"/>
    <x v="0"/>
    <x v="0"/>
    <x v="0"/>
    <x v="0"/>
    <x v="0"/>
    <x v="0"/>
    <x v="0"/>
    <x v="1"/>
    <x v="0"/>
    <x v="0"/>
    <x v="11"/>
    <x v="0"/>
    <x v="0"/>
    <x v="0"/>
    <x v="0"/>
    <x v="0"/>
    <x v="2"/>
    <n v="35"/>
    <x v="101"/>
  </r>
  <r>
    <x v="0"/>
    <x v="0"/>
    <x v="0"/>
    <x v="1"/>
    <x v="0"/>
    <x v="0"/>
    <x v="0"/>
    <x v="0"/>
    <x v="4"/>
    <x v="0"/>
    <x v="0"/>
    <x v="0"/>
    <x v="8"/>
    <x v="0"/>
    <x v="0"/>
    <x v="0"/>
    <x v="0"/>
    <x v="0"/>
    <n v="47"/>
    <x v="11"/>
  </r>
  <r>
    <x v="0"/>
    <x v="6"/>
    <x v="0"/>
    <x v="0"/>
    <x v="0"/>
    <x v="0"/>
    <x v="0"/>
    <x v="0"/>
    <x v="1"/>
    <x v="0"/>
    <x v="0"/>
    <x v="11"/>
    <x v="8"/>
    <x v="0"/>
    <x v="0"/>
    <x v="6"/>
    <x v="9"/>
    <x v="0"/>
    <n v="82"/>
    <x v="24"/>
  </r>
  <r>
    <x v="0"/>
    <x v="0"/>
    <x v="0"/>
    <x v="0"/>
    <x v="0"/>
    <x v="0"/>
    <x v="0"/>
    <x v="0"/>
    <x v="4"/>
    <x v="7"/>
    <x v="0"/>
    <x v="0"/>
    <x v="8"/>
    <x v="8"/>
    <x v="0"/>
    <x v="0"/>
    <x v="0"/>
    <x v="0"/>
    <n v="47"/>
    <x v="13"/>
  </r>
  <r>
    <x v="0"/>
    <x v="0"/>
    <x v="0"/>
    <x v="0"/>
    <x v="0"/>
    <x v="10"/>
    <x v="0"/>
    <x v="0"/>
    <x v="1"/>
    <x v="0"/>
    <x v="0"/>
    <x v="0"/>
    <x v="8"/>
    <x v="0"/>
    <x v="0"/>
    <x v="0"/>
    <x v="0"/>
    <x v="0"/>
    <n v="11"/>
    <x v="102"/>
  </r>
  <r>
    <x v="0"/>
    <x v="0"/>
    <x v="0"/>
    <x v="0"/>
    <x v="0"/>
    <x v="10"/>
    <x v="0"/>
    <x v="0"/>
    <x v="1"/>
    <x v="0"/>
    <x v="0"/>
    <x v="0"/>
    <x v="0"/>
    <x v="0"/>
    <x v="5"/>
    <x v="0"/>
    <x v="9"/>
    <x v="0"/>
    <n v="38"/>
    <x v="1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4"/>
  </r>
  <r>
    <x v="0"/>
    <x v="0"/>
    <x v="0"/>
    <x v="0"/>
    <x v="0"/>
    <x v="0"/>
    <x v="0"/>
    <x v="0"/>
    <x v="1"/>
    <x v="0"/>
    <x v="9"/>
    <x v="0"/>
    <x v="8"/>
    <x v="0"/>
    <x v="0"/>
    <x v="0"/>
    <x v="0"/>
    <x v="0"/>
    <n v="13.571428571428571"/>
    <x v="26"/>
  </r>
  <r>
    <x v="0"/>
    <x v="6"/>
    <x v="0"/>
    <x v="0"/>
    <x v="0"/>
    <x v="10"/>
    <x v="0"/>
    <x v="0"/>
    <x v="4"/>
    <x v="0"/>
    <x v="9"/>
    <x v="0"/>
    <x v="8"/>
    <x v="0"/>
    <x v="0"/>
    <x v="6"/>
    <x v="0"/>
    <x v="2"/>
    <n v="101.57142857142857"/>
    <x v="30"/>
  </r>
  <r>
    <x v="0"/>
    <x v="0"/>
    <x v="0"/>
    <x v="0"/>
    <x v="0"/>
    <x v="0"/>
    <x v="0"/>
    <x v="0"/>
    <x v="1"/>
    <x v="7"/>
    <x v="9"/>
    <x v="0"/>
    <x v="0"/>
    <x v="0"/>
    <x v="0"/>
    <x v="0"/>
    <x v="9"/>
    <x v="0"/>
    <n v="40.571428571428569"/>
    <x v="91"/>
  </r>
  <r>
    <x v="0"/>
    <x v="0"/>
    <x v="0"/>
    <x v="0"/>
    <x v="0"/>
    <x v="0"/>
    <x v="0"/>
    <x v="0"/>
    <x v="1"/>
    <x v="0"/>
    <x v="0"/>
    <x v="0"/>
    <x v="0"/>
    <x v="8"/>
    <x v="0"/>
    <x v="0"/>
    <x v="0"/>
    <x v="0"/>
    <n v="10"/>
    <x v="61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03"/>
  </r>
  <r>
    <x v="0"/>
    <x v="0"/>
    <x v="0"/>
    <x v="0"/>
    <x v="0"/>
    <x v="10"/>
    <x v="0"/>
    <x v="0"/>
    <x v="1"/>
    <x v="0"/>
    <x v="9"/>
    <x v="0"/>
    <x v="0"/>
    <x v="0"/>
    <x v="0"/>
    <x v="0"/>
    <x v="0"/>
    <x v="0"/>
    <n v="14.571428571428571"/>
    <x v="104"/>
  </r>
  <r>
    <x v="0"/>
    <x v="0"/>
    <x v="0"/>
    <x v="1"/>
    <x v="0"/>
    <x v="10"/>
    <x v="0"/>
    <x v="1"/>
    <x v="1"/>
    <x v="0"/>
    <x v="9"/>
    <x v="0"/>
    <x v="8"/>
    <x v="8"/>
    <x v="0"/>
    <x v="0"/>
    <x v="0"/>
    <x v="0"/>
    <n v="119.57142857142857"/>
    <x v="32"/>
  </r>
  <r>
    <x v="0"/>
    <x v="0"/>
    <x v="0"/>
    <x v="0"/>
    <x v="0"/>
    <x v="10"/>
    <x v="0"/>
    <x v="0"/>
    <x v="1"/>
    <x v="0"/>
    <x v="0"/>
    <x v="0"/>
    <x v="8"/>
    <x v="0"/>
    <x v="0"/>
    <x v="0"/>
    <x v="0"/>
    <x v="0"/>
    <n v="11"/>
    <x v="34"/>
  </r>
  <r>
    <x v="0"/>
    <x v="0"/>
    <x v="0"/>
    <x v="0"/>
    <x v="0"/>
    <x v="0"/>
    <x v="0"/>
    <x v="0"/>
    <x v="4"/>
    <x v="0"/>
    <x v="0"/>
    <x v="0"/>
    <x v="0"/>
    <x v="8"/>
    <x v="0"/>
    <x v="0"/>
    <x v="0"/>
    <x v="2"/>
    <n v="42"/>
    <x v="18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7"/>
  </r>
  <r>
    <x v="0"/>
    <x v="0"/>
    <x v="0"/>
    <x v="0"/>
    <x v="0"/>
    <x v="0"/>
    <x v="0"/>
    <x v="0"/>
    <x v="4"/>
    <x v="0"/>
    <x v="0"/>
    <x v="0"/>
    <x v="11"/>
    <x v="2"/>
    <x v="0"/>
    <x v="5"/>
    <x v="0"/>
    <x v="1"/>
    <n v="57.238095238095241"/>
    <x v="40"/>
  </r>
  <r>
    <x v="0"/>
    <x v="10"/>
    <x v="0"/>
    <x v="0"/>
    <x v="0"/>
    <x v="0"/>
    <x v="0"/>
    <x v="0"/>
    <x v="4"/>
    <x v="0"/>
    <x v="0"/>
    <x v="12"/>
    <x v="11"/>
    <x v="2"/>
    <x v="0"/>
    <x v="0"/>
    <x v="0"/>
    <x v="0"/>
    <n v="43.309523809523803"/>
    <x v="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8"/>
  </r>
  <r>
    <x v="0"/>
    <x v="10"/>
    <x v="0"/>
    <x v="4"/>
    <x v="0"/>
    <x v="11"/>
    <x v="0"/>
    <x v="0"/>
    <x v="4"/>
    <x v="6"/>
    <x v="0"/>
    <x v="12"/>
    <x v="11"/>
    <x v="2"/>
    <x v="0"/>
    <x v="0"/>
    <x v="9"/>
    <x v="1"/>
    <n v="147.76406926406926"/>
    <x v="48"/>
  </r>
  <r>
    <x v="0"/>
    <x v="10"/>
    <x v="0"/>
    <x v="0"/>
    <x v="0"/>
    <x v="0"/>
    <x v="0"/>
    <x v="0"/>
    <x v="1"/>
    <x v="6"/>
    <x v="7"/>
    <x v="12"/>
    <x v="0"/>
    <x v="0"/>
    <x v="0"/>
    <x v="0"/>
    <x v="0"/>
    <x v="0"/>
    <n v="38.071428571428569"/>
    <x v="105"/>
  </r>
  <r>
    <x v="0"/>
    <x v="0"/>
    <x v="0"/>
    <x v="0"/>
    <x v="0"/>
    <x v="11"/>
    <x v="0"/>
    <x v="0"/>
    <x v="4"/>
    <x v="0"/>
    <x v="7"/>
    <x v="0"/>
    <x v="11"/>
    <x v="0"/>
    <x v="0"/>
    <x v="0"/>
    <x v="9"/>
    <x v="0"/>
    <n v="46.121212121212118"/>
    <x v="64"/>
  </r>
  <r>
    <x v="0"/>
    <x v="0"/>
    <x v="0"/>
    <x v="0"/>
    <x v="0"/>
    <x v="11"/>
    <x v="0"/>
    <x v="0"/>
    <x v="1"/>
    <x v="0"/>
    <x v="7"/>
    <x v="0"/>
    <x v="11"/>
    <x v="0"/>
    <x v="0"/>
    <x v="5"/>
    <x v="0"/>
    <x v="1"/>
    <n v="52.121212121212125"/>
    <x v="49"/>
  </r>
  <r>
    <x v="0"/>
    <x v="0"/>
    <x v="0"/>
    <x v="0"/>
    <x v="0"/>
    <x v="0"/>
    <x v="0"/>
    <x v="0"/>
    <x v="1"/>
    <x v="0"/>
    <x v="0"/>
    <x v="12"/>
    <x v="11"/>
    <x v="2"/>
    <x v="0"/>
    <x v="0"/>
    <x v="9"/>
    <x v="0"/>
    <n v="34.738095238095241"/>
    <x v="68"/>
  </r>
  <r>
    <x v="0"/>
    <x v="0"/>
    <x v="0"/>
    <x v="0"/>
    <x v="0"/>
    <x v="11"/>
    <x v="0"/>
    <x v="0"/>
    <x v="1"/>
    <x v="0"/>
    <x v="0"/>
    <x v="0"/>
    <x v="11"/>
    <x v="0"/>
    <x v="0"/>
    <x v="0"/>
    <x v="0"/>
    <x v="0"/>
    <n v="12.121212121212121"/>
    <x v="89"/>
  </r>
  <r>
    <x v="0"/>
    <x v="10"/>
    <x v="0"/>
    <x v="0"/>
    <x v="0"/>
    <x v="11"/>
    <x v="0"/>
    <x v="6"/>
    <x v="1"/>
    <x v="0"/>
    <x v="0"/>
    <x v="12"/>
    <x v="0"/>
    <x v="0"/>
    <x v="0"/>
    <x v="0"/>
    <x v="0"/>
    <x v="0"/>
    <n v="36.525974025974023"/>
    <x v="24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06"/>
  </r>
  <r>
    <x v="0"/>
    <x v="0"/>
    <x v="0"/>
    <x v="0"/>
    <x v="0"/>
    <x v="11"/>
    <x v="0"/>
    <x v="6"/>
    <x v="1"/>
    <x v="0"/>
    <x v="0"/>
    <x v="12"/>
    <x v="0"/>
    <x v="0"/>
    <x v="0"/>
    <x v="0"/>
    <x v="0"/>
    <x v="0"/>
    <n v="27.954545454545453"/>
    <x v="92"/>
  </r>
  <r>
    <x v="0"/>
    <x v="0"/>
    <x v="0"/>
    <x v="0"/>
    <x v="0"/>
    <x v="11"/>
    <x v="0"/>
    <x v="0"/>
    <x v="1"/>
    <x v="6"/>
    <x v="0"/>
    <x v="12"/>
    <x v="0"/>
    <x v="2"/>
    <x v="0"/>
    <x v="0"/>
    <x v="0"/>
    <x v="0"/>
    <n v="33.525974025974023"/>
    <x v="15"/>
  </r>
  <r>
    <x v="0"/>
    <x v="10"/>
    <x v="0"/>
    <x v="0"/>
    <x v="0"/>
    <x v="11"/>
    <x v="0"/>
    <x v="6"/>
    <x v="4"/>
    <x v="6"/>
    <x v="0"/>
    <x v="12"/>
    <x v="0"/>
    <x v="0"/>
    <x v="0"/>
    <x v="0"/>
    <x v="9"/>
    <x v="1"/>
    <n v="87.525974025974023"/>
    <x v="30"/>
  </r>
  <r>
    <x v="0"/>
    <x v="10"/>
    <x v="0"/>
    <x v="0"/>
    <x v="0"/>
    <x v="11"/>
    <x v="0"/>
    <x v="0"/>
    <x v="1"/>
    <x v="0"/>
    <x v="7"/>
    <x v="0"/>
    <x v="11"/>
    <x v="0"/>
    <x v="0"/>
    <x v="5"/>
    <x v="0"/>
    <x v="0"/>
    <n v="45.692640692640694"/>
    <x v="91"/>
  </r>
  <r>
    <x v="0"/>
    <x v="0"/>
    <x v="0"/>
    <x v="0"/>
    <x v="0"/>
    <x v="0"/>
    <x v="0"/>
    <x v="0"/>
    <x v="1"/>
    <x v="0"/>
    <x v="0"/>
    <x v="0"/>
    <x v="11"/>
    <x v="0"/>
    <x v="0"/>
    <x v="5"/>
    <x v="0"/>
    <x v="0"/>
    <n v="21.666666666666668"/>
    <x v="61"/>
  </r>
  <r>
    <x v="0"/>
    <x v="10"/>
    <x v="0"/>
    <x v="0"/>
    <x v="0"/>
    <x v="11"/>
    <x v="0"/>
    <x v="0"/>
    <x v="1"/>
    <x v="0"/>
    <x v="7"/>
    <x v="0"/>
    <x v="0"/>
    <x v="2"/>
    <x v="3"/>
    <x v="0"/>
    <x v="0"/>
    <x v="0"/>
    <n v="92.597402597402606"/>
    <x v="32"/>
  </r>
  <r>
    <x v="0"/>
    <x v="0"/>
    <x v="0"/>
    <x v="0"/>
    <x v="0"/>
    <x v="11"/>
    <x v="0"/>
    <x v="6"/>
    <x v="1"/>
    <x v="6"/>
    <x v="7"/>
    <x v="0"/>
    <x v="0"/>
    <x v="2"/>
    <x v="0"/>
    <x v="0"/>
    <x v="9"/>
    <x v="0"/>
    <n v="63.025974025974023"/>
    <x v="34"/>
  </r>
  <r>
    <x v="0"/>
    <x v="0"/>
    <x v="0"/>
    <x v="0"/>
    <x v="0"/>
    <x v="0"/>
    <x v="0"/>
    <x v="0"/>
    <x v="1"/>
    <x v="0"/>
    <x v="0"/>
    <x v="0"/>
    <x v="0"/>
    <x v="1"/>
    <x v="0"/>
    <x v="0"/>
    <x v="1"/>
    <x v="0"/>
    <n v="12.954545454545453"/>
    <x v="1"/>
  </r>
  <r>
    <x v="0"/>
    <x v="0"/>
    <x v="0"/>
    <x v="1"/>
    <x v="0"/>
    <x v="9"/>
    <x v="0"/>
    <x v="0"/>
    <x v="1"/>
    <x v="3"/>
    <x v="0"/>
    <x v="0"/>
    <x v="0"/>
    <x v="1"/>
    <x v="5"/>
    <x v="7"/>
    <x v="0"/>
    <x v="0"/>
    <n v="80.025974025974023"/>
    <x v="40"/>
  </r>
  <r>
    <x v="0"/>
    <x v="0"/>
    <x v="0"/>
    <x v="0"/>
    <x v="0"/>
    <x v="0"/>
    <x v="0"/>
    <x v="0"/>
    <x v="5"/>
    <x v="3"/>
    <x v="8"/>
    <x v="0"/>
    <x v="12"/>
    <x v="1"/>
    <x v="0"/>
    <x v="0"/>
    <x v="0"/>
    <x v="0"/>
    <n v="42.954545454545453"/>
    <x v="3"/>
  </r>
  <r>
    <x v="1"/>
    <x v="0"/>
    <x v="0"/>
    <x v="0"/>
    <x v="0"/>
    <x v="0"/>
    <x v="0"/>
    <x v="0"/>
    <x v="1"/>
    <x v="0"/>
    <x v="8"/>
    <x v="0"/>
    <x v="0"/>
    <x v="0"/>
    <x v="0"/>
    <x v="0"/>
    <x v="0"/>
    <x v="0"/>
    <n v="67.5"/>
    <x v="107"/>
  </r>
  <r>
    <x v="0"/>
    <x v="0"/>
    <x v="0"/>
    <x v="0"/>
    <x v="0"/>
    <x v="0"/>
    <x v="0"/>
    <x v="0"/>
    <x v="5"/>
    <x v="3"/>
    <x v="0"/>
    <x v="3"/>
    <x v="12"/>
    <x v="1"/>
    <x v="0"/>
    <x v="0"/>
    <x v="0"/>
    <x v="0"/>
    <n v="45.454545454545453"/>
    <x v="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8"/>
  </r>
  <r>
    <x v="0"/>
    <x v="6"/>
    <x v="0"/>
    <x v="0"/>
    <x v="0"/>
    <x v="0"/>
    <x v="0"/>
    <x v="0"/>
    <x v="1"/>
    <x v="0"/>
    <x v="0"/>
    <x v="0"/>
    <x v="12"/>
    <x v="0"/>
    <x v="0"/>
    <x v="0"/>
    <x v="1"/>
    <x v="0"/>
    <n v="41.5"/>
    <x v="48"/>
  </r>
  <r>
    <x v="0"/>
    <x v="0"/>
    <x v="0"/>
    <x v="0"/>
    <x v="0"/>
    <x v="0"/>
    <x v="0"/>
    <x v="1"/>
    <x v="1"/>
    <x v="3"/>
    <x v="8"/>
    <x v="0"/>
    <x v="12"/>
    <x v="1"/>
    <x v="0"/>
    <x v="0"/>
    <x v="1"/>
    <x v="3"/>
    <n v="120.45454545454545"/>
    <x v="7"/>
  </r>
  <r>
    <x v="0"/>
    <x v="0"/>
    <x v="0"/>
    <x v="0"/>
    <x v="0"/>
    <x v="0"/>
    <x v="0"/>
    <x v="0"/>
    <x v="1"/>
    <x v="3"/>
    <x v="8"/>
    <x v="0"/>
    <x v="12"/>
    <x v="1"/>
    <x v="5"/>
    <x v="7"/>
    <x v="1"/>
    <x v="0"/>
    <n v="60.454545454545453"/>
    <x v="22"/>
  </r>
  <r>
    <x v="0"/>
    <x v="0"/>
    <x v="0"/>
    <x v="0"/>
    <x v="0"/>
    <x v="9"/>
    <x v="0"/>
    <x v="0"/>
    <x v="1"/>
    <x v="0"/>
    <x v="0"/>
    <x v="3"/>
    <x v="12"/>
    <x v="0"/>
    <x v="0"/>
    <x v="0"/>
    <x v="0"/>
    <x v="0"/>
    <n v="22.571428571428569"/>
    <x v="64"/>
  </r>
  <r>
    <x v="0"/>
    <x v="0"/>
    <x v="0"/>
    <x v="0"/>
    <x v="0"/>
    <x v="0"/>
    <x v="0"/>
    <x v="0"/>
    <x v="1"/>
    <x v="0"/>
    <x v="0"/>
    <x v="3"/>
    <x v="12"/>
    <x v="0"/>
    <x v="0"/>
    <x v="0"/>
    <x v="0"/>
    <x v="0"/>
    <n v="14"/>
    <x v="43"/>
  </r>
  <r>
    <x v="0"/>
    <x v="0"/>
    <x v="0"/>
    <x v="0"/>
    <x v="0"/>
    <x v="0"/>
    <x v="0"/>
    <x v="0"/>
    <x v="5"/>
    <x v="0"/>
    <x v="0"/>
    <x v="0"/>
    <x v="12"/>
    <x v="1"/>
    <x v="0"/>
    <x v="0"/>
    <x v="0"/>
    <x v="0"/>
    <n v="29.454545454545453"/>
    <x v="89"/>
  </r>
  <r>
    <x v="0"/>
    <x v="0"/>
    <x v="0"/>
    <x v="0"/>
    <x v="1"/>
    <x v="9"/>
    <x v="0"/>
    <x v="0"/>
    <x v="1"/>
    <x v="0"/>
    <x v="0"/>
    <x v="0"/>
    <x v="12"/>
    <x v="0"/>
    <x v="0"/>
    <x v="0"/>
    <x v="1"/>
    <x v="0"/>
    <n v="80.071428571428569"/>
    <x v="52"/>
  </r>
  <r>
    <x v="0"/>
    <x v="6"/>
    <x v="0"/>
    <x v="0"/>
    <x v="0"/>
    <x v="9"/>
    <x v="0"/>
    <x v="0"/>
    <x v="1"/>
    <x v="3"/>
    <x v="8"/>
    <x v="0"/>
    <x v="12"/>
    <x v="0"/>
    <x v="0"/>
    <x v="7"/>
    <x v="1"/>
    <x v="0"/>
    <n v="73.571428571428569"/>
    <x v="10"/>
  </r>
  <r>
    <x v="0"/>
    <x v="0"/>
    <x v="0"/>
    <x v="0"/>
    <x v="0"/>
    <x v="0"/>
    <x v="0"/>
    <x v="0"/>
    <x v="1"/>
    <x v="3"/>
    <x v="0"/>
    <x v="0"/>
    <x v="0"/>
    <x v="0"/>
    <x v="0"/>
    <x v="7"/>
    <x v="0"/>
    <x v="0"/>
    <n v="16"/>
    <x v="108"/>
  </r>
  <r>
    <x v="0"/>
    <x v="0"/>
    <x v="0"/>
    <x v="0"/>
    <x v="0"/>
    <x v="9"/>
    <x v="0"/>
    <x v="0"/>
    <x v="1"/>
    <x v="0"/>
    <x v="8"/>
    <x v="3"/>
    <x v="12"/>
    <x v="1"/>
    <x v="5"/>
    <x v="0"/>
    <x v="0"/>
    <x v="3"/>
    <n v="85.525974025974023"/>
    <x v="13"/>
  </r>
  <r>
    <x v="0"/>
    <x v="0"/>
    <x v="0"/>
    <x v="0"/>
    <x v="0"/>
    <x v="0"/>
    <x v="0"/>
    <x v="0"/>
    <x v="1"/>
    <x v="0"/>
    <x v="0"/>
    <x v="0"/>
    <x v="0"/>
    <x v="0"/>
    <x v="0"/>
    <x v="7"/>
    <x v="0"/>
    <x v="0"/>
    <n v="10"/>
    <x v="15"/>
  </r>
  <r>
    <x v="0"/>
    <x v="0"/>
    <x v="0"/>
    <x v="0"/>
    <x v="0"/>
    <x v="0"/>
    <x v="0"/>
    <x v="0"/>
    <x v="1"/>
    <x v="0"/>
    <x v="0"/>
    <x v="3"/>
    <x v="0"/>
    <x v="0"/>
    <x v="0"/>
    <x v="0"/>
    <x v="0"/>
    <x v="0"/>
    <n v="10"/>
    <x v="109"/>
  </r>
  <r>
    <x v="0"/>
    <x v="0"/>
    <x v="0"/>
    <x v="0"/>
    <x v="0"/>
    <x v="0"/>
    <x v="0"/>
    <x v="0"/>
    <x v="1"/>
    <x v="3"/>
    <x v="0"/>
    <x v="0"/>
    <x v="0"/>
    <x v="0"/>
    <x v="0"/>
    <x v="0"/>
    <x v="0"/>
    <x v="0"/>
    <n v="6"/>
    <x v="26"/>
  </r>
  <r>
    <x v="0"/>
    <x v="0"/>
    <x v="0"/>
    <x v="1"/>
    <x v="0"/>
    <x v="9"/>
    <x v="0"/>
    <x v="0"/>
    <x v="1"/>
    <x v="3"/>
    <x v="0"/>
    <x v="3"/>
    <x v="12"/>
    <x v="1"/>
    <x v="0"/>
    <x v="7"/>
    <x v="1"/>
    <x v="0"/>
    <n v="81.525974025974023"/>
    <x v="30"/>
  </r>
  <r>
    <x v="0"/>
    <x v="0"/>
    <x v="0"/>
    <x v="0"/>
    <x v="0"/>
    <x v="0"/>
    <x v="0"/>
    <x v="0"/>
    <x v="1"/>
    <x v="3"/>
    <x v="8"/>
    <x v="0"/>
    <x v="12"/>
    <x v="1"/>
    <x v="0"/>
    <x v="0"/>
    <x v="0"/>
    <x v="0"/>
    <n v="22.954545454545453"/>
    <x v="61"/>
  </r>
  <r>
    <x v="0"/>
    <x v="0"/>
    <x v="0"/>
    <x v="0"/>
    <x v="0"/>
    <x v="9"/>
    <x v="0"/>
    <x v="0"/>
    <x v="1"/>
    <x v="0"/>
    <x v="0"/>
    <x v="0"/>
    <x v="12"/>
    <x v="1"/>
    <x v="0"/>
    <x v="0"/>
    <x v="0"/>
    <x v="0"/>
    <n v="18.025974025974026"/>
    <x v="103"/>
  </r>
  <r>
    <x v="0"/>
    <x v="0"/>
    <x v="0"/>
    <x v="0"/>
    <x v="0"/>
    <x v="0"/>
    <x v="0"/>
    <x v="0"/>
    <x v="1"/>
    <x v="0"/>
    <x v="0"/>
    <x v="0"/>
    <x v="12"/>
    <x v="0"/>
    <x v="0"/>
    <x v="0"/>
    <x v="0"/>
    <x v="0"/>
    <n v="4"/>
    <x v="32"/>
  </r>
  <r>
    <x v="0"/>
    <x v="0"/>
    <x v="0"/>
    <x v="0"/>
    <x v="0"/>
    <x v="0"/>
    <x v="0"/>
    <x v="0"/>
    <x v="1"/>
    <x v="0"/>
    <x v="8"/>
    <x v="0"/>
    <x v="0"/>
    <x v="0"/>
    <x v="0"/>
    <x v="0"/>
    <x v="1"/>
    <x v="0"/>
    <n v="15"/>
    <x v="34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5"/>
  </r>
  <r>
    <x v="0"/>
    <x v="0"/>
    <x v="0"/>
    <x v="0"/>
    <x v="0"/>
    <x v="9"/>
    <x v="0"/>
    <x v="0"/>
    <x v="5"/>
    <x v="0"/>
    <x v="7"/>
    <x v="12"/>
    <x v="7"/>
    <x v="0"/>
    <x v="0"/>
    <x v="0"/>
    <x v="9"/>
    <x v="0"/>
    <n v="68.071428571428569"/>
    <x v="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88"/>
  </r>
  <r>
    <x v="0"/>
    <x v="0"/>
    <x v="0"/>
    <x v="0"/>
    <x v="0"/>
    <x v="0"/>
    <x v="0"/>
    <x v="5"/>
    <x v="5"/>
    <x v="0"/>
    <x v="7"/>
    <x v="0"/>
    <x v="0"/>
    <x v="9"/>
    <x v="0"/>
    <x v="2"/>
    <x v="0"/>
    <x v="0"/>
    <n v="87"/>
    <x v="8"/>
  </r>
  <r>
    <x v="0"/>
    <x v="0"/>
    <x v="0"/>
    <x v="0"/>
    <x v="0"/>
    <x v="9"/>
    <x v="0"/>
    <x v="0"/>
    <x v="1"/>
    <x v="0"/>
    <x v="0"/>
    <x v="0"/>
    <x v="0"/>
    <x v="0"/>
    <x v="0"/>
    <x v="0"/>
    <x v="0"/>
    <x v="0"/>
    <n v="8.5714285714285712"/>
    <x v="110"/>
  </r>
  <r>
    <x v="0"/>
    <x v="3"/>
    <x v="0"/>
    <x v="0"/>
    <x v="0"/>
    <x v="0"/>
    <x v="0"/>
    <x v="0"/>
    <x v="1"/>
    <x v="7"/>
    <x v="0"/>
    <x v="12"/>
    <x v="0"/>
    <x v="0"/>
    <x v="0"/>
    <x v="0"/>
    <x v="9"/>
    <x v="3"/>
    <n v="89.5"/>
    <x v="89"/>
  </r>
  <r>
    <x v="0"/>
    <x v="0"/>
    <x v="0"/>
    <x v="0"/>
    <x v="0"/>
    <x v="0"/>
    <x v="0"/>
    <x v="0"/>
    <x v="1"/>
    <x v="0"/>
    <x v="7"/>
    <x v="0"/>
    <x v="0"/>
    <x v="0"/>
    <x v="0"/>
    <x v="0"/>
    <x v="0"/>
    <x v="0"/>
    <n v="10"/>
    <x v="9"/>
  </r>
  <r>
    <x v="0"/>
    <x v="0"/>
    <x v="0"/>
    <x v="4"/>
    <x v="0"/>
    <x v="0"/>
    <x v="0"/>
    <x v="0"/>
    <x v="1"/>
    <x v="0"/>
    <x v="0"/>
    <x v="12"/>
    <x v="0"/>
    <x v="9"/>
    <x v="0"/>
    <x v="2"/>
    <x v="0"/>
    <x v="0"/>
    <n v="94.5"/>
    <x v="10"/>
  </r>
  <r>
    <x v="0"/>
    <x v="0"/>
    <x v="0"/>
    <x v="0"/>
    <x v="0"/>
    <x v="0"/>
    <x v="0"/>
    <x v="5"/>
    <x v="1"/>
    <x v="0"/>
    <x v="0"/>
    <x v="0"/>
    <x v="7"/>
    <x v="9"/>
    <x v="0"/>
    <x v="0"/>
    <x v="0"/>
    <x v="0"/>
    <n v="55"/>
    <x v="11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3"/>
  </r>
  <r>
    <x v="0"/>
    <x v="0"/>
    <x v="0"/>
    <x v="0"/>
    <x v="0"/>
    <x v="0"/>
    <x v="0"/>
    <x v="0"/>
    <x v="1"/>
    <x v="7"/>
    <x v="7"/>
    <x v="12"/>
    <x v="0"/>
    <x v="0"/>
    <x v="0"/>
    <x v="0"/>
    <x v="0"/>
    <x v="0"/>
    <n v="37.5"/>
    <x v="15"/>
  </r>
  <r>
    <x v="0"/>
    <x v="0"/>
    <x v="0"/>
    <x v="0"/>
    <x v="0"/>
    <x v="0"/>
    <x v="0"/>
    <x v="0"/>
    <x v="1"/>
    <x v="0"/>
    <x v="7"/>
    <x v="0"/>
    <x v="7"/>
    <x v="0"/>
    <x v="0"/>
    <x v="0"/>
    <x v="0"/>
    <x v="0"/>
    <n v="20"/>
    <x v="111"/>
  </r>
  <r>
    <x v="0"/>
    <x v="0"/>
    <x v="0"/>
    <x v="0"/>
    <x v="0"/>
    <x v="9"/>
    <x v="0"/>
    <x v="0"/>
    <x v="1"/>
    <x v="0"/>
    <x v="0"/>
    <x v="0"/>
    <x v="0"/>
    <x v="0"/>
    <x v="0"/>
    <x v="2"/>
    <x v="0"/>
    <x v="0"/>
    <n v="20.571428571428569"/>
    <x v="26"/>
  </r>
  <r>
    <x v="0"/>
    <x v="3"/>
    <x v="0"/>
    <x v="0"/>
    <x v="1"/>
    <x v="0"/>
    <x v="0"/>
    <x v="0"/>
    <x v="1"/>
    <x v="7"/>
    <x v="0"/>
    <x v="0"/>
    <x v="7"/>
    <x v="9"/>
    <x v="3"/>
    <x v="0"/>
    <x v="0"/>
    <x v="3"/>
    <n v="215"/>
    <x v="30"/>
  </r>
  <r>
    <x v="0"/>
    <x v="0"/>
    <x v="0"/>
    <x v="0"/>
    <x v="0"/>
    <x v="9"/>
    <x v="0"/>
    <x v="0"/>
    <x v="5"/>
    <x v="0"/>
    <x v="0"/>
    <x v="0"/>
    <x v="7"/>
    <x v="0"/>
    <x v="0"/>
    <x v="0"/>
    <x v="9"/>
    <x v="0"/>
    <n v="50.571428571428569"/>
    <x v="46"/>
  </r>
  <r>
    <x v="0"/>
    <x v="0"/>
    <x v="0"/>
    <x v="0"/>
    <x v="0"/>
    <x v="9"/>
    <x v="0"/>
    <x v="0"/>
    <x v="1"/>
    <x v="0"/>
    <x v="7"/>
    <x v="12"/>
    <x v="0"/>
    <x v="0"/>
    <x v="0"/>
    <x v="0"/>
    <x v="9"/>
    <x v="0"/>
    <n v="38.071428571428569"/>
    <x v="61"/>
  </r>
  <r>
    <x v="0"/>
    <x v="3"/>
    <x v="0"/>
    <x v="0"/>
    <x v="0"/>
    <x v="0"/>
    <x v="0"/>
    <x v="0"/>
    <x v="1"/>
    <x v="0"/>
    <x v="0"/>
    <x v="12"/>
    <x v="0"/>
    <x v="0"/>
    <x v="0"/>
    <x v="0"/>
    <x v="0"/>
    <x v="0"/>
    <n v="27.5"/>
    <x v="103"/>
  </r>
  <r>
    <x v="0"/>
    <x v="0"/>
    <x v="0"/>
    <x v="0"/>
    <x v="0"/>
    <x v="9"/>
    <x v="0"/>
    <x v="0"/>
    <x v="1"/>
    <x v="0"/>
    <x v="0"/>
    <x v="12"/>
    <x v="7"/>
    <x v="0"/>
    <x v="0"/>
    <x v="2"/>
    <x v="0"/>
    <x v="0"/>
    <n v="38.071428571428569"/>
    <x v="34"/>
  </r>
  <r>
    <x v="0"/>
    <x v="0"/>
    <x v="0"/>
    <x v="0"/>
    <x v="0"/>
    <x v="9"/>
    <x v="0"/>
    <x v="0"/>
    <x v="1"/>
    <x v="0"/>
    <x v="0"/>
    <x v="0"/>
    <x v="0"/>
    <x v="0"/>
    <x v="0"/>
    <x v="2"/>
    <x v="0"/>
    <x v="0"/>
    <n v="20.571428571428569"/>
    <x v="62"/>
  </r>
  <r>
    <x v="0"/>
    <x v="0"/>
    <x v="0"/>
    <x v="0"/>
    <x v="0"/>
    <x v="0"/>
    <x v="0"/>
    <x v="0"/>
    <x v="1"/>
    <x v="0"/>
    <x v="0"/>
    <x v="12"/>
    <x v="0"/>
    <x v="0"/>
    <x v="0"/>
    <x v="0"/>
    <x v="9"/>
    <x v="0"/>
    <n v="19.5"/>
    <x v="112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7"/>
  </r>
  <r>
    <x v="0"/>
    <x v="0"/>
    <x v="0"/>
    <x v="0"/>
    <x v="0"/>
    <x v="0"/>
    <x v="0"/>
    <x v="0"/>
    <x v="1"/>
    <x v="0"/>
    <x v="0"/>
    <x v="0"/>
    <x v="3"/>
    <x v="0"/>
    <x v="0"/>
    <x v="0"/>
    <x v="0"/>
    <x v="0"/>
    <n v="8.5714285714285712"/>
    <x v="2"/>
  </r>
  <r>
    <x v="0"/>
    <x v="0"/>
    <x v="0"/>
    <x v="0"/>
    <x v="0"/>
    <x v="7"/>
    <x v="0"/>
    <x v="0"/>
    <x v="1"/>
    <x v="1"/>
    <x v="0"/>
    <x v="1"/>
    <x v="0"/>
    <x v="3"/>
    <x v="0"/>
    <x v="0"/>
    <x v="0"/>
    <x v="3"/>
    <n v="77.571428571428569"/>
    <x v="3"/>
  </r>
  <r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15"/>
    <x v="95"/>
  </r>
  <r>
    <x v="0"/>
    <x v="0"/>
    <x v="0"/>
    <x v="0"/>
    <x v="0"/>
    <x v="7"/>
    <x v="0"/>
    <x v="0"/>
    <x v="1"/>
    <x v="0"/>
    <x v="1"/>
    <x v="0"/>
    <x v="0"/>
    <x v="3"/>
    <x v="2"/>
    <x v="0"/>
    <x v="0"/>
    <x v="0"/>
    <n v="51"/>
    <x v="6"/>
  </r>
  <r>
    <x v="0"/>
    <x v="0"/>
    <x v="0"/>
    <x v="0"/>
    <x v="0"/>
    <x v="0"/>
    <x v="0"/>
    <x v="0"/>
    <x v="1"/>
    <x v="1"/>
    <x v="0"/>
    <x v="0"/>
    <x v="3"/>
    <x v="3"/>
    <x v="0"/>
    <x v="6"/>
    <x v="10"/>
    <x v="0"/>
    <n v="75.571428571428569"/>
    <x v="48"/>
  </r>
  <r>
    <x v="0"/>
    <x v="0"/>
    <x v="0"/>
    <x v="0"/>
    <x v="0"/>
    <x v="0"/>
    <x v="0"/>
    <x v="6"/>
    <x v="1"/>
    <x v="0"/>
    <x v="0"/>
    <x v="1"/>
    <x v="3"/>
    <x v="0"/>
    <x v="0"/>
    <x v="0"/>
    <x v="0"/>
    <x v="0"/>
    <n v="32.142857142857139"/>
    <x v="8"/>
  </r>
  <r>
    <x v="0"/>
    <x v="0"/>
    <x v="0"/>
    <x v="0"/>
    <x v="0"/>
    <x v="7"/>
    <x v="0"/>
    <x v="0"/>
    <x v="1"/>
    <x v="1"/>
    <x v="1"/>
    <x v="1"/>
    <x v="3"/>
    <x v="3"/>
    <x v="0"/>
    <x v="0"/>
    <x v="0"/>
    <x v="0"/>
    <n v="71.142857142857139"/>
    <x v="97"/>
  </r>
  <r>
    <x v="0"/>
    <x v="0"/>
    <x v="0"/>
    <x v="0"/>
    <x v="0"/>
    <x v="0"/>
    <x v="0"/>
    <x v="0"/>
    <x v="1"/>
    <x v="0"/>
    <x v="0"/>
    <x v="1"/>
    <x v="0"/>
    <x v="0"/>
    <x v="0"/>
    <x v="0"/>
    <x v="0"/>
    <x v="0"/>
    <n v="8.5714285714285712"/>
    <x v="9"/>
  </r>
  <r>
    <x v="0"/>
    <x v="0"/>
    <x v="0"/>
    <x v="0"/>
    <x v="0"/>
    <x v="7"/>
    <x v="0"/>
    <x v="6"/>
    <x v="1"/>
    <x v="0"/>
    <x v="0"/>
    <x v="0"/>
    <x v="0"/>
    <x v="0"/>
    <x v="2"/>
    <x v="0"/>
    <x v="0"/>
    <x v="0"/>
    <n v="39"/>
    <x v="113"/>
  </r>
  <r>
    <x v="0"/>
    <x v="0"/>
    <x v="0"/>
    <x v="0"/>
    <x v="0"/>
    <x v="0"/>
    <x v="0"/>
    <x v="6"/>
    <x v="1"/>
    <x v="0"/>
    <x v="0"/>
    <x v="0"/>
    <x v="0"/>
    <x v="3"/>
    <x v="2"/>
    <x v="6"/>
    <x v="0"/>
    <x v="0"/>
    <n v="59"/>
    <x v="13"/>
  </r>
  <r>
    <x v="0"/>
    <x v="6"/>
    <x v="0"/>
    <x v="0"/>
    <x v="0"/>
    <x v="0"/>
    <x v="0"/>
    <x v="0"/>
    <x v="3"/>
    <x v="0"/>
    <x v="0"/>
    <x v="1"/>
    <x v="3"/>
    <x v="0"/>
    <x v="0"/>
    <x v="0"/>
    <x v="0"/>
    <x v="0"/>
    <n v="77.142857142857139"/>
    <x v="1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11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4"/>
  </r>
  <r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15"/>
    <x v="26"/>
  </r>
  <r>
    <x v="0"/>
    <x v="0"/>
    <x v="0"/>
    <x v="4"/>
    <x v="0"/>
    <x v="0"/>
    <x v="0"/>
    <x v="6"/>
    <x v="1"/>
    <x v="1"/>
    <x v="0"/>
    <x v="0"/>
    <x v="0"/>
    <x v="0"/>
    <x v="0"/>
    <x v="6"/>
    <x v="10"/>
    <x v="0"/>
    <n v="130"/>
    <x v="30"/>
  </r>
  <r>
    <x v="0"/>
    <x v="6"/>
    <x v="0"/>
    <x v="0"/>
    <x v="0"/>
    <x v="0"/>
    <x v="0"/>
    <x v="0"/>
    <x v="1"/>
    <x v="0"/>
    <x v="0"/>
    <x v="1"/>
    <x v="3"/>
    <x v="0"/>
    <x v="2"/>
    <x v="0"/>
    <x v="0"/>
    <x v="3"/>
    <n v="89.142857142857139"/>
    <x v="46"/>
  </r>
  <r>
    <x v="0"/>
    <x v="0"/>
    <x v="0"/>
    <x v="0"/>
    <x v="0"/>
    <x v="7"/>
    <x v="0"/>
    <x v="0"/>
    <x v="3"/>
    <x v="0"/>
    <x v="0"/>
    <x v="1"/>
    <x v="3"/>
    <x v="0"/>
    <x v="2"/>
    <x v="0"/>
    <x v="10"/>
    <x v="0"/>
    <n v="91.142857142857139"/>
    <x v="103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5"/>
  </r>
  <r>
    <x v="0"/>
    <x v="0"/>
    <x v="0"/>
    <x v="0"/>
    <x v="0"/>
    <x v="0"/>
    <x v="0"/>
    <x v="2"/>
    <x v="1"/>
    <x v="0"/>
    <x v="0"/>
    <x v="3"/>
    <x v="13"/>
    <x v="8"/>
    <x v="0"/>
    <x v="0"/>
    <x v="0"/>
    <x v="0"/>
    <n v="34.571428571428569"/>
    <x v="1"/>
  </r>
  <r>
    <x v="0"/>
    <x v="0"/>
    <x v="0"/>
    <x v="0"/>
    <x v="0"/>
    <x v="10"/>
    <x v="0"/>
    <x v="0"/>
    <x v="1"/>
    <x v="0"/>
    <x v="0"/>
    <x v="3"/>
    <x v="0"/>
    <x v="0"/>
    <x v="0"/>
    <x v="5"/>
    <x v="0"/>
    <x v="0"/>
    <n v="31"/>
    <x v="2"/>
  </r>
  <r>
    <x v="0"/>
    <x v="0"/>
    <x v="0"/>
    <x v="0"/>
    <x v="0"/>
    <x v="10"/>
    <x v="0"/>
    <x v="0"/>
    <x v="1"/>
    <x v="5"/>
    <x v="0"/>
    <x v="0"/>
    <x v="13"/>
    <x v="0"/>
    <x v="0"/>
    <x v="0"/>
    <x v="3"/>
    <x v="0"/>
    <n v="32"/>
    <x v="3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95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14"/>
  </r>
  <r>
    <x v="0"/>
    <x v="0"/>
    <x v="0"/>
    <x v="0"/>
    <x v="0"/>
    <x v="0"/>
    <x v="0"/>
    <x v="0"/>
    <x v="1"/>
    <x v="5"/>
    <x v="0"/>
    <x v="0"/>
    <x v="0"/>
    <x v="0"/>
    <x v="0"/>
    <x v="0"/>
    <x v="0"/>
    <x v="0"/>
    <n v="10"/>
    <x v="66"/>
  </r>
  <r>
    <x v="0"/>
    <x v="0"/>
    <x v="0"/>
    <x v="0"/>
    <x v="0"/>
    <x v="10"/>
    <x v="0"/>
    <x v="0"/>
    <x v="0"/>
    <x v="0"/>
    <x v="8"/>
    <x v="3"/>
    <x v="13"/>
    <x v="0"/>
    <x v="0"/>
    <x v="0"/>
    <x v="0"/>
    <x v="0"/>
    <n v="44.5"/>
    <x v="64"/>
  </r>
  <r>
    <x v="0"/>
    <x v="3"/>
    <x v="0"/>
    <x v="0"/>
    <x v="0"/>
    <x v="10"/>
    <x v="0"/>
    <x v="2"/>
    <x v="1"/>
    <x v="0"/>
    <x v="0"/>
    <x v="0"/>
    <x v="0"/>
    <x v="0"/>
    <x v="0"/>
    <x v="0"/>
    <x v="0"/>
    <x v="0"/>
    <n v="34.571428571428569"/>
    <x v="43"/>
  </r>
  <r>
    <x v="0"/>
    <x v="0"/>
    <x v="0"/>
    <x v="0"/>
    <x v="0"/>
    <x v="10"/>
    <x v="0"/>
    <x v="0"/>
    <x v="1"/>
    <x v="0"/>
    <x v="8"/>
    <x v="0"/>
    <x v="13"/>
    <x v="8"/>
    <x v="0"/>
    <x v="5"/>
    <x v="0"/>
    <x v="0"/>
    <n v="44.5"/>
    <x v="52"/>
  </r>
  <r>
    <x v="0"/>
    <x v="0"/>
    <x v="0"/>
    <x v="0"/>
    <x v="0"/>
    <x v="0"/>
    <x v="0"/>
    <x v="0"/>
    <x v="0"/>
    <x v="0"/>
    <x v="8"/>
    <x v="0"/>
    <x v="13"/>
    <x v="0"/>
    <x v="0"/>
    <x v="0"/>
    <x v="0"/>
    <x v="0"/>
    <n v="28.5"/>
    <x v="9"/>
  </r>
  <r>
    <x v="1"/>
    <x v="0"/>
    <x v="0"/>
    <x v="0"/>
    <x v="0"/>
    <x v="10"/>
    <x v="0"/>
    <x v="2"/>
    <x v="0"/>
    <x v="5"/>
    <x v="0"/>
    <x v="0"/>
    <x v="13"/>
    <x v="8"/>
    <x v="0"/>
    <x v="0"/>
    <x v="3"/>
    <x v="0"/>
    <n v="125.57142857142857"/>
    <x v="10"/>
  </r>
  <r>
    <x v="0"/>
    <x v="0"/>
    <x v="0"/>
    <x v="0"/>
    <x v="0"/>
    <x v="0"/>
    <x v="0"/>
    <x v="0"/>
    <x v="1"/>
    <x v="5"/>
    <x v="0"/>
    <x v="0"/>
    <x v="0"/>
    <x v="8"/>
    <x v="0"/>
    <x v="0"/>
    <x v="0"/>
    <x v="0"/>
    <n v="20"/>
    <x v="113"/>
  </r>
  <r>
    <x v="0"/>
    <x v="0"/>
    <x v="0"/>
    <x v="0"/>
    <x v="0"/>
    <x v="0"/>
    <x v="0"/>
    <x v="2"/>
    <x v="1"/>
    <x v="5"/>
    <x v="0"/>
    <x v="3"/>
    <x v="0"/>
    <x v="0"/>
    <x v="0"/>
    <x v="5"/>
    <x v="3"/>
    <x v="3"/>
    <n v="83.571428571428569"/>
    <x v="13"/>
  </r>
  <r>
    <x v="0"/>
    <x v="0"/>
    <x v="0"/>
    <x v="0"/>
    <x v="0"/>
    <x v="0"/>
    <x v="0"/>
    <x v="2"/>
    <x v="1"/>
    <x v="0"/>
    <x v="0"/>
    <x v="0"/>
    <x v="0"/>
    <x v="0"/>
    <x v="0"/>
    <x v="0"/>
    <x v="0"/>
    <x v="0"/>
    <n v="8.5714285714285712"/>
    <x v="115"/>
  </r>
  <r>
    <x v="0"/>
    <x v="0"/>
    <x v="0"/>
    <x v="0"/>
    <x v="0"/>
    <x v="10"/>
    <x v="0"/>
    <x v="0"/>
    <x v="1"/>
    <x v="0"/>
    <x v="0"/>
    <x v="0"/>
    <x v="0"/>
    <x v="0"/>
    <x v="3"/>
    <x v="0"/>
    <x v="3"/>
    <x v="0"/>
    <n v="76"/>
    <x v="15"/>
  </r>
  <r>
    <x v="0"/>
    <x v="3"/>
    <x v="0"/>
    <x v="0"/>
    <x v="0"/>
    <x v="0"/>
    <x v="0"/>
    <x v="0"/>
    <x v="1"/>
    <x v="0"/>
    <x v="8"/>
    <x v="0"/>
    <x v="0"/>
    <x v="0"/>
    <x v="0"/>
    <x v="0"/>
    <x v="3"/>
    <x v="0"/>
    <n v="37.5"/>
    <x v="2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16"/>
  </r>
  <r>
    <x v="0"/>
    <x v="0"/>
    <x v="0"/>
    <x v="0"/>
    <x v="0"/>
    <x v="0"/>
    <x v="0"/>
    <x v="2"/>
    <x v="1"/>
    <x v="0"/>
    <x v="8"/>
    <x v="0"/>
    <x v="13"/>
    <x v="8"/>
    <x v="0"/>
    <x v="0"/>
    <x v="0"/>
    <x v="0"/>
    <n v="32.071428571428569"/>
    <x v="30"/>
  </r>
  <r>
    <x v="0"/>
    <x v="0"/>
    <x v="0"/>
    <x v="0"/>
    <x v="0"/>
    <x v="0"/>
    <x v="0"/>
    <x v="0"/>
    <x v="1"/>
    <x v="0"/>
    <x v="8"/>
    <x v="0"/>
    <x v="0"/>
    <x v="0"/>
    <x v="0"/>
    <x v="0"/>
    <x v="0"/>
    <x v="0"/>
    <n v="7.5"/>
    <x v="117"/>
  </r>
  <r>
    <x v="0"/>
    <x v="3"/>
    <x v="0"/>
    <x v="0"/>
    <x v="1"/>
    <x v="10"/>
    <x v="0"/>
    <x v="2"/>
    <x v="1"/>
    <x v="5"/>
    <x v="8"/>
    <x v="3"/>
    <x v="13"/>
    <x v="0"/>
    <x v="0"/>
    <x v="0"/>
    <x v="0"/>
    <x v="3"/>
    <n v="158.07142857142856"/>
    <x v="61"/>
  </r>
  <r>
    <x v="0"/>
    <x v="0"/>
    <x v="0"/>
    <x v="0"/>
    <x v="0"/>
    <x v="10"/>
    <x v="0"/>
    <x v="0"/>
    <x v="0"/>
    <x v="0"/>
    <x v="8"/>
    <x v="3"/>
    <x v="13"/>
    <x v="8"/>
    <x v="0"/>
    <x v="0"/>
    <x v="3"/>
    <x v="0"/>
    <n v="64.5"/>
    <x v="103"/>
  </r>
  <r>
    <x v="0"/>
    <x v="0"/>
    <x v="0"/>
    <x v="0"/>
    <x v="0"/>
    <x v="10"/>
    <x v="0"/>
    <x v="0"/>
    <x v="1"/>
    <x v="0"/>
    <x v="0"/>
    <x v="0"/>
    <x v="13"/>
    <x v="0"/>
    <x v="0"/>
    <x v="5"/>
    <x v="0"/>
    <x v="0"/>
    <n v="27"/>
    <x v="34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5"/>
  </r>
  <r>
    <x v="0"/>
    <x v="0"/>
    <x v="0"/>
    <x v="2"/>
    <x v="0"/>
    <x v="0"/>
    <x v="0"/>
    <x v="0"/>
    <x v="3"/>
    <x v="0"/>
    <x v="9"/>
    <x v="12"/>
    <x v="0"/>
    <x v="2"/>
    <x v="0"/>
    <x v="0"/>
    <x v="0"/>
    <x v="2"/>
    <n v="94.642857142857139"/>
    <x v="1"/>
  </r>
  <r>
    <x v="0"/>
    <x v="9"/>
    <x v="0"/>
    <x v="0"/>
    <x v="0"/>
    <x v="2"/>
    <x v="0"/>
    <x v="7"/>
    <x v="1"/>
    <x v="0"/>
    <x v="0"/>
    <x v="12"/>
    <x v="13"/>
    <x v="2"/>
    <x v="5"/>
    <x v="0"/>
    <x v="9"/>
    <x v="2"/>
    <n v="105.73809523809524"/>
    <x v="40"/>
  </r>
  <r>
    <x v="0"/>
    <x v="0"/>
    <x v="0"/>
    <x v="0"/>
    <x v="0"/>
    <x v="0"/>
    <x v="0"/>
    <x v="0"/>
    <x v="1"/>
    <x v="0"/>
    <x v="9"/>
    <x v="12"/>
    <x v="0"/>
    <x v="0"/>
    <x v="0"/>
    <x v="0"/>
    <x v="0"/>
    <x v="0"/>
    <n v="16.071428571428569"/>
    <x v="2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70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18"/>
  </r>
  <r>
    <x v="0"/>
    <x v="0"/>
    <x v="0"/>
    <x v="0"/>
    <x v="0"/>
    <x v="0"/>
    <x v="0"/>
    <x v="7"/>
    <x v="1"/>
    <x v="1"/>
    <x v="0"/>
    <x v="12"/>
    <x v="0"/>
    <x v="2"/>
    <x v="5"/>
    <x v="0"/>
    <x v="9"/>
    <x v="0"/>
    <n v="73.071428571428569"/>
    <x v="107"/>
  </r>
  <r>
    <x v="0"/>
    <x v="0"/>
    <x v="0"/>
    <x v="0"/>
    <x v="0"/>
    <x v="2"/>
    <x v="0"/>
    <x v="0"/>
    <x v="1"/>
    <x v="0"/>
    <x v="9"/>
    <x v="0"/>
    <x v="0"/>
    <x v="0"/>
    <x v="0"/>
    <x v="0"/>
    <x v="0"/>
    <x v="0"/>
    <n v="15.238095238095237"/>
    <x v="87"/>
  </r>
  <r>
    <x v="0"/>
    <x v="0"/>
    <x v="0"/>
    <x v="2"/>
    <x v="0"/>
    <x v="0"/>
    <x v="0"/>
    <x v="0"/>
    <x v="1"/>
    <x v="1"/>
    <x v="0"/>
    <x v="12"/>
    <x v="13"/>
    <x v="0"/>
    <x v="0"/>
    <x v="6"/>
    <x v="0"/>
    <x v="0"/>
    <n v="68.5"/>
    <x v="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19"/>
  </r>
  <r>
    <x v="0"/>
    <x v="0"/>
    <x v="0"/>
    <x v="0"/>
    <x v="0"/>
    <x v="2"/>
    <x v="0"/>
    <x v="0"/>
    <x v="1"/>
    <x v="0"/>
    <x v="0"/>
    <x v="0"/>
    <x v="13"/>
    <x v="0"/>
    <x v="0"/>
    <x v="0"/>
    <x v="0"/>
    <x v="0"/>
    <n v="12.666666666666668"/>
    <x v="97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20"/>
  </r>
  <r>
    <x v="0"/>
    <x v="0"/>
    <x v="0"/>
    <x v="0"/>
    <x v="0"/>
    <x v="0"/>
    <x v="0"/>
    <x v="7"/>
    <x v="1"/>
    <x v="1"/>
    <x v="9"/>
    <x v="0"/>
    <x v="13"/>
    <x v="0"/>
    <x v="0"/>
    <x v="0"/>
    <x v="0"/>
    <x v="0"/>
    <n v="39.571428571428569"/>
    <x v="52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21"/>
  </r>
  <r>
    <x v="0"/>
    <x v="0"/>
    <x v="0"/>
    <x v="2"/>
    <x v="0"/>
    <x v="0"/>
    <x v="0"/>
    <x v="0"/>
    <x v="1"/>
    <x v="0"/>
    <x v="0"/>
    <x v="0"/>
    <x v="13"/>
    <x v="0"/>
    <x v="0"/>
    <x v="0"/>
    <x v="9"/>
    <x v="0"/>
    <n v="38"/>
    <x v="10"/>
  </r>
  <r>
    <x v="0"/>
    <x v="0"/>
    <x v="0"/>
    <x v="0"/>
    <x v="0"/>
    <x v="0"/>
    <x v="0"/>
    <x v="0"/>
    <x v="1"/>
    <x v="0"/>
    <x v="0"/>
    <x v="0"/>
    <x v="0"/>
    <x v="2"/>
    <x v="0"/>
    <x v="0"/>
    <x v="0"/>
    <x v="0"/>
    <n v="8.5714285714285712"/>
    <x v="122"/>
  </r>
  <r>
    <x v="0"/>
    <x v="0"/>
    <x v="0"/>
    <x v="0"/>
    <x v="0"/>
    <x v="2"/>
    <x v="0"/>
    <x v="0"/>
    <x v="1"/>
    <x v="0"/>
    <x v="0"/>
    <x v="0"/>
    <x v="0"/>
    <x v="0"/>
    <x v="0"/>
    <x v="0"/>
    <x v="0"/>
    <x v="0"/>
    <n v="6.666666666666667"/>
    <x v="113"/>
  </r>
  <r>
    <x v="0"/>
    <x v="0"/>
    <x v="0"/>
    <x v="0"/>
    <x v="0"/>
    <x v="2"/>
    <x v="0"/>
    <x v="7"/>
    <x v="1"/>
    <x v="0"/>
    <x v="0"/>
    <x v="0"/>
    <x v="0"/>
    <x v="2"/>
    <x v="0"/>
    <x v="0"/>
    <x v="9"/>
    <x v="0"/>
    <n v="37.238095238095241"/>
    <x v="15"/>
  </r>
  <r>
    <x v="0"/>
    <x v="0"/>
    <x v="0"/>
    <x v="0"/>
    <x v="0"/>
    <x v="0"/>
    <x v="0"/>
    <x v="0"/>
    <x v="1"/>
    <x v="0"/>
    <x v="0"/>
    <x v="0"/>
    <x v="0"/>
    <x v="2"/>
    <x v="0"/>
    <x v="0"/>
    <x v="0"/>
    <x v="0"/>
    <n v="8.5714285714285712"/>
    <x v="26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123"/>
  </r>
  <r>
    <x v="0"/>
    <x v="9"/>
    <x v="0"/>
    <x v="0"/>
    <x v="3"/>
    <x v="2"/>
    <x v="0"/>
    <x v="7"/>
    <x v="1"/>
    <x v="1"/>
    <x v="0"/>
    <x v="12"/>
    <x v="13"/>
    <x v="0"/>
    <x v="0"/>
    <x v="0"/>
    <x v="0"/>
    <x v="2"/>
    <n v="110.16666666666666"/>
    <x v="30"/>
  </r>
  <r>
    <x v="0"/>
    <x v="9"/>
    <x v="0"/>
    <x v="0"/>
    <x v="0"/>
    <x v="2"/>
    <x v="0"/>
    <x v="0"/>
    <x v="3"/>
    <x v="0"/>
    <x v="0"/>
    <x v="12"/>
    <x v="13"/>
    <x v="0"/>
    <x v="0"/>
    <x v="6"/>
    <x v="0"/>
    <x v="0"/>
    <n v="85.166666666666671"/>
    <x v="91"/>
  </r>
  <r>
    <x v="0"/>
    <x v="9"/>
    <x v="0"/>
    <x v="0"/>
    <x v="0"/>
    <x v="0"/>
    <x v="0"/>
    <x v="7"/>
    <x v="1"/>
    <x v="0"/>
    <x v="9"/>
    <x v="0"/>
    <x v="13"/>
    <x v="0"/>
    <x v="0"/>
    <x v="6"/>
    <x v="0"/>
    <x v="0"/>
    <n v="59.571428571428569"/>
    <x v="61"/>
  </r>
  <r>
    <x v="0"/>
    <x v="0"/>
    <x v="0"/>
    <x v="0"/>
    <x v="0"/>
    <x v="0"/>
    <x v="0"/>
    <x v="0"/>
    <x v="1"/>
    <x v="0"/>
    <x v="0"/>
    <x v="0"/>
    <x v="0"/>
    <x v="2"/>
    <x v="0"/>
    <x v="0"/>
    <x v="0"/>
    <x v="0"/>
    <n v="8.5714285714285712"/>
    <x v="124"/>
  </r>
  <r>
    <x v="0"/>
    <x v="0"/>
    <x v="0"/>
    <x v="0"/>
    <x v="3"/>
    <x v="2"/>
    <x v="0"/>
    <x v="0"/>
    <x v="1"/>
    <x v="0"/>
    <x v="9"/>
    <x v="12"/>
    <x v="13"/>
    <x v="0"/>
    <x v="0"/>
    <x v="0"/>
    <x v="0"/>
    <x v="0"/>
    <n v="58.738095238095234"/>
    <x v="103"/>
  </r>
  <r>
    <x v="0"/>
    <x v="0"/>
    <x v="0"/>
    <x v="0"/>
    <x v="0"/>
    <x v="2"/>
    <x v="0"/>
    <x v="0"/>
    <x v="1"/>
    <x v="0"/>
    <x v="9"/>
    <x v="0"/>
    <x v="13"/>
    <x v="0"/>
    <x v="5"/>
    <x v="0"/>
    <x v="9"/>
    <x v="0"/>
    <n v="53.238095238095241"/>
    <x v="34"/>
  </r>
  <r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  <x v="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1">
  <r>
    <x v="0"/>
    <d v="2009-04-15T00:00:00"/>
    <n v="86"/>
    <x v="0"/>
    <n v="4"/>
    <n v="3"/>
    <n v="6"/>
    <n v="6"/>
    <n v="3"/>
    <n v="3"/>
    <n v="6"/>
    <n v="4"/>
    <n v="2"/>
    <n v="3"/>
    <n v="4"/>
    <n v="4"/>
    <n v="3"/>
    <n v="5"/>
    <n v="4"/>
    <n v="4"/>
    <n v="3"/>
    <n v="3"/>
    <n v="70"/>
  </r>
  <r>
    <x v="0"/>
    <d v="2009-04-15T00:00:00"/>
    <n v="5"/>
    <x v="1"/>
    <n v="4"/>
    <n v="3"/>
    <n v="3"/>
    <n v="4"/>
    <n v="5"/>
    <n v="3"/>
    <n v="5"/>
    <n v="3"/>
    <n v="3"/>
    <n v="3"/>
    <n v="2"/>
    <n v="2"/>
    <n v="2"/>
    <n v="3"/>
    <n v="4"/>
    <n v="3"/>
    <n v="2"/>
    <n v="2"/>
    <n v="56"/>
  </r>
  <r>
    <x v="0"/>
    <d v="2009-04-15T00:00:00"/>
    <n v="195"/>
    <x v="2"/>
    <n v="4"/>
    <n v="3"/>
    <n v="4"/>
    <n v="4"/>
    <n v="4"/>
    <n v="3"/>
    <n v="3"/>
    <n v="4"/>
    <n v="3"/>
    <n v="2"/>
    <n v="4"/>
    <n v="3"/>
    <n v="3"/>
    <n v="3"/>
    <n v="3"/>
    <n v="4"/>
    <n v="2"/>
    <n v="3"/>
    <n v="59"/>
  </r>
  <r>
    <x v="0"/>
    <d v="2009-04-15T00:00:00"/>
    <n v="23"/>
    <x v="3"/>
    <n v="4"/>
    <n v="2"/>
    <n v="4"/>
    <n v="4"/>
    <n v="3"/>
    <n v="3"/>
    <n v="5"/>
    <n v="3"/>
    <n v="3"/>
    <n v="3"/>
    <n v="3"/>
    <n v="2"/>
    <n v="3"/>
    <n v="4"/>
    <n v="4"/>
    <n v="3"/>
    <n v="4"/>
    <n v="3"/>
    <n v="60"/>
  </r>
  <r>
    <x v="0"/>
    <d v="2009-04-15T00:00:00"/>
    <n v="68"/>
    <x v="4"/>
    <n v="4"/>
    <n v="3"/>
    <n v="3"/>
    <n v="4"/>
    <n v="3"/>
    <n v="2"/>
    <n v="4"/>
    <n v="4"/>
    <n v="4"/>
    <n v="3"/>
    <n v="3"/>
    <n v="2"/>
    <n v="3"/>
    <n v="3"/>
    <n v="4"/>
    <n v="3"/>
    <n v="2"/>
    <n v="4"/>
    <n v="58"/>
  </r>
  <r>
    <x v="0"/>
    <d v="2009-04-15T00:00:00"/>
    <n v="54"/>
    <x v="5"/>
    <n v="4"/>
    <n v="3"/>
    <n v="3"/>
    <n v="5"/>
    <n v="3"/>
    <n v="3"/>
    <n v="5"/>
    <n v="4"/>
    <n v="3"/>
    <n v="3"/>
    <n v="3"/>
    <n v="4"/>
    <n v="3"/>
    <n v="3"/>
    <n v="4"/>
    <n v="3"/>
    <n v="5"/>
    <n v="4"/>
    <n v="65"/>
  </r>
  <r>
    <x v="0"/>
    <d v="2009-04-15T00:00:00"/>
    <n v="1"/>
    <x v="6"/>
    <n v="4"/>
    <n v="2"/>
    <n v="3"/>
    <n v="4"/>
    <n v="3"/>
    <n v="3"/>
    <n v="4"/>
    <n v="3"/>
    <n v="3"/>
    <n v="3"/>
    <n v="4"/>
    <n v="2"/>
    <n v="3"/>
    <n v="3"/>
    <n v="3"/>
    <n v="4"/>
    <n v="2"/>
    <n v="3"/>
    <n v="56"/>
  </r>
  <r>
    <x v="0"/>
    <d v="2009-04-15T00:00:00"/>
    <n v="16"/>
    <x v="7"/>
    <n v="3"/>
    <n v="4"/>
    <n v="3"/>
    <n v="3"/>
    <n v="3"/>
    <n v="2"/>
    <n v="2"/>
    <n v="2"/>
    <n v="2"/>
    <n v="2"/>
    <n v="3"/>
    <n v="3"/>
    <n v="2"/>
    <n v="3"/>
    <n v="3"/>
    <n v="3"/>
    <n v="3"/>
    <n v="3"/>
    <n v="49"/>
  </r>
  <r>
    <x v="0"/>
    <d v="2009-04-15T00:00:00"/>
    <n v="18"/>
    <x v="8"/>
    <n v="3"/>
    <n v="5"/>
    <n v="4"/>
    <n v="4"/>
    <n v="4"/>
    <n v="3"/>
    <n v="4"/>
    <n v="5"/>
    <n v="3"/>
    <n v="3"/>
    <n v="4"/>
    <n v="3"/>
    <n v="3"/>
    <n v="3"/>
    <n v="3"/>
    <n v="3"/>
    <n v="3"/>
    <n v="4"/>
    <n v="64"/>
  </r>
  <r>
    <x v="0"/>
    <d v="2009-04-15T00:00:00"/>
    <n v="14"/>
    <x v="9"/>
    <n v="4"/>
    <n v="4"/>
    <n v="4"/>
    <n v="5"/>
    <n v="3"/>
    <n v="3"/>
    <n v="4"/>
    <n v="4"/>
    <n v="3"/>
    <n v="4"/>
    <n v="4"/>
    <n v="2"/>
    <n v="3"/>
    <n v="4"/>
    <n v="3"/>
    <n v="2"/>
    <n v="3"/>
    <n v="3"/>
    <n v="62"/>
  </r>
  <r>
    <x v="0"/>
    <d v="2009-04-15T00:00:00"/>
    <n v="25"/>
    <x v="10"/>
    <n v="2"/>
    <n v="3"/>
    <n v="3"/>
    <n v="3"/>
    <n v="3"/>
    <n v="4"/>
    <n v="5"/>
    <n v="5"/>
    <n v="2"/>
    <n v="3"/>
    <n v="2"/>
    <n v="2"/>
    <n v="2"/>
    <n v="3"/>
    <n v="3"/>
    <n v="3"/>
    <n v="2"/>
    <n v="3"/>
    <n v="53"/>
  </r>
  <r>
    <x v="0"/>
    <d v="2009-04-15T00:00:00"/>
    <n v="7"/>
    <x v="11"/>
    <n v="5"/>
    <n v="2"/>
    <n v="4"/>
    <n v="5"/>
    <n v="4"/>
    <n v="3"/>
    <n v="5"/>
    <n v="3"/>
    <n v="3"/>
    <n v="3"/>
    <n v="4"/>
    <n v="3"/>
    <n v="3"/>
    <n v="5"/>
    <n v="3"/>
    <n v="5"/>
    <n v="2"/>
    <n v="2"/>
    <n v="64"/>
  </r>
  <r>
    <x v="0"/>
    <d v="2009-04-15T00:00:00"/>
    <n v="20"/>
    <x v="12"/>
    <n v="4"/>
    <n v="3"/>
    <n v="4"/>
    <n v="5"/>
    <n v="4"/>
    <n v="3"/>
    <n v="5"/>
    <n v="3"/>
    <n v="3"/>
    <n v="3"/>
    <n v="2"/>
    <n v="4"/>
    <n v="3"/>
    <n v="5"/>
    <n v="4"/>
    <n v="2"/>
    <n v="4"/>
    <n v="4"/>
    <n v="65"/>
  </r>
  <r>
    <x v="0"/>
    <d v="2009-04-15T00:00:00"/>
    <n v="4"/>
    <x v="13"/>
    <n v="5"/>
    <n v="3"/>
    <n v="4"/>
    <n v="4"/>
    <n v="3"/>
    <n v="3"/>
    <n v="3"/>
    <n v="4"/>
    <n v="2"/>
    <n v="2"/>
    <n v="3"/>
    <n v="4"/>
    <n v="2"/>
    <n v="3"/>
    <n v="3"/>
    <n v="3"/>
    <n v="3"/>
    <n v="3"/>
    <n v="57"/>
  </r>
  <r>
    <x v="0"/>
    <d v="2009-04-15T00:00:00"/>
    <n v="32"/>
    <x v="14"/>
    <n v="3"/>
    <n v="2"/>
    <n v="4"/>
    <n v="4"/>
    <n v="3"/>
    <n v="3"/>
    <n v="4"/>
    <n v="3"/>
    <n v="3"/>
    <n v="2"/>
    <n v="3"/>
    <n v="2"/>
    <n v="3"/>
    <n v="3"/>
    <n v="3"/>
    <n v="3"/>
    <n v="3"/>
    <n v="4"/>
    <n v="55"/>
  </r>
  <r>
    <x v="0"/>
    <d v="2009-04-15T00:00:00"/>
    <n v="38"/>
    <x v="15"/>
    <n v="4"/>
    <n v="4"/>
    <n v="5"/>
    <n v="5"/>
    <n v="3"/>
    <n v="2"/>
    <n v="7"/>
    <n v="5"/>
    <n v="4"/>
    <n v="3"/>
    <n v="2"/>
    <n v="3"/>
    <n v="3"/>
    <n v="5"/>
    <n v="6"/>
    <n v="3"/>
    <n v="2"/>
    <n v="4"/>
    <n v="70"/>
  </r>
  <r>
    <x v="0"/>
    <d v="2009-04-15T00:00:00"/>
    <n v="65"/>
    <x v="16"/>
    <n v="4"/>
    <n v="4"/>
    <n v="5"/>
    <n v="8"/>
    <n v="4"/>
    <n v="3"/>
    <n v="6"/>
    <n v="4"/>
    <n v="4"/>
    <n v="3"/>
    <n v="4"/>
    <n v="3"/>
    <n v="3"/>
    <n v="6"/>
    <n v="4"/>
    <n v="4"/>
    <n v="4"/>
    <n v="4"/>
    <n v="77"/>
  </r>
  <r>
    <x v="0"/>
    <d v="2009-04-15T00:00:00"/>
    <n v="34"/>
    <x v="17"/>
    <n v="3"/>
    <n v="3"/>
    <n v="3"/>
    <n v="4"/>
    <n v="4"/>
    <n v="3"/>
    <n v="3"/>
    <n v="4"/>
    <n v="4"/>
    <n v="4"/>
    <n v="3"/>
    <n v="4"/>
    <n v="4"/>
    <n v="2"/>
    <n v="4"/>
    <n v="3"/>
    <n v="3"/>
    <n v="2"/>
    <n v="60"/>
  </r>
  <r>
    <x v="0"/>
    <d v="2009-04-15T00:00:00"/>
    <n v="19"/>
    <x v="18"/>
    <n v="4"/>
    <n v="2"/>
    <n v="4"/>
    <n v="5"/>
    <n v="3"/>
    <n v="2"/>
    <n v="4"/>
    <n v="3"/>
    <n v="3"/>
    <n v="4"/>
    <n v="4"/>
    <n v="3"/>
    <n v="2"/>
    <n v="4"/>
    <n v="3"/>
    <n v="3"/>
    <n v="2"/>
    <n v="2"/>
    <n v="57"/>
  </r>
  <r>
    <x v="1"/>
    <d v="2009-04-22T00:00:00"/>
    <n v="5"/>
    <x v="1"/>
    <n v="3"/>
    <n v="3"/>
    <n v="4"/>
    <n v="4"/>
    <n v="3"/>
    <n v="2"/>
    <n v="4"/>
    <n v="2"/>
    <n v="3"/>
    <n v="3"/>
    <n v="2"/>
    <n v="2"/>
    <n v="3"/>
    <n v="4"/>
    <n v="3"/>
    <n v="2"/>
    <n v="3"/>
    <n v="3"/>
    <n v="53"/>
  </r>
  <r>
    <x v="1"/>
    <d v="2009-04-22T00:00:00"/>
    <n v="195"/>
    <x v="2"/>
    <n v="4"/>
    <n v="3"/>
    <n v="3"/>
    <n v="5"/>
    <n v="3"/>
    <n v="3"/>
    <n v="4"/>
    <n v="2"/>
    <n v="2"/>
    <n v="2"/>
    <n v="3"/>
    <n v="2"/>
    <n v="2"/>
    <n v="3"/>
    <n v="3"/>
    <n v="3"/>
    <n v="3"/>
    <n v="3"/>
    <n v="53"/>
  </r>
  <r>
    <x v="1"/>
    <d v="2009-04-22T00:00:00"/>
    <n v="23"/>
    <x v="3"/>
    <n v="5"/>
    <n v="3"/>
    <n v="4"/>
    <n v="5"/>
    <n v="4"/>
    <n v="2"/>
    <n v="4"/>
    <n v="3"/>
    <n v="3"/>
    <n v="3"/>
    <n v="4"/>
    <n v="3"/>
    <n v="3"/>
    <n v="4"/>
    <n v="3"/>
    <n v="3"/>
    <n v="3"/>
    <n v="2"/>
    <n v="61"/>
  </r>
  <r>
    <x v="1"/>
    <d v="2009-04-22T00:00:00"/>
    <n v="68"/>
    <x v="4"/>
    <n v="4"/>
    <n v="3"/>
    <n v="3"/>
    <n v="5"/>
    <n v="3"/>
    <n v="2"/>
    <n v="5"/>
    <n v="4"/>
    <n v="3"/>
    <n v="4"/>
    <n v="2"/>
    <n v="2"/>
    <n v="2"/>
    <n v="4"/>
    <n v="3"/>
    <n v="3"/>
    <n v="3"/>
    <n v="3"/>
    <n v="58"/>
  </r>
  <r>
    <x v="1"/>
    <d v="2009-04-22T00:00:00"/>
    <n v="198"/>
    <x v="19"/>
    <n v="4"/>
    <n v="2"/>
    <n v="3"/>
    <n v="3"/>
    <n v="3"/>
    <n v="2"/>
    <n v="4"/>
    <n v="2"/>
    <n v="2"/>
    <n v="3"/>
    <n v="2"/>
    <n v="3"/>
    <n v="2"/>
    <n v="4"/>
    <n v="3"/>
    <n v="2"/>
    <n v="3"/>
    <n v="3"/>
    <n v="50"/>
  </r>
  <r>
    <x v="1"/>
    <d v="2009-04-22T00:00:00"/>
    <n v="200"/>
    <x v="20"/>
    <n v="4"/>
    <n v="3"/>
    <n v="6"/>
    <n v="5"/>
    <n v="4"/>
    <n v="5"/>
    <n v="8"/>
    <n v="4"/>
    <n v="3"/>
    <n v="4"/>
    <n v="3"/>
    <n v="3"/>
    <n v="3"/>
    <n v="5"/>
    <n v="4"/>
    <n v="4"/>
    <n v="3"/>
    <n v="4"/>
    <n v="75"/>
  </r>
  <r>
    <x v="1"/>
    <d v="2009-04-22T00:00:00"/>
    <n v="1"/>
    <x v="6"/>
    <n v="3"/>
    <n v="3"/>
    <n v="3"/>
    <n v="4"/>
    <n v="3"/>
    <n v="2"/>
    <n v="4"/>
    <n v="2"/>
    <n v="3"/>
    <n v="3"/>
    <n v="3"/>
    <n v="3"/>
    <n v="2"/>
    <n v="3"/>
    <n v="3"/>
    <n v="3"/>
    <n v="2"/>
    <n v="3"/>
    <n v="52"/>
  </r>
  <r>
    <x v="1"/>
    <d v="2009-04-22T00:00:00"/>
    <n v="16"/>
    <x v="7"/>
    <n v="3"/>
    <n v="2"/>
    <n v="3"/>
    <n v="4"/>
    <n v="5"/>
    <n v="2"/>
    <n v="4"/>
    <n v="2"/>
    <n v="3"/>
    <n v="3"/>
    <n v="2"/>
    <n v="2"/>
    <n v="2"/>
    <n v="3"/>
    <n v="3"/>
    <n v="3"/>
    <n v="2"/>
    <n v="3"/>
    <n v="51"/>
  </r>
  <r>
    <x v="1"/>
    <d v="2009-04-22T00:00:00"/>
    <n v="196"/>
    <x v="21"/>
    <n v="5"/>
    <n v="5"/>
    <n v="6"/>
    <n v="6"/>
    <n v="6"/>
    <n v="5"/>
    <n v="5"/>
    <n v="5"/>
    <n v="5"/>
    <n v="5"/>
    <n v="3"/>
    <n v="3"/>
    <n v="4"/>
    <n v="9"/>
    <n v="7"/>
    <n v="4"/>
    <n v="5"/>
    <n v="6"/>
    <n v="94"/>
  </r>
  <r>
    <x v="1"/>
    <d v="2009-04-22T00:00:00"/>
    <n v="12"/>
    <x v="22"/>
    <n v="3"/>
    <n v="2"/>
    <n v="3"/>
    <n v="4"/>
    <n v="3"/>
    <n v="2"/>
    <n v="5"/>
    <n v="4"/>
    <n v="3"/>
    <n v="3"/>
    <n v="2"/>
    <n v="3"/>
    <n v="3"/>
    <n v="3"/>
    <n v="3"/>
    <n v="2"/>
    <n v="2"/>
    <n v="4"/>
    <n v="54"/>
  </r>
  <r>
    <x v="1"/>
    <d v="2009-04-22T00:00:00"/>
    <n v="199"/>
    <x v="23"/>
    <n v="5"/>
    <n v="4"/>
    <n v="6"/>
    <n v="7"/>
    <n v="4"/>
    <n v="5"/>
    <n v="6"/>
    <n v="5"/>
    <n v="5"/>
    <n v="3"/>
    <n v="4"/>
    <n v="3"/>
    <n v="4"/>
    <n v="6"/>
    <n v="4"/>
    <n v="3"/>
    <n v="5"/>
    <n v="5"/>
    <n v="84"/>
  </r>
  <r>
    <x v="1"/>
    <d v="2009-04-22T00:00:00"/>
    <n v="18"/>
    <x v="8"/>
    <n v="3"/>
    <n v="4"/>
    <n v="3"/>
    <n v="4"/>
    <n v="4"/>
    <n v="3"/>
    <n v="4"/>
    <n v="2"/>
    <n v="3"/>
    <n v="2"/>
    <n v="3"/>
    <n v="3"/>
    <n v="2"/>
    <n v="4"/>
    <n v="3"/>
    <n v="3"/>
    <n v="3"/>
    <n v="4"/>
    <n v="57"/>
  </r>
  <r>
    <x v="1"/>
    <d v="2009-04-22T00:00:00"/>
    <n v="14"/>
    <x v="9"/>
    <n v="3"/>
    <n v="3"/>
    <n v="4"/>
    <n v="4"/>
    <n v="3"/>
    <n v="3"/>
    <n v="4"/>
    <n v="4"/>
    <n v="3"/>
    <n v="3"/>
    <n v="4"/>
    <n v="3"/>
    <n v="3"/>
    <n v="4"/>
    <n v="3"/>
    <n v="3"/>
    <n v="3"/>
    <n v="2"/>
    <n v="59"/>
  </r>
  <r>
    <x v="1"/>
    <d v="2009-04-22T00:00:00"/>
    <n v="25"/>
    <x v="10"/>
    <n v="4"/>
    <n v="2"/>
    <n v="3"/>
    <n v="5"/>
    <n v="3"/>
    <n v="3"/>
    <n v="3"/>
    <n v="3"/>
    <n v="3"/>
    <n v="3"/>
    <n v="2"/>
    <n v="2"/>
    <n v="2"/>
    <n v="3"/>
    <n v="2"/>
    <n v="3"/>
    <n v="2"/>
    <n v="4"/>
    <n v="52"/>
  </r>
  <r>
    <x v="1"/>
    <d v="2009-04-22T00:00:00"/>
    <n v="197"/>
    <x v="24"/>
    <n v="5"/>
    <n v="2"/>
    <n v="4"/>
    <n v="3"/>
    <n v="3"/>
    <n v="3"/>
    <n v="3"/>
    <n v="3"/>
    <n v="3"/>
    <n v="3"/>
    <n v="3"/>
    <n v="2"/>
    <n v="3"/>
    <n v="3"/>
    <n v="5"/>
    <n v="4"/>
    <n v="2"/>
    <n v="3"/>
    <n v="57"/>
  </r>
  <r>
    <x v="1"/>
    <d v="2009-04-22T00:00:00"/>
    <n v="4"/>
    <x v="13"/>
    <n v="3"/>
    <n v="3"/>
    <n v="4"/>
    <n v="5"/>
    <n v="4"/>
    <n v="2"/>
    <n v="5"/>
    <n v="5"/>
    <n v="2"/>
    <n v="3"/>
    <n v="2"/>
    <n v="3"/>
    <n v="2"/>
    <n v="4"/>
    <n v="4"/>
    <n v="3"/>
    <n v="2"/>
    <n v="3"/>
    <n v="59"/>
  </r>
  <r>
    <x v="1"/>
    <d v="2009-04-22T00:00:00"/>
    <n v="32"/>
    <x v="14"/>
    <n v="4"/>
    <n v="2"/>
    <n v="4"/>
    <n v="4"/>
    <n v="4"/>
    <n v="3"/>
    <n v="4"/>
    <n v="3"/>
    <n v="3"/>
    <n v="2"/>
    <n v="4"/>
    <n v="3"/>
    <n v="2"/>
    <n v="4"/>
    <n v="3"/>
    <n v="4"/>
    <n v="2"/>
    <n v="3"/>
    <n v="58"/>
  </r>
  <r>
    <x v="1"/>
    <d v="2009-04-22T00:00:00"/>
    <n v="166"/>
    <x v="25"/>
    <n v="3"/>
    <n v="3"/>
    <n v="4"/>
    <n v="4"/>
    <n v="3"/>
    <n v="2"/>
    <n v="4"/>
    <n v="3"/>
    <n v="4"/>
    <n v="3"/>
    <n v="3"/>
    <n v="2"/>
    <n v="3"/>
    <n v="5"/>
    <n v="4"/>
    <n v="3"/>
    <n v="3"/>
    <n v="4"/>
    <n v="60"/>
  </r>
  <r>
    <x v="1"/>
    <d v="2009-04-22T00:00:00"/>
    <n v="38"/>
    <x v="15"/>
    <n v="4"/>
    <n v="2"/>
    <n v="4"/>
    <n v="5"/>
    <n v="5"/>
    <n v="4"/>
    <n v="4"/>
    <n v="3"/>
    <n v="2"/>
    <n v="4"/>
    <n v="3"/>
    <n v="3"/>
    <n v="4"/>
    <n v="4"/>
    <n v="2"/>
    <n v="3"/>
    <n v="3"/>
    <n v="3"/>
    <n v="62"/>
  </r>
  <r>
    <x v="1"/>
    <d v="2009-04-22T00:00:00"/>
    <n v="33"/>
    <x v="26"/>
    <n v="3"/>
    <n v="3"/>
    <n v="4"/>
    <n v="4"/>
    <n v="3"/>
    <n v="3"/>
    <n v="4"/>
    <n v="4"/>
    <n v="3"/>
    <n v="3"/>
    <n v="4"/>
    <n v="3"/>
    <n v="3"/>
    <n v="4"/>
    <n v="3"/>
    <n v="3"/>
    <n v="3"/>
    <n v="2"/>
    <n v="59"/>
  </r>
  <r>
    <x v="1"/>
    <d v="2009-04-22T00:00:00"/>
    <n v="49"/>
    <x v="27"/>
    <n v="3"/>
    <n v="2"/>
    <n v="4"/>
    <n v="4"/>
    <n v="3"/>
    <n v="3"/>
    <n v="6"/>
    <n v="7"/>
    <n v="4"/>
    <n v="2"/>
    <n v="2"/>
    <n v="2"/>
    <n v="2"/>
    <n v="4"/>
    <n v="3"/>
    <n v="3"/>
    <n v="3"/>
    <n v="3"/>
    <n v="60"/>
  </r>
  <r>
    <x v="1"/>
    <d v="2009-04-22T00:00:00"/>
    <n v="62"/>
    <x v="28"/>
    <n v="4"/>
    <n v="2"/>
    <n v="4"/>
    <n v="5"/>
    <n v="3"/>
    <n v="3"/>
    <n v="5"/>
    <n v="5"/>
    <n v="3"/>
    <n v="3"/>
    <n v="4"/>
    <n v="3"/>
    <n v="3"/>
    <n v="5"/>
    <n v="3"/>
    <n v="2"/>
    <n v="2"/>
    <n v="3"/>
    <n v="62"/>
  </r>
  <r>
    <x v="1"/>
    <d v="2009-04-22T00:00:00"/>
    <n v="11"/>
    <x v="29"/>
    <n v="5"/>
    <n v="3"/>
    <n v="3"/>
    <n v="3"/>
    <n v="3"/>
    <n v="3"/>
    <n v="5"/>
    <n v="2"/>
    <n v="2"/>
    <n v="3"/>
    <n v="3"/>
    <n v="3"/>
    <n v="3"/>
    <n v="3"/>
    <n v="3"/>
    <n v="3"/>
    <n v="2"/>
    <n v="3"/>
    <n v="55"/>
  </r>
  <r>
    <x v="1"/>
    <d v="2009-04-22T00:00:00"/>
    <n v="2"/>
    <x v="30"/>
    <n v="4"/>
    <n v="3"/>
    <n v="3"/>
    <n v="4"/>
    <n v="3"/>
    <n v="3"/>
    <n v="4"/>
    <n v="3"/>
    <n v="3"/>
    <n v="3"/>
    <n v="4"/>
    <n v="2"/>
    <n v="2"/>
    <n v="4"/>
    <n v="2"/>
    <n v="3"/>
    <n v="3"/>
    <n v="3"/>
    <n v="56"/>
  </r>
  <r>
    <x v="1"/>
    <d v="2009-04-22T00:00:00"/>
    <n v="201"/>
    <x v="31"/>
    <n v="5"/>
    <n v="4"/>
    <n v="4"/>
    <n v="4"/>
    <n v="4"/>
    <n v="3"/>
    <n v="4"/>
    <n v="4"/>
    <n v="4"/>
    <n v="3"/>
    <n v="4"/>
    <n v="3"/>
    <n v="2"/>
    <n v="5"/>
    <n v="3"/>
    <n v="3"/>
    <n v="3"/>
    <n v="3"/>
    <n v="65"/>
  </r>
  <r>
    <x v="1"/>
    <d v="2009-04-22T00:00:00"/>
    <n v="65"/>
    <x v="16"/>
    <n v="5"/>
    <n v="5"/>
    <n v="6"/>
    <n v="6"/>
    <n v="4"/>
    <n v="3"/>
    <n v="5"/>
    <n v="7"/>
    <n v="3"/>
    <n v="2"/>
    <n v="4"/>
    <n v="3"/>
    <n v="4"/>
    <n v="6"/>
    <n v="4"/>
    <n v="5"/>
    <n v="4"/>
    <n v="5"/>
    <n v="81"/>
  </r>
  <r>
    <x v="1"/>
    <d v="2009-04-22T00:00:00"/>
    <n v="34"/>
    <x v="17"/>
    <n v="3"/>
    <n v="3"/>
    <n v="4"/>
    <n v="4"/>
    <n v="2"/>
    <n v="3"/>
    <n v="4"/>
    <n v="3"/>
    <n v="3"/>
    <n v="3"/>
    <n v="2"/>
    <n v="3"/>
    <n v="3"/>
    <n v="5"/>
    <n v="3"/>
    <n v="3"/>
    <n v="3"/>
    <n v="4"/>
    <n v="58"/>
  </r>
  <r>
    <x v="1"/>
    <d v="2009-04-22T00:00:00"/>
    <n v="44"/>
    <x v="32"/>
    <n v="3"/>
    <n v="2"/>
    <n v="3"/>
    <n v="4"/>
    <n v="4"/>
    <n v="3"/>
    <n v="4"/>
    <n v="3"/>
    <n v="3"/>
    <n v="2"/>
    <n v="5"/>
    <n v="3"/>
    <n v="4"/>
    <n v="4"/>
    <n v="2"/>
    <n v="5"/>
    <n v="2"/>
    <n v="3"/>
    <n v="59"/>
  </r>
  <r>
    <x v="1"/>
    <d v="2009-04-22T00:00:00"/>
    <n v="17"/>
    <x v="33"/>
    <n v="5"/>
    <n v="2"/>
    <n v="3"/>
    <n v="5"/>
    <n v="4"/>
    <n v="3"/>
    <n v="4"/>
    <n v="3"/>
    <n v="2"/>
    <n v="2"/>
    <n v="4"/>
    <n v="2"/>
    <n v="3"/>
    <n v="4"/>
    <n v="3"/>
    <n v="5"/>
    <n v="4"/>
    <n v="3"/>
    <n v="61"/>
  </r>
  <r>
    <x v="1"/>
    <d v="2009-04-22T00:00:00"/>
    <n v="3"/>
    <x v="34"/>
    <n v="3"/>
    <n v="3"/>
    <n v="4"/>
    <n v="4"/>
    <n v="3"/>
    <n v="3"/>
    <n v="4"/>
    <n v="3"/>
    <n v="3"/>
    <n v="3"/>
    <n v="4"/>
    <n v="2"/>
    <n v="2"/>
    <n v="4"/>
    <n v="4"/>
    <n v="2"/>
    <n v="2"/>
    <n v="3"/>
    <n v="56"/>
  </r>
  <r>
    <x v="1"/>
    <d v="2009-04-22T00:00:00"/>
    <n v="19"/>
    <x v="18"/>
    <n v="4"/>
    <n v="3"/>
    <n v="4"/>
    <n v="4"/>
    <n v="3"/>
    <n v="3"/>
    <n v="6"/>
    <n v="3"/>
    <n v="3"/>
    <n v="3"/>
    <n v="2"/>
    <n v="3"/>
    <n v="3"/>
    <n v="4"/>
    <n v="3"/>
    <n v="3"/>
    <n v="2"/>
    <n v="3"/>
    <n v="59"/>
  </r>
  <r>
    <x v="2"/>
    <d v="2009-04-29T00:00:00"/>
    <n v="23"/>
    <x v="3"/>
    <n v="4"/>
    <n v="4"/>
    <n v="4"/>
    <n v="4"/>
    <n v="4"/>
    <n v="3"/>
    <n v="4"/>
    <n v="3"/>
    <n v="3"/>
    <n v="3"/>
    <n v="4"/>
    <n v="3"/>
    <n v="3"/>
    <n v="4"/>
    <n v="3"/>
    <n v="3"/>
    <n v="3"/>
    <n v="3"/>
    <n v="62"/>
  </r>
  <r>
    <x v="2"/>
    <d v="2009-04-29T00:00:00"/>
    <n v="68"/>
    <x v="4"/>
    <n v="4"/>
    <n v="4"/>
    <n v="4"/>
    <n v="5"/>
    <n v="3"/>
    <n v="3"/>
    <n v="4"/>
    <n v="2"/>
    <n v="3"/>
    <n v="2"/>
    <n v="3"/>
    <n v="2"/>
    <n v="3"/>
    <n v="5"/>
    <n v="4"/>
    <n v="3"/>
    <n v="3"/>
    <n v="3"/>
    <n v="60"/>
  </r>
  <r>
    <x v="2"/>
    <d v="2009-04-29T00:00:00"/>
    <n v="9"/>
    <x v="35"/>
    <n v="3"/>
    <n v="3"/>
    <n v="3"/>
    <n v="6"/>
    <n v="3"/>
    <n v="2"/>
    <n v="4"/>
    <n v="4"/>
    <n v="2"/>
    <n v="3"/>
    <n v="3"/>
    <n v="3"/>
    <n v="3"/>
    <n v="3"/>
    <n v="3"/>
    <n v="3"/>
    <n v="3"/>
    <n v="4"/>
    <n v="58"/>
  </r>
  <r>
    <x v="2"/>
    <d v="2009-04-29T00:00:00"/>
    <n v="198"/>
    <x v="19"/>
    <n v="3"/>
    <n v="2"/>
    <n v="3"/>
    <n v="4"/>
    <n v="3"/>
    <n v="2"/>
    <n v="4"/>
    <n v="3"/>
    <n v="3"/>
    <n v="3"/>
    <n v="4"/>
    <n v="2"/>
    <n v="2"/>
    <n v="4"/>
    <n v="3"/>
    <n v="2"/>
    <n v="2"/>
    <n v="4"/>
    <n v="53"/>
  </r>
  <r>
    <x v="2"/>
    <d v="2009-04-29T00:00:00"/>
    <n v="1"/>
    <x v="6"/>
    <n v="4"/>
    <n v="3"/>
    <n v="4"/>
    <n v="4"/>
    <n v="4"/>
    <n v="2"/>
    <n v="4"/>
    <n v="3"/>
    <n v="4"/>
    <n v="3"/>
    <n v="4"/>
    <n v="3"/>
    <n v="2"/>
    <n v="4"/>
    <n v="4"/>
    <n v="2"/>
    <n v="3"/>
    <n v="3"/>
    <n v="60"/>
  </r>
  <r>
    <x v="2"/>
    <d v="2009-04-29T00:00:00"/>
    <n v="16"/>
    <x v="7"/>
    <n v="3"/>
    <n v="3"/>
    <n v="3"/>
    <n v="3"/>
    <n v="3"/>
    <n v="3"/>
    <n v="3"/>
    <n v="3"/>
    <n v="3"/>
    <n v="2"/>
    <n v="2"/>
    <n v="2"/>
    <n v="2"/>
    <n v="3"/>
    <n v="3"/>
    <n v="3"/>
    <n v="4"/>
    <n v="2"/>
    <n v="50"/>
  </r>
  <r>
    <x v="2"/>
    <d v="2009-04-29T00:00:00"/>
    <n v="12"/>
    <x v="22"/>
    <n v="3"/>
    <n v="2"/>
    <n v="3"/>
    <n v="4"/>
    <n v="3"/>
    <n v="2"/>
    <n v="5"/>
    <n v="4"/>
    <n v="4"/>
    <n v="3"/>
    <n v="2"/>
    <n v="4"/>
    <n v="3"/>
    <n v="3"/>
    <n v="3"/>
    <n v="2"/>
    <n v="2"/>
    <n v="4"/>
    <n v="56"/>
  </r>
  <r>
    <x v="2"/>
    <d v="2009-04-29T00:00:00"/>
    <n v="18"/>
    <x v="8"/>
    <n v="3"/>
    <n v="3"/>
    <n v="4"/>
    <n v="4"/>
    <n v="3"/>
    <n v="3"/>
    <n v="5"/>
    <n v="3"/>
    <n v="5"/>
    <n v="2"/>
    <n v="3"/>
    <n v="3"/>
    <n v="2"/>
    <n v="3"/>
    <n v="5"/>
    <n v="3"/>
    <n v="2"/>
    <n v="4"/>
    <n v="60"/>
  </r>
  <r>
    <x v="2"/>
    <d v="2009-04-29T00:00:00"/>
    <n v="154"/>
    <x v="36"/>
    <n v="4"/>
    <n v="3"/>
    <n v="4"/>
    <n v="4"/>
    <n v="4"/>
    <n v="3"/>
    <n v="5"/>
    <n v="4"/>
    <n v="3"/>
    <n v="3"/>
    <n v="2"/>
    <n v="2"/>
    <n v="3"/>
    <n v="5"/>
    <n v="4"/>
    <n v="2"/>
    <n v="3"/>
    <n v="4"/>
    <n v="62"/>
  </r>
  <r>
    <x v="2"/>
    <d v="2009-04-29T00:00:00"/>
    <n v="162"/>
    <x v="37"/>
    <n v="5"/>
    <n v="4"/>
    <n v="4"/>
    <n v="6"/>
    <n v="4"/>
    <n v="3"/>
    <n v="4"/>
    <n v="3"/>
    <n v="3"/>
    <n v="3"/>
    <n v="3"/>
    <n v="3"/>
    <n v="3"/>
    <n v="4"/>
    <n v="3"/>
    <n v="3"/>
    <n v="4"/>
    <n v="4"/>
    <n v="66"/>
  </r>
  <r>
    <x v="2"/>
    <d v="2009-04-29T00:00:00"/>
    <n v="32"/>
    <x v="14"/>
    <n v="4"/>
    <n v="4"/>
    <n v="4"/>
    <n v="4"/>
    <n v="3"/>
    <n v="3"/>
    <n v="4"/>
    <n v="4"/>
    <n v="4"/>
    <n v="4"/>
    <n v="4"/>
    <n v="3"/>
    <n v="2"/>
    <n v="4"/>
    <n v="3"/>
    <n v="3"/>
    <n v="3"/>
    <n v="5"/>
    <n v="65"/>
  </r>
  <r>
    <x v="2"/>
    <d v="2009-04-29T00:00:00"/>
    <n v="178"/>
    <x v="38"/>
    <n v="3"/>
    <n v="3"/>
    <n v="4"/>
    <n v="3"/>
    <n v="3"/>
    <n v="3"/>
    <n v="3"/>
    <n v="4"/>
    <n v="3"/>
    <n v="3"/>
    <n v="4"/>
    <n v="3"/>
    <n v="2"/>
    <n v="5"/>
    <n v="3"/>
    <n v="3"/>
    <n v="2"/>
    <n v="2"/>
    <n v="56"/>
  </r>
  <r>
    <x v="2"/>
    <d v="2009-04-29T00:00:00"/>
    <n v="2"/>
    <x v="30"/>
    <n v="3"/>
    <n v="3"/>
    <n v="4"/>
    <n v="4"/>
    <n v="3"/>
    <n v="3"/>
    <n v="3"/>
    <n v="2"/>
    <n v="2"/>
    <n v="2"/>
    <n v="3"/>
    <n v="2"/>
    <n v="2"/>
    <n v="3"/>
    <n v="3"/>
    <n v="3"/>
    <n v="2"/>
    <n v="4"/>
    <n v="51"/>
  </r>
  <r>
    <x v="2"/>
    <d v="2009-04-29T00:00:00"/>
    <n v="29"/>
    <x v="39"/>
    <n v="3"/>
    <n v="4"/>
    <n v="3"/>
    <n v="5"/>
    <n v="3"/>
    <n v="2"/>
    <n v="4"/>
    <n v="3"/>
    <n v="3"/>
    <n v="3"/>
    <n v="3"/>
    <n v="4"/>
    <n v="3"/>
    <n v="4"/>
    <n v="3"/>
    <n v="2"/>
    <n v="3"/>
    <n v="3"/>
    <n v="58"/>
  </r>
  <r>
    <x v="2"/>
    <d v="2009-04-29T00:00:00"/>
    <n v="65"/>
    <x v="16"/>
    <n v="4"/>
    <n v="4"/>
    <n v="5"/>
    <n v="5"/>
    <n v="5"/>
    <n v="3"/>
    <n v="6"/>
    <n v="5"/>
    <n v="4"/>
    <n v="3"/>
    <n v="4"/>
    <n v="4"/>
    <n v="4"/>
    <n v="5"/>
    <n v="7"/>
    <n v="4"/>
    <n v="5"/>
    <n v="4"/>
    <n v="81"/>
  </r>
  <r>
    <x v="2"/>
    <d v="2009-04-29T00:00:00"/>
    <n v="44"/>
    <x v="32"/>
    <n v="5"/>
    <n v="4"/>
    <n v="3"/>
    <n v="4"/>
    <n v="4"/>
    <n v="2"/>
    <n v="3"/>
    <n v="5"/>
    <n v="2"/>
    <n v="3"/>
    <n v="2"/>
    <n v="2"/>
    <n v="3"/>
    <n v="4"/>
    <n v="4"/>
    <n v="3"/>
    <n v="2"/>
    <n v="5"/>
    <n v="60"/>
  </r>
  <r>
    <x v="2"/>
    <d v="2009-04-29T00:00:00"/>
    <n v="19"/>
    <x v="18"/>
    <n v="3"/>
    <n v="2"/>
    <n v="4"/>
    <n v="4"/>
    <n v="3"/>
    <n v="4"/>
    <n v="3"/>
    <n v="2"/>
    <n v="2"/>
    <n v="3"/>
    <n v="4"/>
    <n v="4"/>
    <n v="3"/>
    <n v="5"/>
    <n v="3"/>
    <n v="3"/>
    <n v="3"/>
    <n v="4"/>
    <n v="59"/>
  </r>
  <r>
    <x v="3"/>
    <d v="2009-05-06T00:00:00"/>
    <n v="5"/>
    <x v="1"/>
    <n v="4"/>
    <n v="3"/>
    <n v="3"/>
    <n v="4"/>
    <n v="3"/>
    <n v="4"/>
    <n v="4"/>
    <n v="2"/>
    <n v="3"/>
    <n v="3"/>
    <n v="2"/>
    <n v="3"/>
    <n v="2"/>
    <n v="3"/>
    <n v="3"/>
    <n v="3"/>
    <n v="2"/>
    <n v="3"/>
    <n v="54"/>
  </r>
  <r>
    <x v="3"/>
    <d v="2009-05-06T00:00:00"/>
    <n v="27"/>
    <x v="40"/>
    <n v="3"/>
    <n v="2"/>
    <n v="3"/>
    <n v="4"/>
    <n v="3"/>
    <n v="3"/>
    <n v="6"/>
    <n v="3"/>
    <n v="4"/>
    <n v="2"/>
    <n v="2"/>
    <n v="3"/>
    <n v="3"/>
    <n v="4"/>
    <n v="3"/>
    <n v="3"/>
    <n v="2"/>
    <n v="3"/>
    <n v="56"/>
  </r>
  <r>
    <x v="3"/>
    <d v="2009-05-06T00:00:00"/>
    <n v="23"/>
    <x v="3"/>
    <n v="5"/>
    <n v="3"/>
    <n v="4"/>
    <n v="5"/>
    <n v="4"/>
    <n v="3"/>
    <n v="4"/>
    <n v="3"/>
    <n v="3"/>
    <n v="2"/>
    <n v="4"/>
    <n v="4"/>
    <n v="2"/>
    <n v="4"/>
    <n v="3"/>
    <n v="3"/>
    <n v="3"/>
    <n v="4"/>
    <n v="63"/>
  </r>
  <r>
    <x v="3"/>
    <d v="2009-05-06T00:00:00"/>
    <n v="68"/>
    <x v="4"/>
    <n v="4"/>
    <n v="2"/>
    <n v="5"/>
    <n v="4"/>
    <n v="4"/>
    <n v="3"/>
    <n v="3"/>
    <n v="3"/>
    <n v="3"/>
    <n v="3"/>
    <n v="2"/>
    <n v="3"/>
    <n v="2"/>
    <n v="4"/>
    <n v="3"/>
    <n v="3"/>
    <n v="4"/>
    <n v="4"/>
    <n v="59"/>
  </r>
  <r>
    <x v="3"/>
    <d v="2009-05-06T00:00:00"/>
    <n v="198"/>
    <x v="19"/>
    <n v="4"/>
    <n v="2"/>
    <n v="3"/>
    <n v="3"/>
    <n v="3"/>
    <n v="4"/>
    <n v="3"/>
    <n v="2"/>
    <n v="2"/>
    <n v="2"/>
    <n v="2"/>
    <n v="2"/>
    <n v="2"/>
    <n v="3"/>
    <n v="2"/>
    <n v="2"/>
    <n v="3"/>
    <n v="3"/>
    <n v="47"/>
  </r>
  <r>
    <x v="3"/>
    <d v="2009-05-06T00:00:00"/>
    <n v="1"/>
    <x v="6"/>
    <n v="3"/>
    <n v="3"/>
    <n v="3"/>
    <n v="4"/>
    <n v="3"/>
    <n v="2"/>
    <n v="4"/>
    <n v="3"/>
    <n v="4"/>
    <n v="3"/>
    <n v="2"/>
    <n v="2"/>
    <n v="3"/>
    <n v="3"/>
    <n v="4"/>
    <n v="2"/>
    <n v="3"/>
    <n v="3"/>
    <n v="54"/>
  </r>
  <r>
    <x v="3"/>
    <d v="2009-05-06T00:00:00"/>
    <n v="16"/>
    <x v="7"/>
    <n v="3"/>
    <n v="2"/>
    <n v="4"/>
    <n v="3"/>
    <n v="2"/>
    <n v="3"/>
    <n v="3"/>
    <n v="2"/>
    <n v="3"/>
    <n v="2"/>
    <n v="2"/>
    <n v="2"/>
    <n v="2"/>
    <n v="3"/>
    <n v="2"/>
    <n v="2"/>
    <n v="2"/>
    <n v="4"/>
    <n v="46"/>
  </r>
  <r>
    <x v="3"/>
    <d v="2009-05-06T00:00:00"/>
    <n v="12"/>
    <x v="22"/>
    <n v="4"/>
    <n v="4"/>
    <n v="3"/>
    <n v="4"/>
    <n v="3"/>
    <n v="3"/>
    <n v="4"/>
    <n v="3"/>
    <n v="3"/>
    <n v="2"/>
    <n v="4"/>
    <n v="2"/>
    <n v="2"/>
    <n v="3"/>
    <n v="3"/>
    <n v="2"/>
    <n v="3"/>
    <n v="3"/>
    <n v="55"/>
  </r>
  <r>
    <x v="3"/>
    <d v="2009-05-06T00:00:00"/>
    <n v="204"/>
    <x v="41"/>
    <n v="5"/>
    <n v="4"/>
    <n v="4"/>
    <n v="5"/>
    <n v="3"/>
    <n v="4"/>
    <n v="4"/>
    <n v="5"/>
    <n v="4"/>
    <n v="2"/>
    <n v="4"/>
    <n v="3"/>
    <n v="3"/>
    <n v="5"/>
    <n v="4"/>
    <n v="3"/>
    <n v="4"/>
    <n v="4"/>
    <n v="70"/>
  </r>
  <r>
    <x v="3"/>
    <d v="2009-05-06T00:00:00"/>
    <n v="41"/>
    <x v="42"/>
    <n v="5"/>
    <n v="3"/>
    <n v="5"/>
    <n v="6"/>
    <n v="6"/>
    <n v="5"/>
    <n v="4"/>
    <n v="4"/>
    <n v="4"/>
    <n v="2"/>
    <n v="3"/>
    <n v="3"/>
    <n v="4"/>
    <n v="3"/>
    <n v="4"/>
    <n v="3"/>
    <n v="4"/>
    <n v="4"/>
    <n v="72"/>
  </r>
  <r>
    <x v="3"/>
    <d v="2009-05-06T00:00:00"/>
    <n v="18"/>
    <x v="8"/>
    <n v="4"/>
    <n v="3"/>
    <n v="4"/>
    <n v="4"/>
    <n v="3"/>
    <n v="3"/>
    <n v="5"/>
    <n v="2"/>
    <n v="3"/>
    <n v="3"/>
    <n v="2"/>
    <n v="2"/>
    <n v="3"/>
    <n v="4"/>
    <n v="4"/>
    <n v="3"/>
    <n v="3"/>
    <n v="3"/>
    <n v="58"/>
  </r>
  <r>
    <x v="3"/>
    <d v="2009-05-06T00:00:00"/>
    <n v="90"/>
    <x v="43"/>
    <n v="4"/>
    <n v="4"/>
    <n v="4"/>
    <n v="4"/>
    <n v="3"/>
    <n v="5"/>
    <n v="4"/>
    <n v="3"/>
    <n v="3"/>
    <n v="2"/>
    <n v="2"/>
    <n v="2"/>
    <n v="4"/>
    <n v="3"/>
    <n v="3"/>
    <n v="2"/>
    <n v="3"/>
    <n v="5"/>
    <n v="60"/>
  </r>
  <r>
    <x v="3"/>
    <d v="2009-05-06T00:00:00"/>
    <n v="14"/>
    <x v="9"/>
    <n v="4"/>
    <n v="3"/>
    <n v="4"/>
    <n v="5"/>
    <n v="4"/>
    <n v="3"/>
    <n v="4"/>
    <n v="5"/>
    <n v="4"/>
    <n v="4"/>
    <n v="2"/>
    <n v="3"/>
    <n v="3"/>
    <n v="4"/>
    <n v="3"/>
    <n v="2"/>
    <n v="3"/>
    <n v="5"/>
    <n v="65"/>
  </r>
  <r>
    <x v="3"/>
    <d v="2009-05-06T00:00:00"/>
    <n v="82"/>
    <x v="44"/>
    <n v="5"/>
    <n v="4"/>
    <n v="6"/>
    <n v="7"/>
    <n v="4"/>
    <n v="5"/>
    <n v="4"/>
    <n v="3"/>
    <n v="4"/>
    <n v="5"/>
    <n v="2"/>
    <n v="6"/>
    <n v="3"/>
    <n v="5"/>
    <n v="4"/>
    <n v="3"/>
    <n v="3"/>
    <n v="4"/>
    <n v="77"/>
  </r>
  <r>
    <x v="3"/>
    <d v="2009-05-06T00:00:00"/>
    <n v="7"/>
    <x v="11"/>
    <n v="3"/>
    <n v="3"/>
    <n v="3"/>
    <n v="4"/>
    <n v="4"/>
    <n v="3"/>
    <n v="3"/>
    <n v="3"/>
    <n v="3"/>
    <n v="3"/>
    <n v="2"/>
    <n v="5"/>
    <n v="3"/>
    <n v="4"/>
    <n v="4"/>
    <n v="4"/>
    <n v="3"/>
    <n v="4"/>
    <n v="61"/>
  </r>
  <r>
    <x v="3"/>
    <d v="2009-05-06T00:00:00"/>
    <n v="4"/>
    <x v="13"/>
    <n v="3"/>
    <n v="3"/>
    <n v="3"/>
    <n v="3"/>
    <n v="3"/>
    <n v="4"/>
    <n v="5"/>
    <n v="3"/>
    <n v="1"/>
    <n v="3"/>
    <n v="4"/>
    <n v="2"/>
    <n v="2"/>
    <n v="5"/>
    <n v="2"/>
    <n v="4"/>
    <n v="2"/>
    <n v="2"/>
    <n v="54"/>
  </r>
  <r>
    <x v="3"/>
    <d v="2009-05-06T00:00:00"/>
    <n v="32"/>
    <x v="14"/>
    <n v="4"/>
    <n v="2"/>
    <n v="3"/>
    <n v="6"/>
    <n v="3"/>
    <n v="3"/>
    <n v="4"/>
    <n v="3"/>
    <n v="3"/>
    <n v="2"/>
    <n v="4"/>
    <n v="3"/>
    <n v="3"/>
    <n v="3"/>
    <n v="3"/>
    <n v="2"/>
    <n v="2"/>
    <n v="2"/>
    <n v="55"/>
  </r>
  <r>
    <x v="3"/>
    <d v="2009-05-06T00:00:00"/>
    <n v="38"/>
    <x v="15"/>
    <n v="3"/>
    <n v="3"/>
    <n v="5"/>
    <n v="5"/>
    <n v="4"/>
    <n v="4"/>
    <n v="4"/>
    <n v="2"/>
    <n v="3"/>
    <n v="4"/>
    <n v="2"/>
    <n v="3"/>
    <n v="2"/>
    <n v="5"/>
    <n v="4"/>
    <n v="4"/>
    <n v="3"/>
    <n v="6"/>
    <n v="66"/>
  </r>
  <r>
    <x v="3"/>
    <d v="2009-05-06T00:00:00"/>
    <n v="203"/>
    <x v="45"/>
    <n v="5"/>
    <n v="3"/>
    <n v="5"/>
    <n v="6"/>
    <n v="3"/>
    <n v="3"/>
    <n v="3"/>
    <n v="4"/>
    <n v="4"/>
    <n v="4"/>
    <n v="3"/>
    <n v="4"/>
    <n v="3"/>
    <n v="7"/>
    <n v="4"/>
    <n v="2"/>
    <n v="3"/>
    <n v="4"/>
    <n v="70"/>
  </r>
  <r>
    <x v="3"/>
    <d v="2009-05-06T00:00:00"/>
    <n v="49"/>
    <x v="27"/>
    <n v="3"/>
    <n v="3"/>
    <n v="4"/>
    <n v="6"/>
    <n v="4"/>
    <n v="3"/>
    <n v="3"/>
    <n v="3"/>
    <n v="3"/>
    <n v="4"/>
    <n v="4"/>
    <n v="3"/>
    <n v="2"/>
    <n v="4"/>
    <n v="4"/>
    <n v="3"/>
    <n v="2"/>
    <n v="3"/>
    <n v="61"/>
  </r>
  <r>
    <x v="3"/>
    <d v="2009-05-06T00:00:00"/>
    <n v="11"/>
    <x v="29"/>
    <n v="3"/>
    <n v="3"/>
    <n v="3"/>
    <n v="4"/>
    <n v="4"/>
    <n v="3"/>
    <n v="4"/>
    <n v="3"/>
    <n v="3"/>
    <n v="2"/>
    <n v="2"/>
    <n v="3"/>
    <n v="3"/>
    <n v="3"/>
    <n v="6"/>
    <n v="4"/>
    <n v="3"/>
    <n v="3"/>
    <n v="59"/>
  </r>
  <r>
    <x v="3"/>
    <d v="2009-05-06T00:00:00"/>
    <n v="2"/>
    <x v="30"/>
    <n v="3"/>
    <n v="4"/>
    <n v="4"/>
    <n v="4"/>
    <n v="3"/>
    <n v="3"/>
    <n v="3"/>
    <n v="2"/>
    <n v="3"/>
    <n v="3"/>
    <n v="4"/>
    <n v="2"/>
    <n v="2"/>
    <n v="4"/>
    <n v="2"/>
    <n v="3"/>
    <n v="2"/>
    <n v="4"/>
    <n v="55"/>
  </r>
  <r>
    <x v="3"/>
    <d v="2009-05-06T00:00:00"/>
    <n v="29"/>
    <x v="39"/>
    <n v="3"/>
    <n v="3"/>
    <n v="4"/>
    <n v="4"/>
    <n v="3"/>
    <n v="3"/>
    <n v="4"/>
    <n v="3"/>
    <n v="3"/>
    <n v="3"/>
    <n v="4"/>
    <n v="2"/>
    <n v="4"/>
    <n v="3"/>
    <n v="2"/>
    <n v="2"/>
    <n v="3"/>
    <n v="4"/>
    <n v="57"/>
  </r>
  <r>
    <x v="3"/>
    <d v="2009-05-06T00:00:00"/>
    <n v="201"/>
    <x v="31"/>
    <n v="4"/>
    <n v="3"/>
    <n v="3"/>
    <n v="7"/>
    <n v="4"/>
    <n v="3"/>
    <n v="4"/>
    <n v="3"/>
    <n v="4"/>
    <n v="4"/>
    <n v="4"/>
    <n v="2"/>
    <n v="2"/>
    <n v="4"/>
    <n v="5"/>
    <n v="3"/>
    <n v="3"/>
    <n v="4"/>
    <n v="66"/>
  </r>
  <r>
    <x v="3"/>
    <d v="2009-05-06T00:00:00"/>
    <n v="202"/>
    <x v="46"/>
    <n v="3"/>
    <n v="3"/>
    <n v="3"/>
    <n v="5"/>
    <n v="3"/>
    <n v="2"/>
    <n v="4"/>
    <n v="2"/>
    <n v="3"/>
    <n v="3"/>
    <n v="2"/>
    <n v="2"/>
    <n v="3"/>
    <n v="5"/>
    <n v="3"/>
    <n v="3"/>
    <n v="3"/>
    <n v="3"/>
    <n v="55"/>
  </r>
  <r>
    <x v="3"/>
    <d v="2009-05-06T00:00:00"/>
    <n v="65"/>
    <x v="16"/>
    <n v="6"/>
    <n v="3"/>
    <n v="5"/>
    <n v="6"/>
    <n v="4"/>
    <n v="4"/>
    <n v="6"/>
    <n v="4"/>
    <n v="4"/>
    <n v="4"/>
    <n v="4"/>
    <n v="5"/>
    <n v="4"/>
    <n v="5"/>
    <n v="4"/>
    <n v="5"/>
    <n v="3"/>
    <n v="3"/>
    <n v="79"/>
  </r>
  <r>
    <x v="3"/>
    <d v="2009-05-06T00:00:00"/>
    <n v="34"/>
    <x v="17"/>
    <n v="3"/>
    <n v="2"/>
    <n v="4"/>
    <n v="4"/>
    <n v="3"/>
    <n v="4"/>
    <n v="4"/>
    <n v="2"/>
    <n v="3"/>
    <n v="3"/>
    <n v="2"/>
    <n v="3"/>
    <n v="2"/>
    <n v="4"/>
    <n v="3"/>
    <n v="3"/>
    <n v="3"/>
    <n v="2"/>
    <n v="54"/>
  </r>
  <r>
    <x v="3"/>
    <d v="2009-05-06T00:00:00"/>
    <n v="17"/>
    <x v="33"/>
    <n v="4"/>
    <n v="4"/>
    <n v="3"/>
    <n v="4"/>
    <n v="3"/>
    <n v="2"/>
    <n v="5"/>
    <n v="3"/>
    <n v="4"/>
    <n v="5"/>
    <n v="2"/>
    <n v="3"/>
    <n v="2"/>
    <n v="4"/>
    <n v="3"/>
    <n v="3"/>
    <n v="4"/>
    <n v="3"/>
    <n v="61"/>
  </r>
  <r>
    <x v="3"/>
    <d v="2009-05-06T00:00:00"/>
    <n v="3"/>
    <x v="34"/>
    <n v="4"/>
    <n v="3"/>
    <n v="3"/>
    <n v="5"/>
    <n v="3"/>
    <n v="3"/>
    <n v="4"/>
    <n v="3"/>
    <n v="3"/>
    <n v="3"/>
    <n v="2"/>
    <n v="5"/>
    <n v="3"/>
    <n v="4"/>
    <n v="3"/>
    <n v="2"/>
    <n v="3"/>
    <n v="2"/>
    <n v="58"/>
  </r>
  <r>
    <x v="3"/>
    <d v="2009-05-06T00:00:00"/>
    <n v="19"/>
    <x v="18"/>
    <n v="3"/>
    <n v="5"/>
    <n v="4"/>
    <n v="4"/>
    <n v="4"/>
    <n v="3"/>
    <n v="3"/>
    <n v="4"/>
    <n v="3"/>
    <n v="3"/>
    <n v="2"/>
    <n v="2"/>
    <n v="3"/>
    <n v="3"/>
    <n v="4"/>
    <n v="4"/>
    <n v="2"/>
    <n v="4"/>
    <n v="60"/>
  </r>
  <r>
    <x v="4"/>
    <d v="2009-05-13T00:00:00"/>
    <n v="5"/>
    <x v="1"/>
    <n v="3"/>
    <n v="4"/>
    <n v="3"/>
    <n v="6"/>
    <n v="4"/>
    <n v="3"/>
    <n v="4"/>
    <n v="2"/>
    <n v="3"/>
    <n v="3"/>
    <n v="4"/>
    <n v="3"/>
    <n v="2"/>
    <n v="4"/>
    <n v="3"/>
    <n v="3"/>
    <n v="3"/>
    <n v="4"/>
    <n v="61"/>
  </r>
  <r>
    <x v="4"/>
    <d v="2009-05-13T00:00:00"/>
    <n v="27"/>
    <x v="40"/>
    <n v="3"/>
    <n v="3"/>
    <n v="3"/>
    <n v="4"/>
    <n v="3"/>
    <n v="3"/>
    <n v="3"/>
    <n v="3"/>
    <n v="3"/>
    <n v="2"/>
    <n v="3"/>
    <n v="3"/>
    <n v="2"/>
    <n v="3"/>
    <n v="3"/>
    <n v="3"/>
    <n v="3"/>
    <n v="3"/>
    <n v="53"/>
  </r>
  <r>
    <x v="4"/>
    <d v="2009-05-13T00:00:00"/>
    <n v="195"/>
    <x v="2"/>
    <n v="3"/>
    <n v="3"/>
    <n v="3"/>
    <n v="4"/>
    <n v="3"/>
    <n v="3"/>
    <n v="4"/>
    <n v="3"/>
    <n v="3"/>
    <n v="2"/>
    <n v="2"/>
    <n v="3"/>
    <n v="2"/>
    <n v="3"/>
    <n v="3"/>
    <n v="3"/>
    <n v="3"/>
    <n v="3"/>
    <n v="53"/>
  </r>
  <r>
    <x v="4"/>
    <d v="2009-05-13T00:00:00"/>
    <n v="209"/>
    <x v="47"/>
    <n v="5"/>
    <n v="4"/>
    <n v="4"/>
    <n v="5"/>
    <n v="3"/>
    <n v="2"/>
    <n v="6"/>
    <n v="4"/>
    <n v="4"/>
    <n v="4"/>
    <n v="4"/>
    <n v="3"/>
    <n v="3"/>
    <n v="6"/>
    <n v="3"/>
    <n v="4"/>
    <n v="3"/>
    <n v="5"/>
    <n v="72"/>
  </r>
  <r>
    <x v="4"/>
    <d v="2009-05-13T00:00:00"/>
    <n v="23"/>
    <x v="3"/>
    <n v="3"/>
    <n v="4"/>
    <n v="4"/>
    <n v="5"/>
    <n v="4"/>
    <n v="2"/>
    <n v="5"/>
    <n v="3"/>
    <n v="4"/>
    <n v="2"/>
    <n v="3"/>
    <n v="3"/>
    <n v="3"/>
    <n v="5"/>
    <n v="3"/>
    <n v="3"/>
    <n v="3"/>
    <n v="2"/>
    <n v="61"/>
  </r>
  <r>
    <x v="4"/>
    <d v="2009-05-13T00:00:00"/>
    <n v="68"/>
    <x v="4"/>
    <n v="3"/>
    <n v="3"/>
    <n v="3"/>
    <n v="4"/>
    <n v="3"/>
    <n v="3"/>
    <n v="4"/>
    <n v="3"/>
    <n v="4"/>
    <n v="3"/>
    <n v="2"/>
    <n v="3"/>
    <n v="3"/>
    <n v="4"/>
    <n v="3"/>
    <n v="3"/>
    <n v="2"/>
    <n v="3"/>
    <n v="56"/>
  </r>
  <r>
    <x v="4"/>
    <d v="2009-05-13T00:00:00"/>
    <n v="9"/>
    <x v="35"/>
    <n v="3"/>
    <n v="2"/>
    <n v="3"/>
    <n v="3"/>
    <n v="2"/>
    <n v="3"/>
    <n v="4"/>
    <n v="4"/>
    <n v="4"/>
    <n v="3"/>
    <n v="3"/>
    <n v="3"/>
    <n v="3"/>
    <n v="4"/>
    <n v="4"/>
    <n v="3"/>
    <n v="2"/>
    <n v="4"/>
    <n v="57"/>
  </r>
  <r>
    <x v="4"/>
    <d v="2009-05-13T00:00:00"/>
    <n v="198"/>
    <x v="19"/>
    <n v="3"/>
    <n v="2"/>
    <n v="3"/>
    <n v="4"/>
    <n v="3"/>
    <n v="2"/>
    <n v="3"/>
    <n v="3"/>
    <n v="3"/>
    <n v="3"/>
    <n v="4"/>
    <n v="2"/>
    <n v="2"/>
    <n v="3"/>
    <n v="3"/>
    <n v="2"/>
    <n v="2"/>
    <n v="4"/>
    <n v="51"/>
  </r>
  <r>
    <x v="4"/>
    <d v="2009-05-13T00:00:00"/>
    <n v="1"/>
    <x v="6"/>
    <n v="4"/>
    <n v="3"/>
    <n v="4"/>
    <n v="5"/>
    <n v="3"/>
    <n v="2"/>
    <n v="6"/>
    <n v="3"/>
    <n v="3"/>
    <n v="2"/>
    <n v="4"/>
    <n v="2"/>
    <n v="2"/>
    <n v="4"/>
    <n v="4"/>
    <n v="3"/>
    <n v="4"/>
    <n v="3"/>
    <n v="61"/>
  </r>
  <r>
    <x v="4"/>
    <d v="2009-05-13T00:00:00"/>
    <n v="39"/>
    <x v="48"/>
    <n v="3"/>
    <n v="2"/>
    <n v="3"/>
    <n v="4"/>
    <n v="3"/>
    <n v="4"/>
    <n v="4"/>
    <n v="3"/>
    <n v="3"/>
    <n v="2"/>
    <n v="4"/>
    <n v="2"/>
    <n v="2"/>
    <n v="3"/>
    <n v="3"/>
    <n v="2"/>
    <n v="3"/>
    <n v="3"/>
    <n v="53"/>
  </r>
  <r>
    <x v="4"/>
    <d v="2009-05-13T00:00:00"/>
    <n v="16"/>
    <x v="7"/>
    <n v="4"/>
    <n v="3"/>
    <n v="3"/>
    <n v="4"/>
    <n v="4"/>
    <n v="2"/>
    <n v="3"/>
    <n v="3"/>
    <n v="3"/>
    <n v="2"/>
    <n v="2"/>
    <n v="2"/>
    <n v="3"/>
    <n v="3"/>
    <n v="3"/>
    <n v="4"/>
    <n v="2"/>
    <n v="2"/>
    <n v="52"/>
  </r>
  <r>
    <x v="4"/>
    <d v="2009-05-13T00:00:00"/>
    <n v="12"/>
    <x v="22"/>
    <n v="3"/>
    <n v="4"/>
    <n v="3"/>
    <n v="5"/>
    <n v="3"/>
    <n v="2"/>
    <n v="3"/>
    <n v="3"/>
    <n v="3"/>
    <n v="3"/>
    <n v="2"/>
    <n v="2"/>
    <n v="2"/>
    <n v="3"/>
    <n v="3"/>
    <n v="2"/>
    <n v="2"/>
    <n v="4"/>
    <n v="52"/>
  </r>
  <r>
    <x v="4"/>
    <d v="2009-05-13T00:00:00"/>
    <n v="41"/>
    <x v="42"/>
    <n v="5"/>
    <n v="3"/>
    <n v="4"/>
    <n v="5"/>
    <n v="4"/>
    <n v="4"/>
    <n v="5"/>
    <n v="3"/>
    <n v="4"/>
    <n v="4"/>
    <n v="4"/>
    <n v="4"/>
    <n v="2"/>
    <n v="4"/>
    <n v="5"/>
    <n v="4"/>
    <n v="3"/>
    <n v="3"/>
    <n v="70"/>
  </r>
  <r>
    <x v="4"/>
    <d v="2009-05-13T00:00:00"/>
    <n v="18"/>
    <x v="8"/>
    <n v="4"/>
    <n v="5"/>
    <n v="3"/>
    <n v="4"/>
    <n v="3"/>
    <n v="4"/>
    <n v="4"/>
    <n v="3"/>
    <n v="3"/>
    <n v="3"/>
    <n v="3"/>
    <n v="3"/>
    <n v="3"/>
    <n v="4"/>
    <n v="4"/>
    <n v="3"/>
    <n v="3"/>
    <n v="3"/>
    <n v="62"/>
  </r>
  <r>
    <x v="4"/>
    <d v="2009-05-13T00:00:00"/>
    <n v="53"/>
    <x v="49"/>
    <n v="3"/>
    <n v="4"/>
    <n v="4"/>
    <n v="5"/>
    <n v="3"/>
    <n v="3"/>
    <n v="4"/>
    <n v="4"/>
    <n v="2"/>
    <n v="4"/>
    <n v="2"/>
    <n v="4"/>
    <n v="3"/>
    <n v="4"/>
    <n v="3"/>
    <n v="3"/>
    <n v="4"/>
    <n v="2"/>
    <n v="61"/>
  </r>
  <r>
    <x v="4"/>
    <d v="2009-05-13T00:00:00"/>
    <n v="206"/>
    <x v="50"/>
    <n v="4"/>
    <n v="3"/>
    <n v="4"/>
    <n v="6"/>
    <n v="4"/>
    <n v="3"/>
    <n v="5"/>
    <n v="3"/>
    <n v="3"/>
    <n v="3"/>
    <n v="3"/>
    <n v="3"/>
    <n v="3"/>
    <n v="6"/>
    <n v="3"/>
    <n v="4"/>
    <n v="3"/>
    <n v="3"/>
    <n v="66"/>
  </r>
  <r>
    <x v="4"/>
    <d v="2009-05-13T00:00:00"/>
    <n v="90"/>
    <x v="43"/>
    <n v="4"/>
    <n v="2"/>
    <n v="4"/>
    <n v="4"/>
    <n v="3"/>
    <n v="3"/>
    <n v="4"/>
    <n v="5"/>
    <n v="4"/>
    <n v="3"/>
    <n v="2"/>
    <n v="2"/>
    <n v="2"/>
    <n v="4"/>
    <n v="3"/>
    <n v="2"/>
    <n v="3"/>
    <n v="3"/>
    <n v="57"/>
  </r>
  <r>
    <x v="4"/>
    <d v="2009-05-13T00:00:00"/>
    <n v="31"/>
    <x v="51"/>
    <n v="4"/>
    <n v="3"/>
    <n v="3"/>
    <n v="4"/>
    <n v="4"/>
    <n v="3"/>
    <n v="4"/>
    <n v="3"/>
    <n v="3"/>
    <n v="3"/>
    <n v="3"/>
    <n v="2"/>
    <n v="3"/>
    <n v="4"/>
    <n v="3"/>
    <n v="3"/>
    <n v="3"/>
    <n v="3"/>
    <n v="58"/>
  </r>
  <r>
    <x v="4"/>
    <d v="2009-05-13T00:00:00"/>
    <n v="102"/>
    <x v="52"/>
    <n v="4"/>
    <n v="3"/>
    <n v="4"/>
    <n v="4"/>
    <n v="3"/>
    <n v="3"/>
    <n v="6"/>
    <n v="4"/>
    <n v="3"/>
    <n v="3"/>
    <n v="4"/>
    <n v="2"/>
    <n v="3"/>
    <n v="4"/>
    <n v="4"/>
    <n v="3"/>
    <n v="3"/>
    <n v="2"/>
    <n v="62"/>
  </r>
  <r>
    <x v="4"/>
    <d v="2009-05-13T00:00:00"/>
    <n v="208"/>
    <x v="53"/>
    <n v="6"/>
    <n v="4"/>
    <n v="5"/>
    <n v="6"/>
    <n v="4"/>
    <n v="5"/>
    <n v="6"/>
    <n v="5"/>
    <n v="3"/>
    <n v="3"/>
    <n v="4"/>
    <n v="3"/>
    <n v="2"/>
    <n v="6"/>
    <n v="6"/>
    <n v="4"/>
    <n v="3"/>
    <n v="5"/>
    <n v="80"/>
  </r>
  <r>
    <x v="4"/>
    <d v="2009-05-13T00:00:00"/>
    <n v="71"/>
    <x v="54"/>
    <n v="4"/>
    <n v="4"/>
    <n v="4"/>
    <n v="5"/>
    <n v="4"/>
    <n v="3"/>
    <n v="5"/>
    <n v="4"/>
    <n v="4"/>
    <n v="4"/>
    <n v="2"/>
    <n v="2"/>
    <n v="3"/>
    <n v="6"/>
    <n v="3"/>
    <n v="3"/>
    <n v="3"/>
    <n v="2"/>
    <n v="65"/>
  </r>
  <r>
    <x v="4"/>
    <d v="2009-05-13T00:00:00"/>
    <n v="40"/>
    <x v="37"/>
    <n v="4"/>
    <n v="3"/>
    <n v="4"/>
    <n v="4"/>
    <n v="3"/>
    <n v="3"/>
    <n v="4"/>
    <n v="3"/>
    <n v="3"/>
    <n v="3"/>
    <n v="2"/>
    <n v="4"/>
    <n v="4"/>
    <n v="5"/>
    <n v="3"/>
    <n v="2"/>
    <n v="3"/>
    <n v="4"/>
    <n v="61"/>
  </r>
  <r>
    <x v="4"/>
    <d v="2009-05-13T00:00:00"/>
    <n v="4"/>
    <x v="13"/>
    <n v="3"/>
    <n v="3"/>
    <n v="4"/>
    <n v="4"/>
    <n v="3"/>
    <n v="2"/>
    <n v="4"/>
    <n v="4"/>
    <n v="2"/>
    <n v="3"/>
    <n v="4"/>
    <n v="2"/>
    <n v="2"/>
    <n v="4"/>
    <n v="5"/>
    <n v="3"/>
    <n v="2"/>
    <n v="3"/>
    <n v="57"/>
  </r>
  <r>
    <x v="4"/>
    <d v="2009-05-13T00:00:00"/>
    <n v="32"/>
    <x v="14"/>
    <n v="3"/>
    <n v="2"/>
    <n v="3"/>
    <n v="5"/>
    <n v="3"/>
    <n v="3"/>
    <n v="4"/>
    <n v="3"/>
    <n v="3"/>
    <n v="2"/>
    <n v="4"/>
    <n v="3"/>
    <n v="2"/>
    <n v="4"/>
    <n v="3"/>
    <n v="3"/>
    <n v="3"/>
    <n v="2"/>
    <n v="55"/>
  </r>
  <r>
    <x v="4"/>
    <d v="2009-05-13T00:00:00"/>
    <n v="38"/>
    <x v="15"/>
    <n v="5"/>
    <n v="3"/>
    <n v="4"/>
    <n v="4"/>
    <n v="5"/>
    <n v="4"/>
    <n v="4"/>
    <n v="3"/>
    <n v="3"/>
    <n v="3"/>
    <n v="3"/>
    <n v="3"/>
    <n v="2"/>
    <n v="3"/>
    <n v="4"/>
    <n v="3"/>
    <n v="3"/>
    <n v="3"/>
    <n v="62"/>
  </r>
  <r>
    <x v="4"/>
    <d v="2009-05-13T00:00:00"/>
    <n v="203"/>
    <x v="45"/>
    <n v="4"/>
    <n v="3"/>
    <n v="4"/>
    <n v="5"/>
    <n v="3"/>
    <n v="2"/>
    <n v="5"/>
    <n v="4"/>
    <n v="3"/>
    <n v="2"/>
    <n v="4"/>
    <n v="3"/>
    <n v="3"/>
    <n v="4"/>
    <n v="3"/>
    <n v="3"/>
    <n v="4"/>
    <n v="4"/>
    <n v="63"/>
  </r>
  <r>
    <x v="4"/>
    <d v="2009-05-13T00:00:00"/>
    <n v="207"/>
    <x v="55"/>
    <n v="8"/>
    <n v="5"/>
    <n v="5"/>
    <n v="6"/>
    <n v="5"/>
    <n v="5"/>
    <n v="5"/>
    <n v="3"/>
    <n v="4"/>
    <n v="3"/>
    <n v="4"/>
    <n v="4"/>
    <n v="3"/>
    <n v="6"/>
    <n v="4"/>
    <n v="3"/>
    <n v="3"/>
    <n v="4"/>
    <n v="80"/>
  </r>
  <r>
    <x v="4"/>
    <d v="2009-05-13T00:00:00"/>
    <n v="2"/>
    <x v="30"/>
    <n v="3"/>
    <n v="3"/>
    <n v="3"/>
    <n v="4"/>
    <n v="4"/>
    <n v="2"/>
    <n v="4"/>
    <n v="4"/>
    <n v="2"/>
    <n v="3"/>
    <n v="3"/>
    <n v="3"/>
    <n v="2"/>
    <n v="5"/>
    <n v="3"/>
    <n v="3"/>
    <n v="2"/>
    <n v="4"/>
    <n v="57"/>
  </r>
  <r>
    <x v="4"/>
    <d v="2009-05-13T00:00:00"/>
    <n v="29"/>
    <x v="39"/>
    <n v="3"/>
    <n v="2"/>
    <n v="4"/>
    <n v="5"/>
    <n v="3"/>
    <n v="2"/>
    <n v="5"/>
    <n v="3"/>
    <n v="2"/>
    <n v="2"/>
    <n v="3"/>
    <n v="4"/>
    <n v="3"/>
    <n v="3"/>
    <n v="3"/>
    <n v="2"/>
    <n v="2"/>
    <n v="3"/>
    <n v="54"/>
  </r>
  <r>
    <x v="4"/>
    <d v="2009-05-13T00:00:00"/>
    <n v="201"/>
    <x v="31"/>
    <n v="4"/>
    <n v="5"/>
    <n v="5"/>
    <n v="4"/>
    <n v="3"/>
    <n v="3"/>
    <n v="4"/>
    <n v="3"/>
    <n v="3"/>
    <n v="4"/>
    <n v="4"/>
    <n v="4"/>
    <n v="2"/>
    <n v="4"/>
    <n v="3"/>
    <n v="2"/>
    <n v="4"/>
    <n v="4"/>
    <n v="65"/>
  </r>
  <r>
    <x v="4"/>
    <d v="2009-05-13T00:00:00"/>
    <n v="202"/>
    <x v="46"/>
    <n v="3"/>
    <n v="2"/>
    <n v="3"/>
    <n v="4"/>
    <n v="3"/>
    <n v="2"/>
    <n v="3"/>
    <n v="3"/>
    <n v="2"/>
    <n v="4"/>
    <n v="2"/>
    <n v="3"/>
    <n v="2"/>
    <n v="4"/>
    <n v="3"/>
    <n v="2"/>
    <n v="3"/>
    <n v="2"/>
    <n v="50"/>
  </r>
  <r>
    <x v="4"/>
    <d v="2009-05-13T00:00:00"/>
    <n v="65"/>
    <x v="16"/>
    <n v="5"/>
    <n v="4"/>
    <n v="5"/>
    <n v="7"/>
    <n v="5"/>
    <n v="5"/>
    <n v="4"/>
    <n v="4"/>
    <n v="4"/>
    <n v="3"/>
    <n v="4"/>
    <n v="4"/>
    <n v="2"/>
    <n v="5"/>
    <n v="4"/>
    <n v="4"/>
    <n v="3"/>
    <n v="4"/>
    <n v="76"/>
  </r>
  <r>
    <x v="4"/>
    <d v="2009-05-13T00:00:00"/>
    <n v="44"/>
    <x v="32"/>
    <n v="3"/>
    <n v="3"/>
    <n v="3"/>
    <n v="4"/>
    <n v="3"/>
    <n v="2"/>
    <n v="3"/>
    <n v="2"/>
    <n v="3"/>
    <n v="3"/>
    <n v="4"/>
    <n v="3"/>
    <n v="3"/>
    <n v="6"/>
    <n v="3"/>
    <n v="2"/>
    <n v="2"/>
    <n v="4"/>
    <n v="56"/>
  </r>
  <r>
    <x v="4"/>
    <d v="2009-05-13T00:00:00"/>
    <n v="8"/>
    <x v="56"/>
    <n v="4"/>
    <n v="2"/>
    <n v="4"/>
    <n v="4"/>
    <n v="4"/>
    <n v="3"/>
    <n v="6"/>
    <n v="3"/>
    <n v="3"/>
    <n v="2"/>
    <n v="4"/>
    <n v="2"/>
    <n v="2"/>
    <n v="4"/>
    <n v="3"/>
    <n v="3"/>
    <n v="3"/>
    <n v="3"/>
    <n v="59"/>
  </r>
  <r>
    <x v="4"/>
    <d v="2009-05-13T00:00:00"/>
    <n v="3"/>
    <x v="34"/>
    <n v="4"/>
    <n v="4"/>
    <n v="4"/>
    <n v="3"/>
    <n v="4"/>
    <n v="2"/>
    <n v="4"/>
    <n v="4"/>
    <n v="3"/>
    <n v="3"/>
    <n v="3"/>
    <n v="2"/>
    <n v="3"/>
    <n v="3"/>
    <n v="4"/>
    <n v="2"/>
    <n v="3"/>
    <n v="4"/>
    <n v="59"/>
  </r>
  <r>
    <x v="4"/>
    <d v="2009-05-13T00:00:00"/>
    <n v="19"/>
    <x v="18"/>
    <n v="3"/>
    <n v="3"/>
    <n v="3"/>
    <n v="4"/>
    <n v="3"/>
    <n v="2"/>
    <n v="3"/>
    <n v="4"/>
    <n v="3"/>
    <n v="4"/>
    <n v="4"/>
    <n v="2"/>
    <n v="2"/>
    <n v="4"/>
    <n v="3"/>
    <n v="3"/>
    <n v="3"/>
    <n v="3"/>
    <n v="56"/>
  </r>
  <r>
    <x v="4"/>
    <d v="2009-05-13T00:00:00"/>
    <n v="205"/>
    <x v="57"/>
    <n v="4"/>
    <n v="4"/>
    <n v="4"/>
    <n v="5"/>
    <n v="5"/>
    <n v="5"/>
    <n v="4"/>
    <n v="4"/>
    <n v="5"/>
    <n v="5"/>
    <n v="4"/>
    <n v="3"/>
    <n v="4"/>
    <n v="4"/>
    <n v="4"/>
    <n v="4"/>
    <n v="2"/>
    <n v="6"/>
    <n v="76"/>
  </r>
  <r>
    <x v="5"/>
    <d v="2009-05-20T00:00:00"/>
    <n v="5"/>
    <x v="1"/>
    <n v="3"/>
    <n v="4"/>
    <n v="3"/>
    <n v="5"/>
    <n v="4"/>
    <n v="2"/>
    <n v="4"/>
    <n v="4"/>
    <n v="4"/>
    <n v="3"/>
    <n v="3"/>
    <n v="2"/>
    <n v="2"/>
    <n v="3"/>
    <n v="4"/>
    <n v="4"/>
    <n v="3"/>
    <n v="5"/>
    <n v="62"/>
  </r>
  <r>
    <x v="5"/>
    <d v="2009-05-20T00:00:00"/>
    <n v="27"/>
    <x v="40"/>
    <n v="4"/>
    <n v="3"/>
    <n v="3"/>
    <n v="4"/>
    <n v="3"/>
    <n v="3"/>
    <n v="4"/>
    <n v="2"/>
    <n v="4"/>
    <n v="3"/>
    <n v="4"/>
    <n v="2"/>
    <n v="2"/>
    <n v="3"/>
    <n v="3"/>
    <n v="3"/>
    <n v="2"/>
    <n v="4"/>
    <n v="56"/>
  </r>
  <r>
    <x v="5"/>
    <d v="2009-05-20T00:00:00"/>
    <n v="23"/>
    <x v="3"/>
    <n v="3"/>
    <n v="3"/>
    <n v="4"/>
    <n v="5"/>
    <n v="3"/>
    <n v="3"/>
    <n v="4"/>
    <n v="4"/>
    <n v="4"/>
    <n v="3"/>
    <n v="3"/>
    <n v="3"/>
    <n v="3"/>
    <n v="3"/>
    <n v="3"/>
    <n v="3"/>
    <n v="3"/>
    <n v="3"/>
    <n v="60"/>
  </r>
  <r>
    <x v="5"/>
    <d v="2009-05-20T00:00:00"/>
    <n v="68"/>
    <x v="4"/>
    <n v="4"/>
    <n v="3"/>
    <n v="4"/>
    <n v="4"/>
    <n v="4"/>
    <n v="3"/>
    <n v="4"/>
    <n v="3"/>
    <n v="3"/>
    <n v="2"/>
    <n v="2"/>
    <n v="3"/>
    <n v="3"/>
    <n v="3"/>
    <n v="3"/>
    <n v="3"/>
    <n v="3"/>
    <n v="3"/>
    <n v="57"/>
  </r>
  <r>
    <x v="5"/>
    <d v="2009-05-20T00:00:00"/>
    <n v="198"/>
    <x v="19"/>
    <n v="4"/>
    <n v="3"/>
    <n v="3"/>
    <n v="3"/>
    <n v="3"/>
    <n v="2"/>
    <n v="3"/>
    <n v="3"/>
    <n v="3"/>
    <n v="3"/>
    <n v="4"/>
    <n v="2"/>
    <n v="2"/>
    <n v="4"/>
    <n v="3"/>
    <n v="3"/>
    <n v="2"/>
    <n v="4"/>
    <n v="54"/>
  </r>
  <r>
    <x v="5"/>
    <d v="2009-05-20T00:00:00"/>
    <n v="1"/>
    <x v="6"/>
    <n v="3"/>
    <n v="3"/>
    <n v="3"/>
    <n v="4"/>
    <n v="3"/>
    <n v="2"/>
    <n v="4"/>
    <n v="3"/>
    <n v="3"/>
    <n v="2"/>
    <n v="3"/>
    <n v="3"/>
    <n v="3"/>
    <n v="4"/>
    <n v="3"/>
    <n v="3"/>
    <n v="3"/>
    <n v="3"/>
    <n v="55"/>
  </r>
  <r>
    <x v="5"/>
    <d v="2009-05-20T00:00:00"/>
    <n v="16"/>
    <x v="7"/>
    <n v="3"/>
    <n v="2"/>
    <n v="3"/>
    <n v="4"/>
    <n v="3"/>
    <n v="2"/>
    <n v="4"/>
    <n v="3"/>
    <n v="3"/>
    <n v="2"/>
    <n v="2"/>
    <n v="2"/>
    <n v="2"/>
    <n v="3"/>
    <n v="3"/>
    <n v="2"/>
    <n v="2"/>
    <n v="3"/>
    <n v="48"/>
  </r>
  <r>
    <x v="5"/>
    <d v="2009-05-20T00:00:00"/>
    <n v="12"/>
    <x v="22"/>
    <n v="2"/>
    <n v="2"/>
    <n v="4"/>
    <n v="4"/>
    <n v="3"/>
    <n v="4"/>
    <n v="3"/>
    <n v="4"/>
    <n v="2"/>
    <n v="2"/>
    <n v="2"/>
    <n v="2"/>
    <n v="2"/>
    <n v="5"/>
    <n v="3"/>
    <n v="2"/>
    <n v="2"/>
    <n v="3"/>
    <n v="51"/>
  </r>
  <r>
    <x v="5"/>
    <d v="2009-05-20T00:00:00"/>
    <n v="37"/>
    <x v="58"/>
    <n v="4"/>
    <n v="3"/>
    <n v="4"/>
    <n v="4"/>
    <n v="3"/>
    <n v="3"/>
    <n v="4"/>
    <n v="4"/>
    <n v="4"/>
    <n v="3"/>
    <n v="4"/>
    <n v="2"/>
    <n v="3"/>
    <n v="4"/>
    <n v="4"/>
    <n v="3"/>
    <n v="3"/>
    <n v="3"/>
    <n v="62"/>
  </r>
  <r>
    <x v="5"/>
    <d v="2009-05-20T00:00:00"/>
    <n v="18"/>
    <x v="8"/>
    <n v="4"/>
    <n v="3"/>
    <n v="4"/>
    <n v="3"/>
    <n v="3"/>
    <n v="3"/>
    <n v="3"/>
    <n v="5"/>
    <n v="4"/>
    <n v="2"/>
    <n v="2"/>
    <n v="3"/>
    <n v="2"/>
    <n v="3"/>
    <n v="2"/>
    <n v="5"/>
    <n v="2"/>
    <n v="3"/>
    <n v="56"/>
  </r>
  <r>
    <x v="5"/>
    <d v="2009-05-20T00:00:00"/>
    <n v="53"/>
    <x v="49"/>
    <n v="5"/>
    <n v="4"/>
    <n v="4"/>
    <n v="4"/>
    <n v="4"/>
    <n v="3"/>
    <n v="9"/>
    <n v="4"/>
    <n v="3"/>
    <n v="4"/>
    <n v="4"/>
    <n v="5"/>
    <n v="3"/>
    <n v="4"/>
    <n v="3"/>
    <n v="4"/>
    <n v="3"/>
    <n v="4"/>
    <n v="74"/>
  </r>
  <r>
    <x v="5"/>
    <d v="2009-05-20T00:00:00"/>
    <n v="90"/>
    <x v="43"/>
    <n v="4"/>
    <n v="3"/>
    <n v="5"/>
    <n v="4"/>
    <n v="4"/>
    <n v="3"/>
    <n v="4"/>
    <n v="3"/>
    <n v="3"/>
    <n v="4"/>
    <n v="3"/>
    <n v="2"/>
    <n v="2"/>
    <n v="5"/>
    <n v="4"/>
    <n v="4"/>
    <n v="5"/>
    <n v="4"/>
    <n v="66"/>
  </r>
  <r>
    <x v="5"/>
    <d v="2009-05-20T00:00:00"/>
    <n v="51"/>
    <x v="59"/>
    <n v="4"/>
    <n v="3"/>
    <n v="4"/>
    <n v="5"/>
    <n v="3"/>
    <n v="5"/>
    <n v="4"/>
    <n v="3"/>
    <n v="2"/>
    <n v="3"/>
    <n v="4"/>
    <n v="2"/>
    <n v="3"/>
    <n v="3"/>
    <n v="3"/>
    <n v="4"/>
    <n v="3"/>
    <n v="4"/>
    <n v="62"/>
  </r>
  <r>
    <x v="5"/>
    <d v="2009-05-20T00:00:00"/>
    <n v="31"/>
    <x v="51"/>
    <n v="4"/>
    <n v="3"/>
    <n v="4"/>
    <n v="4"/>
    <n v="3"/>
    <n v="2"/>
    <n v="6"/>
    <n v="4"/>
    <n v="3"/>
    <n v="2"/>
    <n v="3"/>
    <n v="2"/>
    <n v="3"/>
    <n v="3"/>
    <n v="4"/>
    <n v="4"/>
    <n v="4"/>
    <n v="5"/>
    <n v="63"/>
  </r>
  <r>
    <x v="5"/>
    <d v="2009-05-20T00:00:00"/>
    <n v="102"/>
    <x v="52"/>
    <n v="5"/>
    <n v="2"/>
    <n v="4"/>
    <n v="6"/>
    <n v="4"/>
    <n v="3"/>
    <n v="5"/>
    <n v="3"/>
    <n v="3"/>
    <n v="3"/>
    <n v="3"/>
    <n v="3"/>
    <n v="2"/>
    <n v="4"/>
    <n v="3"/>
    <n v="3"/>
    <n v="2"/>
    <n v="2"/>
    <n v="60"/>
  </r>
  <r>
    <x v="5"/>
    <d v="2009-05-20T00:00:00"/>
    <n v="14"/>
    <x v="9"/>
    <n v="3"/>
    <n v="3"/>
    <n v="5"/>
    <n v="5"/>
    <n v="4"/>
    <n v="2"/>
    <n v="4"/>
    <n v="4"/>
    <n v="4"/>
    <n v="3"/>
    <n v="4"/>
    <n v="3"/>
    <n v="3"/>
    <n v="4"/>
    <n v="4"/>
    <n v="3"/>
    <n v="3"/>
    <n v="4"/>
    <n v="65"/>
  </r>
  <r>
    <x v="5"/>
    <d v="2009-05-20T00:00:00"/>
    <n v="71"/>
    <x v="54"/>
    <n v="4"/>
    <n v="3"/>
    <n v="4"/>
    <n v="4"/>
    <n v="3"/>
    <n v="2"/>
    <n v="4"/>
    <n v="3"/>
    <n v="3"/>
    <n v="3"/>
    <n v="4"/>
    <n v="3"/>
    <n v="4"/>
    <n v="4"/>
    <n v="4"/>
    <n v="3"/>
    <n v="2"/>
    <n v="2"/>
    <n v="59"/>
  </r>
  <r>
    <x v="5"/>
    <d v="2009-05-20T00:00:00"/>
    <n v="25"/>
    <x v="10"/>
    <n v="3"/>
    <n v="4"/>
    <n v="3"/>
    <n v="3"/>
    <n v="4"/>
    <n v="3"/>
    <n v="5"/>
    <n v="3"/>
    <n v="3"/>
    <n v="2"/>
    <n v="4"/>
    <n v="2"/>
    <n v="2"/>
    <n v="4"/>
    <n v="4"/>
    <n v="2"/>
    <n v="3"/>
    <n v="3"/>
    <n v="57"/>
  </r>
  <r>
    <x v="5"/>
    <d v="2009-05-20T00:00:00"/>
    <n v="7"/>
    <x v="11"/>
    <n v="5"/>
    <n v="3"/>
    <n v="3"/>
    <n v="3"/>
    <n v="3"/>
    <n v="2"/>
    <n v="5"/>
    <n v="4"/>
    <n v="3"/>
    <n v="3"/>
    <n v="2"/>
    <n v="2"/>
    <n v="3"/>
    <n v="3"/>
    <n v="4"/>
    <n v="3"/>
    <n v="3"/>
    <n v="5"/>
    <n v="59"/>
  </r>
  <r>
    <x v="5"/>
    <d v="2009-05-20T00:00:00"/>
    <n v="4"/>
    <x v="13"/>
    <n v="3"/>
    <n v="2"/>
    <n v="3"/>
    <n v="4"/>
    <n v="3"/>
    <n v="3"/>
    <n v="4"/>
    <n v="3"/>
    <n v="3"/>
    <n v="3"/>
    <n v="3"/>
    <n v="2"/>
    <n v="2"/>
    <n v="4"/>
    <n v="3"/>
    <n v="2"/>
    <n v="2"/>
    <n v="3"/>
    <n v="52"/>
  </r>
  <r>
    <x v="5"/>
    <d v="2009-05-20T00:00:00"/>
    <n v="32"/>
    <x v="14"/>
    <n v="4"/>
    <n v="3"/>
    <n v="3"/>
    <n v="5"/>
    <n v="3"/>
    <n v="3"/>
    <n v="4"/>
    <n v="3"/>
    <n v="5"/>
    <n v="4"/>
    <n v="2"/>
    <n v="4"/>
    <n v="2"/>
    <n v="4"/>
    <n v="3"/>
    <n v="2"/>
    <n v="3"/>
    <n v="3"/>
    <n v="60"/>
  </r>
  <r>
    <x v="5"/>
    <d v="2009-05-20T00:00:00"/>
    <n v="203"/>
    <x v="45"/>
    <n v="3"/>
    <n v="4"/>
    <n v="4"/>
    <n v="4"/>
    <n v="3"/>
    <n v="2"/>
    <n v="5"/>
    <n v="4"/>
    <n v="4"/>
    <n v="3"/>
    <n v="2"/>
    <n v="4"/>
    <n v="2"/>
    <n v="5"/>
    <n v="3"/>
    <n v="3"/>
    <n v="3"/>
    <n v="3"/>
    <n v="61"/>
  </r>
  <r>
    <x v="5"/>
    <d v="2009-05-20T00:00:00"/>
    <n v="49"/>
    <x v="27"/>
    <n v="3"/>
    <n v="3"/>
    <n v="7"/>
    <n v="5"/>
    <n v="4"/>
    <n v="2"/>
    <n v="4"/>
    <n v="3"/>
    <n v="2"/>
    <n v="4"/>
    <n v="4"/>
    <n v="3"/>
    <n v="3"/>
    <n v="4"/>
    <n v="3"/>
    <n v="3"/>
    <n v="3"/>
    <n v="2"/>
    <n v="62"/>
  </r>
  <r>
    <x v="5"/>
    <d v="2009-05-20T00:00:00"/>
    <n v="56"/>
    <x v="60"/>
    <n v="6"/>
    <n v="4"/>
    <n v="5"/>
    <n v="4"/>
    <n v="4"/>
    <n v="3"/>
    <n v="5"/>
    <n v="4"/>
    <n v="3"/>
    <n v="4"/>
    <n v="3"/>
    <n v="4"/>
    <n v="2"/>
    <n v="4"/>
    <n v="3"/>
    <n v="3"/>
    <n v="3"/>
    <n v="3"/>
    <n v="67"/>
  </r>
  <r>
    <x v="5"/>
    <d v="2009-05-20T00:00:00"/>
    <n v="202"/>
    <x v="46"/>
    <n v="4"/>
    <n v="2"/>
    <n v="3"/>
    <n v="4"/>
    <n v="3"/>
    <n v="2"/>
    <n v="3"/>
    <n v="2"/>
    <n v="3"/>
    <n v="2"/>
    <n v="3"/>
    <n v="2"/>
    <n v="2"/>
    <n v="4"/>
    <n v="3"/>
    <n v="3"/>
    <n v="3"/>
    <n v="2"/>
    <n v="50"/>
  </r>
  <r>
    <x v="5"/>
    <d v="2009-05-20T00:00:00"/>
    <n v="211"/>
    <x v="61"/>
    <n v="5"/>
    <n v="3"/>
    <n v="4"/>
    <n v="5"/>
    <n v="3"/>
    <n v="3"/>
    <n v="5"/>
    <n v="4"/>
    <n v="3"/>
    <n v="3"/>
    <n v="2"/>
    <n v="3"/>
    <n v="2"/>
    <n v="4"/>
    <n v="3"/>
    <n v="3"/>
    <n v="3"/>
    <n v="3"/>
    <n v="61"/>
  </r>
  <r>
    <x v="5"/>
    <d v="2009-05-20T00:00:00"/>
    <n v="65"/>
    <x v="16"/>
    <n v="5"/>
    <n v="4"/>
    <n v="5"/>
    <n v="6"/>
    <n v="4"/>
    <n v="4"/>
    <n v="5"/>
    <n v="4"/>
    <n v="4"/>
    <n v="3"/>
    <n v="2"/>
    <n v="4"/>
    <n v="3"/>
    <n v="5"/>
    <n v="4"/>
    <n v="5"/>
    <n v="4"/>
    <n v="5"/>
    <n v="76"/>
  </r>
  <r>
    <x v="5"/>
    <d v="2009-05-20T00:00:00"/>
    <n v="34"/>
    <x v="17"/>
    <n v="3"/>
    <n v="3"/>
    <n v="3"/>
    <n v="5"/>
    <n v="4"/>
    <n v="4"/>
    <n v="3"/>
    <n v="3"/>
    <n v="3"/>
    <n v="2"/>
    <n v="2"/>
    <n v="3"/>
    <n v="2"/>
    <n v="4"/>
    <n v="3"/>
    <n v="2"/>
    <n v="3"/>
    <n v="4"/>
    <n v="56"/>
  </r>
  <r>
    <x v="5"/>
    <d v="2009-05-20T00:00:00"/>
    <n v="44"/>
    <x v="32"/>
    <n v="3"/>
    <n v="2"/>
    <n v="3"/>
    <n v="5"/>
    <n v="3"/>
    <n v="3"/>
    <n v="3"/>
    <n v="2"/>
    <n v="2"/>
    <n v="4"/>
    <n v="4"/>
    <n v="3"/>
    <n v="2"/>
    <n v="3"/>
    <n v="3"/>
    <n v="2"/>
    <n v="3"/>
    <n v="4"/>
    <n v="54"/>
  </r>
  <r>
    <x v="5"/>
    <d v="2009-05-20T00:00:00"/>
    <n v="17"/>
    <x v="33"/>
    <n v="5"/>
    <n v="4"/>
    <n v="4"/>
    <n v="5"/>
    <n v="3"/>
    <n v="3"/>
    <n v="5"/>
    <n v="3"/>
    <n v="5"/>
    <n v="3"/>
    <n v="3"/>
    <n v="3"/>
    <n v="3"/>
    <n v="5"/>
    <n v="4"/>
    <n v="3"/>
    <n v="3"/>
    <n v="3"/>
    <n v="67"/>
  </r>
  <r>
    <x v="5"/>
    <d v="2009-05-20T00:00:00"/>
    <n v="3"/>
    <x v="34"/>
    <n v="3"/>
    <n v="3"/>
    <n v="3"/>
    <n v="4"/>
    <n v="3"/>
    <n v="2"/>
    <n v="5"/>
    <n v="4"/>
    <n v="3"/>
    <n v="3"/>
    <n v="2"/>
    <n v="2"/>
    <n v="3"/>
    <n v="3"/>
    <n v="3"/>
    <n v="3"/>
    <n v="3"/>
    <n v="3"/>
    <n v="55"/>
  </r>
  <r>
    <x v="5"/>
    <d v="2009-05-20T00:00:00"/>
    <n v="19"/>
    <x v="18"/>
    <n v="4"/>
    <n v="2"/>
    <n v="3"/>
    <n v="5"/>
    <n v="4"/>
    <n v="2"/>
    <n v="5"/>
    <n v="2"/>
    <n v="2"/>
    <n v="3"/>
    <n v="2"/>
    <n v="3"/>
    <n v="3"/>
    <n v="4"/>
    <n v="3"/>
    <n v="4"/>
    <n v="3"/>
    <n v="4"/>
    <n v="58"/>
  </r>
  <r>
    <x v="5"/>
    <d v="2009-05-20T00:00:00"/>
    <n v="210"/>
    <x v="62"/>
    <n v="5"/>
    <n v="2"/>
    <n v="4"/>
    <n v="4"/>
    <n v="3"/>
    <n v="3"/>
    <n v="5"/>
    <n v="3"/>
    <n v="4"/>
    <n v="3"/>
    <n v="5"/>
    <n v="3"/>
    <n v="2"/>
    <n v="5"/>
    <n v="4"/>
    <n v="4"/>
    <n v="3"/>
    <n v="3"/>
    <n v="65"/>
  </r>
  <r>
    <x v="6"/>
    <d v="2009-05-27T00:00:00"/>
    <n v="195"/>
    <x v="2"/>
    <n v="3"/>
    <n v="3"/>
    <n v="4"/>
    <n v="4"/>
    <n v="3"/>
    <n v="2"/>
    <n v="3"/>
    <n v="3"/>
    <n v="4"/>
    <n v="3"/>
    <n v="3"/>
    <n v="3"/>
    <n v="2"/>
    <n v="3"/>
    <n v="3"/>
    <n v="3"/>
    <n v="2"/>
    <n v="3"/>
    <n v="54"/>
  </r>
  <r>
    <x v="6"/>
    <d v="2009-05-27T00:00:00"/>
    <n v="23"/>
    <x v="3"/>
    <n v="5"/>
    <n v="3"/>
    <n v="4"/>
    <n v="6"/>
    <n v="4"/>
    <n v="3"/>
    <n v="4"/>
    <n v="2"/>
    <n v="4"/>
    <n v="3"/>
    <n v="4"/>
    <n v="3"/>
    <n v="3"/>
    <n v="5"/>
    <n v="4"/>
    <n v="3"/>
    <n v="3"/>
    <n v="3"/>
    <n v="66"/>
  </r>
  <r>
    <x v="6"/>
    <d v="2009-05-27T00:00:00"/>
    <n v="68"/>
    <x v="4"/>
    <n v="3"/>
    <n v="2"/>
    <n v="4"/>
    <n v="4"/>
    <n v="3"/>
    <n v="3"/>
    <n v="5"/>
    <n v="2"/>
    <n v="3"/>
    <n v="2"/>
    <n v="4"/>
    <n v="3"/>
    <n v="2"/>
    <n v="4"/>
    <n v="3"/>
    <n v="3"/>
    <n v="3"/>
    <n v="2"/>
    <n v="55"/>
  </r>
  <r>
    <x v="6"/>
    <d v="2009-05-27T00:00:00"/>
    <n v="1"/>
    <x v="6"/>
    <n v="3"/>
    <n v="3"/>
    <n v="4"/>
    <n v="4"/>
    <n v="3"/>
    <n v="2"/>
    <n v="3"/>
    <n v="4"/>
    <n v="3"/>
    <n v="2"/>
    <n v="2"/>
    <n v="3"/>
    <n v="2"/>
    <n v="3"/>
    <n v="3"/>
    <n v="3"/>
    <n v="3"/>
    <n v="3"/>
    <n v="53"/>
  </r>
  <r>
    <x v="6"/>
    <d v="2009-05-27T00:00:00"/>
    <n v="212"/>
    <x v="63"/>
    <n v="6"/>
    <n v="3"/>
    <n v="7"/>
    <n v="6"/>
    <n v="4"/>
    <n v="3"/>
    <n v="6"/>
    <n v="6"/>
    <n v="3"/>
    <n v="3"/>
    <n v="4"/>
    <n v="4"/>
    <n v="7"/>
    <n v="5"/>
    <n v="3"/>
    <n v="5"/>
    <n v="3"/>
    <n v="4"/>
    <n v="82"/>
  </r>
  <r>
    <x v="6"/>
    <d v="2009-05-27T00:00:00"/>
    <n v="39"/>
    <x v="48"/>
    <n v="4"/>
    <n v="4"/>
    <n v="3"/>
    <n v="6"/>
    <n v="3"/>
    <n v="3"/>
    <n v="4"/>
    <n v="3"/>
    <n v="2"/>
    <n v="2"/>
    <n v="4"/>
    <n v="3"/>
    <n v="2"/>
    <n v="3"/>
    <n v="3"/>
    <n v="3"/>
    <n v="3"/>
    <n v="3"/>
    <n v="58"/>
  </r>
  <r>
    <x v="6"/>
    <d v="2009-05-27T00:00:00"/>
    <n v="10"/>
    <x v="64"/>
    <n v="3"/>
    <n v="2"/>
    <n v="5"/>
    <n v="4"/>
    <n v="3"/>
    <n v="2"/>
    <n v="3"/>
    <n v="3"/>
    <n v="3"/>
    <n v="4"/>
    <n v="3"/>
    <n v="2"/>
    <n v="2"/>
    <n v="4"/>
    <n v="3"/>
    <n v="3"/>
    <n v="3"/>
    <n v="2"/>
    <n v="54"/>
  </r>
  <r>
    <x v="6"/>
    <d v="2009-05-27T00:00:00"/>
    <n v="14"/>
    <x v="9"/>
    <n v="5"/>
    <n v="3"/>
    <n v="5"/>
    <n v="5"/>
    <n v="4"/>
    <n v="4"/>
    <n v="4"/>
    <n v="3"/>
    <n v="4"/>
    <n v="3"/>
    <n v="4"/>
    <n v="4"/>
    <n v="3"/>
    <n v="5"/>
    <n v="5"/>
    <n v="4"/>
    <n v="3"/>
    <n v="3"/>
    <n v="71"/>
  </r>
  <r>
    <x v="6"/>
    <d v="2009-05-27T00:00:00"/>
    <n v="7"/>
    <x v="11"/>
    <n v="3"/>
    <n v="2"/>
    <n v="3"/>
    <n v="5"/>
    <n v="5"/>
    <n v="3"/>
    <n v="4"/>
    <n v="3"/>
    <n v="4"/>
    <n v="4"/>
    <n v="4"/>
    <n v="3"/>
    <n v="3"/>
    <n v="5"/>
    <n v="3"/>
    <n v="3"/>
    <n v="3"/>
    <n v="3"/>
    <n v="63"/>
  </r>
  <r>
    <x v="6"/>
    <d v="2009-05-27T00:00:00"/>
    <n v="4"/>
    <x v="13"/>
    <n v="3"/>
    <n v="2"/>
    <n v="4"/>
    <n v="4"/>
    <n v="2"/>
    <n v="2"/>
    <n v="5"/>
    <n v="4"/>
    <n v="2"/>
    <n v="3"/>
    <n v="3"/>
    <n v="4"/>
    <n v="2"/>
    <n v="3"/>
    <n v="2"/>
    <n v="2"/>
    <n v="3"/>
    <n v="3"/>
    <n v="53"/>
  </r>
  <r>
    <x v="6"/>
    <d v="2009-05-27T00:00:00"/>
    <n v="32"/>
    <x v="14"/>
    <n v="5"/>
    <n v="2"/>
    <n v="4"/>
    <n v="4"/>
    <n v="4"/>
    <n v="3"/>
    <n v="4"/>
    <n v="3"/>
    <n v="3"/>
    <n v="2"/>
    <n v="2"/>
    <n v="3"/>
    <n v="3"/>
    <n v="4"/>
    <n v="2"/>
    <n v="3"/>
    <n v="3"/>
    <n v="2"/>
    <n v="56"/>
  </r>
  <r>
    <x v="6"/>
    <d v="2009-05-27T00:00:00"/>
    <n v="2"/>
    <x v="30"/>
    <n v="3"/>
    <n v="3"/>
    <n v="3"/>
    <n v="5"/>
    <n v="3"/>
    <n v="2"/>
    <n v="4"/>
    <n v="2"/>
    <n v="2"/>
    <n v="3"/>
    <n v="2"/>
    <n v="3"/>
    <n v="3"/>
    <n v="3"/>
    <n v="3"/>
    <n v="2"/>
    <n v="2"/>
    <n v="2"/>
    <n v="50"/>
  </r>
  <r>
    <x v="6"/>
    <d v="2009-05-27T00:00:00"/>
    <n v="211"/>
    <x v="61"/>
    <n v="4"/>
    <n v="3"/>
    <n v="3"/>
    <n v="5"/>
    <n v="3"/>
    <n v="3"/>
    <n v="5"/>
    <n v="3"/>
    <n v="3"/>
    <n v="3"/>
    <n v="4"/>
    <n v="2"/>
    <n v="2"/>
    <n v="5"/>
    <n v="3"/>
    <n v="3"/>
    <n v="3"/>
    <n v="5"/>
    <n v="62"/>
  </r>
  <r>
    <x v="6"/>
    <d v="2009-05-27T00:00:00"/>
    <n v="205"/>
    <x v="57"/>
    <n v="6"/>
    <n v="5"/>
    <n v="4"/>
    <n v="5"/>
    <n v="3"/>
    <n v="3"/>
    <n v="4"/>
    <n v="5"/>
    <n v="5"/>
    <n v="3"/>
    <n v="3"/>
    <n v="6"/>
    <n v="3"/>
    <n v="5"/>
    <n v="5"/>
    <n v="4"/>
    <n v="4"/>
    <n v="5"/>
    <n v="78"/>
  </r>
  <r>
    <x v="6"/>
    <d v="2009-05-27T00:00:00"/>
    <n v="213"/>
    <x v="65"/>
    <n v="6"/>
    <n v="4"/>
    <n v="6"/>
    <n v="6"/>
    <n v="5"/>
    <n v="4"/>
    <n v="5"/>
    <n v="4"/>
    <n v="5"/>
    <n v="3"/>
    <n v="3"/>
    <n v="4"/>
    <n v="3"/>
    <n v="5"/>
    <n v="5"/>
    <n v="5"/>
    <n v="5"/>
    <n v="4"/>
    <n v="82"/>
  </r>
  <r>
    <x v="7"/>
    <d v="2009-06-03T00:00:00"/>
    <n v="5"/>
    <x v="1"/>
    <n v="3"/>
    <n v="3"/>
    <n v="4"/>
    <n v="4"/>
    <n v="4"/>
    <n v="2"/>
    <n v="4"/>
    <n v="3"/>
    <n v="2"/>
    <n v="4"/>
    <n v="4"/>
    <n v="3"/>
    <n v="3"/>
    <n v="4"/>
    <n v="3"/>
    <n v="3"/>
    <n v="3"/>
    <n v="4"/>
    <n v="60"/>
  </r>
  <r>
    <x v="7"/>
    <d v="2009-06-03T00:00:00"/>
    <n v="209"/>
    <x v="47"/>
    <n v="4"/>
    <n v="2"/>
    <n v="4"/>
    <n v="4"/>
    <n v="3"/>
    <n v="2"/>
    <n v="6"/>
    <n v="3"/>
    <n v="3"/>
    <n v="3"/>
    <n v="3"/>
    <n v="3"/>
    <n v="3"/>
    <n v="3"/>
    <n v="4"/>
    <n v="3"/>
    <n v="3"/>
    <n v="4"/>
    <n v="60"/>
  </r>
  <r>
    <x v="7"/>
    <d v="2009-06-03T00:00:00"/>
    <n v="23"/>
    <x v="3"/>
    <n v="4"/>
    <n v="3"/>
    <n v="4"/>
    <n v="4"/>
    <n v="3"/>
    <n v="3"/>
    <n v="4"/>
    <n v="3"/>
    <n v="3"/>
    <n v="3"/>
    <n v="2"/>
    <n v="4"/>
    <n v="3"/>
    <n v="4"/>
    <n v="4"/>
    <n v="3"/>
    <n v="2"/>
    <n v="4"/>
    <n v="60"/>
  </r>
  <r>
    <x v="7"/>
    <d v="2009-06-03T00:00:00"/>
    <n v="68"/>
    <x v="4"/>
    <n v="3"/>
    <n v="3"/>
    <n v="4"/>
    <n v="5"/>
    <n v="3"/>
    <n v="3"/>
    <n v="3"/>
    <n v="4"/>
    <n v="3"/>
    <n v="2"/>
    <n v="3"/>
    <n v="2"/>
    <n v="2"/>
    <n v="5"/>
    <n v="3"/>
    <n v="3"/>
    <n v="2"/>
    <n v="4"/>
    <n v="57"/>
  </r>
  <r>
    <x v="7"/>
    <d v="2009-06-03T00:00:00"/>
    <n v="217"/>
    <x v="66"/>
    <n v="4"/>
    <n v="3"/>
    <n v="4"/>
    <n v="6"/>
    <n v="5"/>
    <n v="2"/>
    <n v="6"/>
    <n v="4"/>
    <n v="5"/>
    <n v="3"/>
    <n v="4"/>
    <n v="3"/>
    <n v="4"/>
    <n v="4"/>
    <n v="5"/>
    <n v="3"/>
    <n v="3"/>
    <n v="4"/>
    <n v="72"/>
  </r>
  <r>
    <x v="7"/>
    <d v="2009-06-03T00:00:00"/>
    <n v="1"/>
    <x v="6"/>
    <n v="4"/>
    <n v="3"/>
    <n v="3"/>
    <n v="4"/>
    <n v="2"/>
    <n v="3"/>
    <n v="6"/>
    <n v="2"/>
    <n v="4"/>
    <n v="2"/>
    <n v="2"/>
    <n v="3"/>
    <n v="2"/>
    <n v="5"/>
    <n v="3"/>
    <n v="3"/>
    <n v="3"/>
    <n v="3"/>
    <n v="57"/>
  </r>
  <r>
    <x v="7"/>
    <d v="2009-06-03T00:00:00"/>
    <n v="212"/>
    <x v="63"/>
    <n v="4"/>
    <n v="4"/>
    <n v="5"/>
    <n v="6"/>
    <n v="4"/>
    <n v="3"/>
    <n v="9"/>
    <n v="3"/>
    <n v="3"/>
    <n v="2"/>
    <n v="3"/>
    <n v="3"/>
    <n v="4"/>
    <n v="6"/>
    <n v="3"/>
    <n v="3"/>
    <n v="3"/>
    <n v="7"/>
    <n v="75"/>
  </r>
  <r>
    <x v="7"/>
    <d v="2009-06-03T00:00:00"/>
    <n v="12"/>
    <x v="22"/>
    <n v="3"/>
    <n v="3"/>
    <n v="3"/>
    <n v="4"/>
    <n v="3"/>
    <n v="3"/>
    <n v="3"/>
    <n v="3"/>
    <n v="3"/>
    <n v="2"/>
    <n v="4"/>
    <n v="3"/>
    <n v="2"/>
    <n v="3"/>
    <n v="3"/>
    <n v="4"/>
    <n v="6"/>
    <n v="3"/>
    <n v="58"/>
  </r>
  <r>
    <x v="7"/>
    <d v="2009-06-03T00:00:00"/>
    <n v="216"/>
    <x v="67"/>
    <n v="4"/>
    <n v="3"/>
    <n v="5"/>
    <n v="4"/>
    <n v="3"/>
    <n v="2"/>
    <n v="4"/>
    <n v="5"/>
    <n v="3"/>
    <n v="3"/>
    <n v="3"/>
    <n v="3"/>
    <n v="3"/>
    <n v="5"/>
    <n v="3"/>
    <n v="3"/>
    <n v="3"/>
    <n v="3"/>
    <n v="62"/>
  </r>
  <r>
    <x v="7"/>
    <d v="2009-06-03T00:00:00"/>
    <n v="10"/>
    <x v="64"/>
    <n v="5"/>
    <n v="3"/>
    <n v="4"/>
    <n v="5"/>
    <n v="3"/>
    <n v="2"/>
    <n v="5"/>
    <n v="4"/>
    <n v="4"/>
    <n v="3"/>
    <n v="2"/>
    <n v="2"/>
    <n v="3"/>
    <n v="4"/>
    <n v="3"/>
    <n v="3"/>
    <n v="2"/>
    <n v="3"/>
    <n v="60"/>
  </r>
  <r>
    <x v="7"/>
    <d v="2009-06-03T00:00:00"/>
    <n v="53"/>
    <x v="49"/>
    <n v="3"/>
    <n v="4"/>
    <n v="3"/>
    <n v="4"/>
    <n v="4"/>
    <n v="3"/>
    <n v="4"/>
    <n v="3"/>
    <n v="5"/>
    <n v="4"/>
    <n v="4"/>
    <n v="3"/>
    <n v="3"/>
    <n v="5"/>
    <n v="3"/>
    <n v="2"/>
    <n v="4"/>
    <n v="3"/>
    <n v="64"/>
  </r>
  <r>
    <x v="7"/>
    <d v="2009-06-03T00:00:00"/>
    <n v="214"/>
    <x v="68"/>
    <n v="3"/>
    <n v="4"/>
    <n v="4"/>
    <n v="4"/>
    <n v="3"/>
    <n v="3"/>
    <n v="3"/>
    <n v="4"/>
    <n v="4"/>
    <n v="3"/>
    <n v="4"/>
    <n v="3"/>
    <n v="3"/>
    <n v="4"/>
    <n v="2"/>
    <n v="2"/>
    <n v="3"/>
    <n v="4"/>
    <n v="60"/>
  </r>
  <r>
    <x v="7"/>
    <d v="2009-06-03T00:00:00"/>
    <n v="215"/>
    <x v="69"/>
    <n v="2"/>
    <n v="4"/>
    <n v="4"/>
    <n v="4"/>
    <n v="3"/>
    <n v="4"/>
    <n v="3"/>
    <n v="3"/>
    <n v="3"/>
    <n v="3"/>
    <n v="4"/>
    <n v="3"/>
    <n v="2"/>
    <n v="5"/>
    <n v="2"/>
    <n v="3"/>
    <n v="4"/>
    <n v="4"/>
    <n v="60"/>
  </r>
  <r>
    <x v="7"/>
    <d v="2009-06-03T00:00:00"/>
    <n v="14"/>
    <x v="9"/>
    <n v="4"/>
    <n v="4"/>
    <n v="3"/>
    <n v="4"/>
    <n v="3"/>
    <n v="2"/>
    <n v="4"/>
    <n v="4"/>
    <n v="3"/>
    <n v="3"/>
    <n v="4"/>
    <n v="4"/>
    <n v="3"/>
    <n v="5"/>
    <n v="3"/>
    <n v="3"/>
    <n v="3"/>
    <n v="7"/>
    <n v="66"/>
  </r>
  <r>
    <x v="7"/>
    <d v="2009-06-03T00:00:00"/>
    <n v="25"/>
    <x v="10"/>
    <n v="2"/>
    <n v="3"/>
    <n v="3"/>
    <n v="3"/>
    <n v="4"/>
    <n v="2"/>
    <n v="4"/>
    <n v="3"/>
    <n v="3"/>
    <n v="2"/>
    <n v="3"/>
    <n v="2"/>
    <n v="3"/>
    <n v="3"/>
    <n v="2"/>
    <n v="3"/>
    <n v="3"/>
    <n v="3"/>
    <n v="51"/>
  </r>
  <r>
    <x v="7"/>
    <d v="2009-06-03T00:00:00"/>
    <n v="7"/>
    <x v="11"/>
    <n v="3"/>
    <n v="3"/>
    <n v="3"/>
    <n v="5"/>
    <n v="3"/>
    <n v="3"/>
    <n v="6"/>
    <n v="4"/>
    <n v="2"/>
    <n v="4"/>
    <n v="2"/>
    <n v="4"/>
    <n v="3"/>
    <n v="5"/>
    <n v="4"/>
    <n v="4"/>
    <n v="3"/>
    <n v="3"/>
    <n v="64"/>
  </r>
  <r>
    <x v="7"/>
    <d v="2009-06-03T00:00:00"/>
    <n v="32"/>
    <x v="14"/>
    <n v="4"/>
    <n v="2"/>
    <n v="4"/>
    <n v="3"/>
    <n v="3"/>
    <n v="2"/>
    <n v="4"/>
    <n v="4"/>
    <n v="2"/>
    <n v="3"/>
    <n v="4"/>
    <n v="3"/>
    <n v="2"/>
    <n v="4"/>
    <n v="3"/>
    <n v="2"/>
    <n v="4"/>
    <n v="3"/>
    <n v="56"/>
  </r>
  <r>
    <x v="7"/>
    <d v="2009-06-03T00:00:00"/>
    <n v="33"/>
    <x v="26"/>
    <n v="4"/>
    <n v="4"/>
    <n v="3"/>
    <n v="4"/>
    <n v="3"/>
    <n v="3"/>
    <n v="3"/>
    <n v="4"/>
    <n v="3"/>
    <n v="3"/>
    <n v="2"/>
    <n v="5"/>
    <n v="2"/>
    <n v="4"/>
    <n v="5"/>
    <n v="3"/>
    <n v="4"/>
    <n v="2"/>
    <n v="61"/>
  </r>
  <r>
    <x v="7"/>
    <d v="2009-06-03T00:00:00"/>
    <n v="49"/>
    <x v="27"/>
    <n v="4"/>
    <n v="5"/>
    <n v="4"/>
    <n v="5"/>
    <n v="4"/>
    <n v="3"/>
    <n v="4"/>
    <n v="4"/>
    <n v="3"/>
    <n v="2"/>
    <n v="4"/>
    <n v="4"/>
    <n v="2"/>
    <n v="4"/>
    <n v="4"/>
    <n v="2"/>
    <n v="2"/>
    <n v="3"/>
    <n v="63"/>
  </r>
  <r>
    <x v="7"/>
    <d v="2009-06-03T00:00:00"/>
    <n v="2"/>
    <x v="30"/>
    <n v="3"/>
    <n v="3"/>
    <n v="3"/>
    <n v="4"/>
    <n v="3"/>
    <n v="3"/>
    <n v="4"/>
    <n v="3"/>
    <n v="3"/>
    <n v="3"/>
    <n v="2"/>
    <n v="3"/>
    <n v="2"/>
    <n v="5"/>
    <n v="2"/>
    <n v="3"/>
    <n v="3"/>
    <n v="2"/>
    <n v="54"/>
  </r>
  <r>
    <x v="7"/>
    <d v="2009-06-03T00:00:00"/>
    <n v="3"/>
    <x v="34"/>
    <n v="4"/>
    <n v="2"/>
    <n v="3"/>
    <n v="5"/>
    <n v="3"/>
    <n v="3"/>
    <n v="4"/>
    <n v="3"/>
    <n v="3"/>
    <n v="4"/>
    <n v="3"/>
    <n v="3"/>
    <n v="4"/>
    <n v="4"/>
    <n v="3"/>
    <n v="3"/>
    <n v="3"/>
    <n v="3"/>
    <n v="60"/>
  </r>
  <r>
    <x v="7"/>
    <d v="2009-06-03T00:00:00"/>
    <n v="19"/>
    <x v="18"/>
    <n v="3"/>
    <n v="3"/>
    <n v="4"/>
    <n v="4"/>
    <n v="4"/>
    <n v="4"/>
    <n v="4"/>
    <n v="3"/>
    <n v="2"/>
    <n v="2"/>
    <n v="4"/>
    <n v="3"/>
    <n v="3"/>
    <n v="4"/>
    <n v="3"/>
    <n v="3"/>
    <n v="3"/>
    <n v="3"/>
    <n v="59"/>
  </r>
  <r>
    <x v="8"/>
    <d v="2009-06-10T00:00:00"/>
    <n v="195"/>
    <x v="2"/>
    <n v="3"/>
    <n v="3"/>
    <n v="3"/>
    <n v="4"/>
    <n v="3"/>
    <n v="2"/>
    <n v="3"/>
    <n v="2"/>
    <n v="3"/>
    <n v="3"/>
    <n v="2"/>
    <n v="2"/>
    <n v="2"/>
    <n v="4"/>
    <n v="4"/>
    <n v="3"/>
    <n v="3"/>
    <n v="2"/>
    <n v="51"/>
  </r>
  <r>
    <x v="8"/>
    <d v="2009-06-10T00:00:00"/>
    <n v="28"/>
    <x v="70"/>
    <n v="4"/>
    <n v="3"/>
    <n v="4"/>
    <n v="5"/>
    <n v="4"/>
    <n v="3"/>
    <n v="7"/>
    <n v="4"/>
    <n v="3"/>
    <n v="4"/>
    <n v="3"/>
    <n v="2"/>
    <n v="3"/>
    <n v="4"/>
    <n v="5"/>
    <n v="3"/>
    <n v="3"/>
    <n v="4"/>
    <n v="68"/>
  </r>
  <r>
    <x v="8"/>
    <d v="2009-06-10T00:00:00"/>
    <n v="214"/>
    <x v="68"/>
    <n v="3"/>
    <n v="3"/>
    <n v="4"/>
    <n v="4"/>
    <n v="5"/>
    <n v="2"/>
    <n v="4"/>
    <n v="3"/>
    <n v="4"/>
    <n v="3"/>
    <n v="4"/>
    <n v="3"/>
    <n v="3"/>
    <n v="5"/>
    <n v="5"/>
    <n v="3"/>
    <n v="3"/>
    <n v="3"/>
    <n v="64"/>
  </r>
  <r>
    <x v="8"/>
    <d v="2009-06-10T00:00:00"/>
    <n v="218"/>
    <x v="71"/>
    <n v="5"/>
    <n v="5"/>
    <n v="4"/>
    <n v="6"/>
    <n v="5"/>
    <n v="3"/>
    <n v="5"/>
    <n v="4"/>
    <n v="5"/>
    <n v="3"/>
    <n v="3"/>
    <n v="3"/>
    <n v="3"/>
    <n v="7"/>
    <n v="3"/>
    <n v="3"/>
    <n v="4"/>
    <n v="5"/>
    <n v="76"/>
  </r>
  <r>
    <x v="8"/>
    <d v="2009-06-10T00:00:00"/>
    <n v="215"/>
    <x v="69"/>
    <n v="3"/>
    <n v="3"/>
    <n v="5"/>
    <n v="3"/>
    <n v="4"/>
    <n v="3"/>
    <n v="3"/>
    <n v="3"/>
    <n v="3"/>
    <n v="3"/>
    <n v="4"/>
    <n v="3"/>
    <n v="2"/>
    <n v="3"/>
    <n v="4"/>
    <n v="3"/>
    <n v="3"/>
    <n v="3"/>
    <n v="58"/>
  </r>
  <r>
    <x v="8"/>
    <d v="2009-06-10T00:00:00"/>
    <n v="71"/>
    <x v="54"/>
    <n v="4"/>
    <n v="4"/>
    <n v="4"/>
    <n v="5"/>
    <n v="4"/>
    <n v="3"/>
    <n v="4"/>
    <n v="3"/>
    <n v="4"/>
    <n v="3"/>
    <n v="4"/>
    <n v="2"/>
    <n v="3"/>
    <n v="4"/>
    <n v="3"/>
    <n v="3"/>
    <n v="3"/>
    <n v="3"/>
    <n v="63"/>
  </r>
  <r>
    <x v="8"/>
    <d v="2009-06-10T00:00:00"/>
    <n v="25"/>
    <x v="10"/>
    <n v="4"/>
    <n v="3"/>
    <n v="3"/>
    <n v="3"/>
    <n v="5"/>
    <n v="2"/>
    <n v="4"/>
    <n v="2"/>
    <n v="4"/>
    <n v="3"/>
    <n v="3"/>
    <n v="3"/>
    <n v="2"/>
    <n v="4"/>
    <n v="2"/>
    <n v="3"/>
    <n v="2"/>
    <n v="3"/>
    <n v="55"/>
  </r>
  <r>
    <x v="8"/>
    <d v="2009-06-10T00:00:00"/>
    <n v="7"/>
    <x v="11"/>
    <n v="3"/>
    <n v="3"/>
    <n v="3"/>
    <n v="4"/>
    <n v="5"/>
    <n v="2"/>
    <n v="5"/>
    <n v="3"/>
    <n v="2"/>
    <n v="4"/>
    <n v="2"/>
    <n v="2"/>
    <n v="3"/>
    <n v="5"/>
    <n v="4"/>
    <n v="3"/>
    <n v="3"/>
    <n v="4"/>
    <n v="60"/>
  </r>
  <r>
    <x v="8"/>
    <d v="2009-06-10T00:00:00"/>
    <n v="2"/>
    <x v="30"/>
    <n v="3"/>
    <n v="3"/>
    <n v="3"/>
    <n v="4"/>
    <n v="3"/>
    <n v="3"/>
    <n v="4"/>
    <n v="3"/>
    <n v="4"/>
    <n v="4"/>
    <n v="2"/>
    <n v="3"/>
    <n v="2"/>
    <n v="4"/>
    <n v="4"/>
    <n v="2"/>
    <n v="3"/>
    <n v="2"/>
    <n v="56"/>
  </r>
  <r>
    <x v="8"/>
    <d v="2009-06-10T00:00:00"/>
    <n v="211"/>
    <x v="61"/>
    <n v="3"/>
    <n v="3"/>
    <n v="4"/>
    <n v="4"/>
    <n v="3"/>
    <n v="4"/>
    <n v="5"/>
    <n v="3"/>
    <n v="3"/>
    <n v="3"/>
    <n v="3"/>
    <n v="4"/>
    <n v="2"/>
    <n v="4"/>
    <n v="3"/>
    <n v="4"/>
    <n v="3"/>
    <n v="4"/>
    <n v="62"/>
  </r>
  <r>
    <x v="8"/>
    <d v="2009-06-10T00:00:00"/>
    <n v="17"/>
    <x v="33"/>
    <n v="3"/>
    <n v="3"/>
    <n v="4"/>
    <n v="4"/>
    <n v="5"/>
    <n v="3"/>
    <n v="4"/>
    <n v="3"/>
    <n v="4"/>
    <n v="4"/>
    <n v="4"/>
    <n v="4"/>
    <n v="3"/>
    <n v="4"/>
    <n v="3"/>
    <n v="3"/>
    <n v="5"/>
    <n v="3"/>
    <n v="66"/>
  </r>
  <r>
    <x v="8"/>
    <d v="2009-06-10T00:00:00"/>
    <n v="3"/>
    <x v="34"/>
    <n v="6"/>
    <n v="4"/>
    <n v="4"/>
    <n v="4"/>
    <n v="3"/>
    <n v="2"/>
    <n v="4"/>
    <n v="3"/>
    <n v="2"/>
    <n v="3"/>
    <n v="3"/>
    <n v="5"/>
    <n v="2"/>
    <n v="4"/>
    <n v="4"/>
    <n v="2"/>
    <n v="3"/>
    <n v="4"/>
    <n v="62"/>
  </r>
  <r>
    <x v="8"/>
    <d v="2009-06-10T00:00:00"/>
    <n v="19"/>
    <x v="18"/>
    <n v="3"/>
    <n v="3"/>
    <n v="5"/>
    <n v="4"/>
    <n v="4"/>
    <n v="3"/>
    <n v="3"/>
    <n v="4"/>
    <n v="3"/>
    <n v="3"/>
    <n v="2"/>
    <n v="2"/>
    <n v="3"/>
    <n v="4"/>
    <n v="5"/>
    <n v="3"/>
    <n v="2"/>
    <n v="3"/>
    <n v="59"/>
  </r>
  <r>
    <x v="8"/>
    <d v="2009-06-10T00:00:00"/>
    <n v="213"/>
    <x v="65"/>
    <n v="6"/>
    <n v="4"/>
    <n v="6"/>
    <n v="7"/>
    <n v="4"/>
    <n v="3"/>
    <n v="6"/>
    <n v="4"/>
    <n v="3"/>
    <n v="4"/>
    <n v="4"/>
    <n v="3"/>
    <n v="4"/>
    <n v="5"/>
    <n v="4"/>
    <n v="4"/>
    <n v="4"/>
    <n v="4"/>
    <n v="79"/>
  </r>
  <r>
    <x v="9"/>
    <d v="2009-06-17T00:00:00"/>
    <n v="195"/>
    <x v="2"/>
    <n v="3"/>
    <n v="3"/>
    <n v="4"/>
    <n v="4"/>
    <n v="4"/>
    <n v="3"/>
    <n v="3"/>
    <n v="3"/>
    <n v="3"/>
    <n v="3"/>
    <n v="2"/>
    <n v="2"/>
    <n v="3"/>
    <n v="4"/>
    <n v="3"/>
    <n v="3"/>
    <n v="4"/>
    <n v="3"/>
    <n v="57"/>
  </r>
  <r>
    <x v="9"/>
    <d v="2009-06-17T00:00:00"/>
    <n v="23"/>
    <x v="3"/>
    <n v="4"/>
    <n v="3"/>
    <n v="5"/>
    <n v="5"/>
    <n v="4"/>
    <n v="2"/>
    <n v="5"/>
    <n v="5"/>
    <n v="4"/>
    <n v="2"/>
    <n v="2"/>
    <n v="3"/>
    <n v="3"/>
    <n v="4"/>
    <n v="4"/>
    <n v="3"/>
    <n v="3"/>
    <n v="4"/>
    <n v="65"/>
  </r>
  <r>
    <x v="9"/>
    <d v="2009-06-17T00:00:00"/>
    <n v="68"/>
    <x v="4"/>
    <n v="3"/>
    <n v="3"/>
    <n v="3"/>
    <n v="4"/>
    <n v="3"/>
    <n v="2"/>
    <n v="5"/>
    <n v="3"/>
    <n v="4"/>
    <n v="4"/>
    <n v="3"/>
    <n v="3"/>
    <n v="2"/>
    <n v="4"/>
    <n v="3"/>
    <n v="3"/>
    <n v="2"/>
    <n v="2"/>
    <n v="56"/>
  </r>
  <r>
    <x v="9"/>
    <d v="2009-06-17T00:00:00"/>
    <n v="1"/>
    <x v="6"/>
    <n v="3"/>
    <n v="2"/>
    <n v="4"/>
    <n v="4"/>
    <n v="3"/>
    <n v="2"/>
    <n v="5"/>
    <n v="5"/>
    <n v="3"/>
    <n v="3"/>
    <n v="2"/>
    <n v="2"/>
    <n v="2"/>
    <n v="3"/>
    <n v="3"/>
    <n v="3"/>
    <n v="3"/>
    <n v="4"/>
    <n v="56"/>
  </r>
  <r>
    <x v="9"/>
    <d v="2009-06-17T00:00:00"/>
    <n v="212"/>
    <x v="63"/>
    <n v="4"/>
    <n v="5"/>
    <n v="4"/>
    <n v="5"/>
    <n v="4"/>
    <n v="4"/>
    <n v="6"/>
    <n v="3"/>
    <n v="4"/>
    <n v="4"/>
    <n v="4"/>
    <n v="3"/>
    <n v="3"/>
    <n v="4"/>
    <n v="4"/>
    <n v="4"/>
    <n v="3"/>
    <n v="4"/>
    <n v="72"/>
  </r>
  <r>
    <x v="9"/>
    <d v="2009-06-17T00:00:00"/>
    <n v="221"/>
    <x v="72"/>
    <n v="4"/>
    <n v="4"/>
    <n v="4"/>
    <n v="5"/>
    <n v="5"/>
    <n v="4"/>
    <n v="9"/>
    <n v="4"/>
    <n v="6"/>
    <n v="2"/>
    <n v="3"/>
    <n v="3"/>
    <n v="4"/>
    <n v="4"/>
    <n v="3"/>
    <n v="3"/>
    <n v="4"/>
    <n v="4"/>
    <n v="75"/>
  </r>
  <r>
    <x v="9"/>
    <d v="2009-06-17T00:00:00"/>
    <n v="41"/>
    <x v="42"/>
    <n v="5"/>
    <n v="4"/>
    <n v="4"/>
    <n v="8"/>
    <n v="4"/>
    <n v="5"/>
    <n v="5"/>
    <n v="3"/>
    <n v="3"/>
    <n v="2"/>
    <n v="4"/>
    <n v="5"/>
    <n v="4"/>
    <n v="4"/>
    <n v="4"/>
    <n v="5"/>
    <n v="3"/>
    <n v="3"/>
    <n v="75"/>
  </r>
  <r>
    <x v="9"/>
    <d v="2009-06-17T00:00:00"/>
    <n v="214"/>
    <x v="68"/>
    <n v="4"/>
    <n v="5"/>
    <n v="5"/>
    <n v="5"/>
    <n v="3"/>
    <n v="3"/>
    <n v="5"/>
    <n v="5"/>
    <n v="4"/>
    <n v="3"/>
    <n v="3"/>
    <n v="3"/>
    <n v="3"/>
    <n v="4"/>
    <n v="3"/>
    <n v="4"/>
    <n v="3"/>
    <n v="3"/>
    <n v="68"/>
  </r>
  <r>
    <x v="9"/>
    <d v="2009-06-17T00:00:00"/>
    <n v="215"/>
    <x v="69"/>
    <n v="4"/>
    <n v="3"/>
    <n v="4"/>
    <n v="5"/>
    <n v="4"/>
    <n v="4"/>
    <n v="5"/>
    <n v="4"/>
    <n v="4"/>
    <n v="3"/>
    <n v="2"/>
    <n v="2"/>
    <n v="2"/>
    <n v="5"/>
    <n v="2"/>
    <n v="2"/>
    <n v="3"/>
    <n v="4"/>
    <n v="62"/>
  </r>
  <r>
    <x v="9"/>
    <d v="2009-06-17T00:00:00"/>
    <n v="7"/>
    <x v="11"/>
    <n v="5"/>
    <n v="3"/>
    <n v="4"/>
    <n v="5"/>
    <n v="2"/>
    <n v="4"/>
    <n v="7"/>
    <n v="3"/>
    <n v="4"/>
    <n v="3"/>
    <n v="2"/>
    <n v="4"/>
    <n v="2"/>
    <n v="4"/>
    <n v="3"/>
    <n v="3"/>
    <n v="3"/>
    <n v="3"/>
    <n v="64"/>
  </r>
  <r>
    <x v="9"/>
    <d v="2009-06-17T00:00:00"/>
    <n v="4"/>
    <x v="13"/>
    <n v="3"/>
    <n v="3"/>
    <n v="4"/>
    <n v="5"/>
    <n v="3"/>
    <n v="2"/>
    <n v="4"/>
    <n v="4"/>
    <n v="2"/>
    <n v="3"/>
    <n v="2"/>
    <n v="5"/>
    <n v="2"/>
    <n v="5"/>
    <n v="4"/>
    <n v="3"/>
    <n v="3"/>
    <n v="4"/>
    <n v="61"/>
  </r>
  <r>
    <x v="9"/>
    <d v="2009-06-17T00:00:00"/>
    <n v="166"/>
    <x v="25"/>
    <n v="3"/>
    <n v="2"/>
    <n v="4"/>
    <n v="4"/>
    <n v="4"/>
    <n v="2"/>
    <n v="4"/>
    <n v="4"/>
    <n v="2"/>
    <n v="2"/>
    <n v="2"/>
    <n v="2"/>
    <n v="2"/>
    <n v="3"/>
    <n v="3"/>
    <n v="3"/>
    <n v="3"/>
    <n v="3"/>
    <n v="52"/>
  </r>
  <r>
    <x v="9"/>
    <d v="2009-06-17T00:00:00"/>
    <n v="167"/>
    <x v="73"/>
    <n v="4"/>
    <n v="3"/>
    <n v="5"/>
    <n v="5"/>
    <n v="4"/>
    <n v="3"/>
    <n v="5"/>
    <n v="4"/>
    <n v="4"/>
    <n v="3"/>
    <n v="3"/>
    <n v="3"/>
    <n v="3"/>
    <n v="5"/>
    <n v="4"/>
    <n v="3"/>
    <n v="4"/>
    <n v="3"/>
    <n v="68"/>
  </r>
  <r>
    <x v="9"/>
    <d v="2009-06-17T00:00:00"/>
    <n v="220"/>
    <x v="74"/>
    <n v="8"/>
    <n v="6"/>
    <n v="8"/>
    <n v="8"/>
    <n v="5"/>
    <n v="4"/>
    <n v="9"/>
    <n v="7"/>
    <n v="5"/>
    <n v="3"/>
    <n v="5"/>
    <n v="5"/>
    <n v="2"/>
    <n v="5"/>
    <n v="6"/>
    <n v="5"/>
    <n v="5"/>
    <n v="6"/>
    <n v="102"/>
  </r>
  <r>
    <x v="9"/>
    <d v="2009-06-17T00:00:00"/>
    <n v="222"/>
    <x v="75"/>
    <n v="4"/>
    <n v="3"/>
    <n v="4"/>
    <n v="5"/>
    <n v="5"/>
    <n v="3"/>
    <n v="4"/>
    <n v="4"/>
    <n v="5"/>
    <n v="3"/>
    <n v="4"/>
    <n v="3"/>
    <n v="3"/>
    <n v="5"/>
    <n v="4"/>
    <n v="4"/>
    <n v="3"/>
    <n v="3"/>
    <n v="69"/>
  </r>
  <r>
    <x v="9"/>
    <d v="2009-06-17T00:00:00"/>
    <n v="2"/>
    <x v="30"/>
    <n v="3"/>
    <n v="3"/>
    <n v="3"/>
    <n v="4"/>
    <n v="3"/>
    <n v="2"/>
    <n v="3"/>
    <n v="4"/>
    <n v="3"/>
    <n v="2"/>
    <n v="2"/>
    <n v="2"/>
    <n v="2"/>
    <n v="5"/>
    <n v="2"/>
    <n v="3"/>
    <n v="3"/>
    <n v="5"/>
    <n v="54"/>
  </r>
  <r>
    <x v="9"/>
    <d v="2009-06-17T00:00:00"/>
    <n v="202"/>
    <x v="46"/>
    <n v="4"/>
    <n v="3"/>
    <n v="3"/>
    <n v="4"/>
    <n v="3"/>
    <n v="2"/>
    <n v="3"/>
    <n v="3"/>
    <n v="4"/>
    <n v="3"/>
    <n v="2"/>
    <n v="2"/>
    <n v="2"/>
    <n v="4"/>
    <n v="3"/>
    <n v="2"/>
    <n v="2"/>
    <n v="2"/>
    <n v="51"/>
  </r>
  <r>
    <x v="9"/>
    <d v="2009-06-17T00:00:00"/>
    <n v="223"/>
    <x v="76"/>
    <n v="4"/>
    <n v="3"/>
    <n v="4"/>
    <n v="6"/>
    <n v="6"/>
    <n v="5"/>
    <n v="5"/>
    <n v="6"/>
    <n v="5"/>
    <n v="3"/>
    <n v="4"/>
    <n v="5"/>
    <n v="3"/>
    <n v="4"/>
    <n v="4"/>
    <n v="3"/>
    <n v="4"/>
    <n v="4"/>
    <n v="78"/>
  </r>
  <r>
    <x v="9"/>
    <d v="2009-06-17T00:00:00"/>
    <n v="44"/>
    <x v="32"/>
    <n v="3"/>
    <n v="4"/>
    <n v="4"/>
    <n v="6"/>
    <n v="3"/>
    <n v="3"/>
    <n v="5"/>
    <n v="3"/>
    <n v="3"/>
    <n v="3"/>
    <n v="2"/>
    <n v="3"/>
    <n v="2"/>
    <n v="4"/>
    <n v="4"/>
    <n v="2"/>
    <n v="2"/>
    <n v="4"/>
    <n v="60"/>
  </r>
  <r>
    <x v="9"/>
    <d v="2009-06-17T00:00:00"/>
    <n v="8"/>
    <x v="56"/>
    <n v="4"/>
    <n v="3"/>
    <n v="3"/>
    <n v="4"/>
    <n v="3"/>
    <n v="3"/>
    <n v="4"/>
    <n v="6"/>
    <n v="3"/>
    <n v="3"/>
    <n v="4"/>
    <n v="4"/>
    <n v="3"/>
    <n v="3"/>
    <n v="4"/>
    <n v="3"/>
    <n v="3"/>
    <n v="4"/>
    <n v="64"/>
  </r>
  <r>
    <x v="9"/>
    <d v="2009-06-17T00:00:00"/>
    <n v="3"/>
    <x v="34"/>
    <n v="3"/>
    <n v="3"/>
    <n v="4"/>
    <n v="4"/>
    <n v="6"/>
    <n v="3"/>
    <n v="3"/>
    <n v="2"/>
    <n v="4"/>
    <n v="3"/>
    <n v="3"/>
    <n v="3"/>
    <n v="2"/>
    <n v="3"/>
    <n v="5"/>
    <n v="3"/>
    <n v="3"/>
    <n v="4"/>
    <n v="61"/>
  </r>
  <r>
    <x v="9"/>
    <d v="2009-06-17T00:00:00"/>
    <n v="19"/>
    <x v="18"/>
    <n v="4"/>
    <n v="3"/>
    <n v="4"/>
    <n v="5"/>
    <n v="3"/>
    <n v="2"/>
    <n v="4"/>
    <n v="3"/>
    <n v="3"/>
    <n v="2"/>
    <n v="3"/>
    <n v="5"/>
    <n v="2"/>
    <n v="3"/>
    <n v="4"/>
    <n v="4"/>
    <n v="2"/>
    <n v="3"/>
    <n v="59"/>
  </r>
  <r>
    <x v="9"/>
    <d v="2009-06-17T00:00:00"/>
    <n v="213"/>
    <x v="65"/>
    <n v="6"/>
    <n v="3"/>
    <n v="6"/>
    <n v="5"/>
    <n v="4"/>
    <n v="6"/>
    <n v="7"/>
    <n v="5"/>
    <n v="5"/>
    <n v="6"/>
    <n v="5"/>
    <n v="4"/>
    <n v="4"/>
    <n v="6"/>
    <n v="4"/>
    <n v="3"/>
    <n v="6"/>
    <n v="4"/>
    <n v="89"/>
  </r>
  <r>
    <x v="9"/>
    <d v="2009-06-17T00:00:00"/>
    <n v="219"/>
    <x v="77"/>
    <n v="5"/>
    <n v="3"/>
    <n v="5"/>
    <n v="6"/>
    <n v="4"/>
    <n v="3"/>
    <n v="6"/>
    <n v="4"/>
    <n v="4"/>
    <n v="3"/>
    <n v="3"/>
    <n v="4"/>
    <n v="4"/>
    <n v="5"/>
    <n v="5"/>
    <n v="4"/>
    <n v="3"/>
    <n v="4"/>
    <n v="75"/>
  </r>
  <r>
    <x v="10"/>
    <d v="2009-06-24T00:00:00"/>
    <n v="28"/>
    <x v="70"/>
    <n v="4"/>
    <n v="3"/>
    <n v="4"/>
    <n v="4"/>
    <n v="3"/>
    <n v="3"/>
    <n v="5"/>
    <n v="4"/>
    <n v="3"/>
    <n v="3"/>
    <n v="4"/>
    <n v="4"/>
    <n v="3"/>
    <n v="4"/>
    <n v="3"/>
    <n v="4"/>
    <n v="2"/>
    <n v="2"/>
    <n v="62"/>
  </r>
  <r>
    <x v="10"/>
    <d v="2009-06-24T00:00:00"/>
    <n v="23"/>
    <x v="3"/>
    <n v="4"/>
    <n v="3"/>
    <n v="4"/>
    <n v="5"/>
    <n v="3"/>
    <n v="3"/>
    <n v="4"/>
    <n v="3"/>
    <n v="3"/>
    <n v="2"/>
    <n v="4"/>
    <n v="2"/>
    <n v="2"/>
    <n v="4"/>
    <n v="3"/>
    <n v="3"/>
    <n v="3"/>
    <n v="3"/>
    <n v="58"/>
  </r>
  <r>
    <x v="10"/>
    <d v="2009-06-24T00:00:00"/>
    <n v="68"/>
    <x v="4"/>
    <n v="3"/>
    <n v="2"/>
    <n v="3"/>
    <n v="5"/>
    <n v="3"/>
    <n v="2"/>
    <n v="3"/>
    <n v="4"/>
    <n v="3"/>
    <n v="2"/>
    <n v="2"/>
    <n v="2"/>
    <n v="3"/>
    <n v="3"/>
    <n v="3"/>
    <n v="3"/>
    <n v="2"/>
    <n v="3"/>
    <n v="51"/>
  </r>
  <r>
    <x v="10"/>
    <d v="2009-06-24T00:00:00"/>
    <n v="106"/>
    <x v="78"/>
    <n v="7"/>
    <n v="3"/>
    <n v="5"/>
    <n v="7"/>
    <n v="4"/>
    <n v="3"/>
    <n v="6"/>
    <n v="4"/>
    <n v="4"/>
    <n v="3"/>
    <n v="3"/>
    <n v="4"/>
    <n v="4"/>
    <n v="5"/>
    <n v="5"/>
    <n v="4"/>
    <n v="4"/>
    <n v="4"/>
    <n v="79"/>
  </r>
  <r>
    <x v="10"/>
    <d v="2009-06-24T00:00:00"/>
    <n v="228"/>
    <x v="79"/>
    <n v="7"/>
    <n v="7"/>
    <n v="6"/>
    <n v="10"/>
    <n v="9"/>
    <n v="5"/>
    <n v="6"/>
    <n v="7"/>
    <n v="5"/>
    <n v="5"/>
    <n v="5"/>
    <n v="6"/>
    <n v="4"/>
    <n v="7"/>
    <n v="7"/>
    <n v="6"/>
    <n v="5"/>
    <n v="5"/>
    <n v="112"/>
  </r>
  <r>
    <x v="10"/>
    <d v="2009-06-24T00:00:00"/>
    <n v="217"/>
    <x v="66"/>
    <n v="3"/>
    <n v="4"/>
    <n v="4"/>
    <n v="5"/>
    <n v="4"/>
    <n v="3"/>
    <n v="5"/>
    <n v="3"/>
    <n v="4"/>
    <n v="3"/>
    <n v="4"/>
    <n v="3"/>
    <n v="3"/>
    <n v="4"/>
    <n v="4"/>
    <n v="3"/>
    <n v="3"/>
    <n v="3"/>
    <n v="65"/>
  </r>
  <r>
    <x v="10"/>
    <d v="2009-06-24T00:00:00"/>
    <n v="1"/>
    <x v="6"/>
    <n v="3"/>
    <n v="3"/>
    <n v="4"/>
    <n v="4"/>
    <n v="3"/>
    <n v="2"/>
    <n v="4"/>
    <n v="2"/>
    <n v="3"/>
    <n v="3"/>
    <n v="2"/>
    <n v="2"/>
    <n v="2"/>
    <n v="4"/>
    <n v="2"/>
    <n v="3"/>
    <n v="2"/>
    <n v="2"/>
    <n v="50"/>
  </r>
  <r>
    <x v="10"/>
    <d v="2009-06-24T00:00:00"/>
    <n v="226"/>
    <x v="80"/>
    <n v="8"/>
    <n v="5"/>
    <n v="8"/>
    <n v="13"/>
    <n v="7"/>
    <n v="4"/>
    <n v="14"/>
    <n v="5"/>
    <n v="4"/>
    <n v="8"/>
    <n v="5"/>
    <n v="3"/>
    <n v="5"/>
    <n v="9"/>
    <n v="9"/>
    <n v="4"/>
    <n v="5"/>
    <n v="7"/>
    <n v="123"/>
  </r>
  <r>
    <x v="10"/>
    <d v="2009-06-24T00:00:00"/>
    <n v="16"/>
    <x v="7"/>
    <n v="3"/>
    <n v="2"/>
    <n v="3"/>
    <n v="4"/>
    <n v="3"/>
    <n v="2"/>
    <n v="2"/>
    <n v="3"/>
    <n v="2"/>
    <n v="2"/>
    <n v="3"/>
    <n v="3"/>
    <n v="2"/>
    <n v="3"/>
    <n v="3"/>
    <n v="2"/>
    <n v="2"/>
    <n v="4"/>
    <n v="48"/>
  </r>
  <r>
    <x v="10"/>
    <d v="2009-06-24T00:00:00"/>
    <n v="12"/>
    <x v="22"/>
    <n v="3"/>
    <n v="2"/>
    <n v="3"/>
    <n v="5"/>
    <n v="3"/>
    <n v="2"/>
    <n v="3"/>
    <n v="3"/>
    <n v="4"/>
    <n v="3"/>
    <n v="2"/>
    <n v="2"/>
    <n v="2"/>
    <n v="3"/>
    <n v="3"/>
    <n v="4"/>
    <n v="2"/>
    <n v="3"/>
    <n v="52"/>
  </r>
  <r>
    <x v="10"/>
    <d v="2009-06-24T00:00:00"/>
    <n v="10"/>
    <x v="64"/>
    <n v="3"/>
    <n v="3"/>
    <n v="3"/>
    <n v="4"/>
    <n v="3"/>
    <n v="2"/>
    <n v="4"/>
    <n v="3"/>
    <n v="3"/>
    <n v="3"/>
    <n v="4"/>
    <n v="3"/>
    <n v="2"/>
    <n v="3"/>
    <n v="3"/>
    <n v="3"/>
    <n v="2"/>
    <n v="3"/>
    <n v="54"/>
  </r>
  <r>
    <x v="10"/>
    <d v="2009-06-24T00:00:00"/>
    <n v="225"/>
    <x v="81"/>
    <n v="4"/>
    <n v="3"/>
    <n v="4"/>
    <n v="7"/>
    <n v="4"/>
    <n v="5"/>
    <n v="6"/>
    <n v="5"/>
    <n v="5"/>
    <n v="5"/>
    <n v="4"/>
    <n v="5"/>
    <n v="3"/>
    <n v="5"/>
    <n v="4"/>
    <n v="3"/>
    <n v="4"/>
    <n v="3"/>
    <n v="79"/>
  </r>
  <r>
    <x v="10"/>
    <d v="2009-06-24T00:00:00"/>
    <n v="214"/>
    <x v="68"/>
    <n v="5"/>
    <n v="2"/>
    <n v="4"/>
    <n v="5"/>
    <n v="3"/>
    <n v="2"/>
    <n v="6"/>
    <n v="3"/>
    <n v="2"/>
    <n v="4"/>
    <n v="2"/>
    <n v="2"/>
    <n v="3"/>
    <n v="3"/>
    <n v="3"/>
    <n v="3"/>
    <n v="3"/>
    <n v="3"/>
    <n v="58"/>
  </r>
  <r>
    <x v="10"/>
    <d v="2009-06-24T00:00:00"/>
    <n v="114"/>
    <x v="82"/>
    <n v="5"/>
    <n v="4"/>
    <n v="6"/>
    <n v="6"/>
    <n v="5"/>
    <n v="5"/>
    <n v="6"/>
    <n v="6"/>
    <n v="4"/>
    <n v="3"/>
    <n v="3"/>
    <n v="3"/>
    <n v="4"/>
    <n v="7"/>
    <n v="5"/>
    <n v="4"/>
    <n v="3"/>
    <n v="5"/>
    <n v="84"/>
  </r>
  <r>
    <x v="10"/>
    <d v="2009-06-24T00:00:00"/>
    <n v="215"/>
    <x v="69"/>
    <n v="4"/>
    <n v="2"/>
    <n v="3"/>
    <n v="5"/>
    <n v="3"/>
    <n v="2"/>
    <n v="4"/>
    <n v="3"/>
    <n v="3"/>
    <n v="3"/>
    <n v="4"/>
    <n v="5"/>
    <n v="4"/>
    <n v="5"/>
    <n v="3"/>
    <n v="2"/>
    <n v="3"/>
    <n v="3"/>
    <n v="61"/>
  </r>
  <r>
    <x v="10"/>
    <d v="2009-06-24T00:00:00"/>
    <n v="224"/>
    <x v="83"/>
    <n v="5"/>
    <n v="4"/>
    <n v="4"/>
    <n v="5"/>
    <n v="4"/>
    <n v="4"/>
    <n v="5"/>
    <n v="3"/>
    <n v="4"/>
    <n v="2"/>
    <n v="3"/>
    <n v="3"/>
    <n v="3"/>
    <n v="4"/>
    <n v="4"/>
    <n v="4"/>
    <n v="3"/>
    <n v="4"/>
    <n v="68"/>
  </r>
  <r>
    <x v="10"/>
    <d v="2009-06-24T00:00:00"/>
    <n v="25"/>
    <x v="10"/>
    <n v="3"/>
    <n v="3"/>
    <n v="3"/>
    <n v="3"/>
    <n v="2"/>
    <n v="2"/>
    <n v="4"/>
    <n v="3"/>
    <n v="3"/>
    <n v="3"/>
    <n v="2"/>
    <n v="4"/>
    <n v="2"/>
    <n v="4"/>
    <n v="3"/>
    <n v="2"/>
    <n v="3"/>
    <n v="3"/>
    <n v="52"/>
  </r>
  <r>
    <x v="10"/>
    <d v="2009-06-24T00:00:00"/>
    <n v="7"/>
    <x v="11"/>
    <n v="4"/>
    <n v="3"/>
    <n v="3"/>
    <n v="3"/>
    <n v="2"/>
    <n v="2"/>
    <n v="5"/>
    <n v="2"/>
    <n v="3"/>
    <n v="4"/>
    <n v="2"/>
    <n v="2"/>
    <n v="3"/>
    <n v="3"/>
    <n v="3"/>
    <n v="3"/>
    <n v="2"/>
    <n v="3"/>
    <n v="52"/>
  </r>
  <r>
    <x v="10"/>
    <d v="2009-06-24T00:00:00"/>
    <n v="4"/>
    <x v="13"/>
    <n v="3"/>
    <n v="2"/>
    <n v="4"/>
    <n v="3"/>
    <n v="2"/>
    <n v="2"/>
    <n v="3"/>
    <n v="2"/>
    <n v="3"/>
    <n v="2"/>
    <n v="3"/>
    <n v="3"/>
    <n v="3"/>
    <n v="3"/>
    <n v="3"/>
    <n v="2"/>
    <n v="2"/>
    <n v="3"/>
    <n v="48"/>
  </r>
  <r>
    <x v="10"/>
    <d v="2009-06-24T00:00:00"/>
    <n v="38"/>
    <x v="15"/>
    <n v="4"/>
    <n v="3"/>
    <n v="4"/>
    <n v="4"/>
    <n v="4"/>
    <n v="4"/>
    <n v="4"/>
    <n v="3"/>
    <n v="3"/>
    <n v="3"/>
    <n v="5"/>
    <n v="4"/>
    <n v="2"/>
    <n v="4"/>
    <n v="4"/>
    <n v="3"/>
    <n v="3"/>
    <n v="3"/>
    <n v="64"/>
  </r>
  <r>
    <x v="10"/>
    <d v="2009-06-24T00:00:00"/>
    <n v="220"/>
    <x v="74"/>
    <n v="7"/>
    <n v="4"/>
    <n v="8"/>
    <n v="8"/>
    <n v="4"/>
    <n v="3"/>
    <n v="8"/>
    <n v="4"/>
    <n v="6"/>
    <n v="3"/>
    <n v="5"/>
    <n v="4"/>
    <n v="6"/>
    <n v="9"/>
    <n v="7"/>
    <n v="4"/>
    <n v="4"/>
    <n v="5"/>
    <n v="99"/>
  </r>
  <r>
    <x v="10"/>
    <d v="2009-06-24T00:00:00"/>
    <n v="49"/>
    <x v="27"/>
    <n v="5"/>
    <n v="4"/>
    <n v="5"/>
    <n v="5"/>
    <n v="3"/>
    <n v="3"/>
    <n v="4"/>
    <n v="4"/>
    <n v="3"/>
    <n v="3"/>
    <n v="2"/>
    <n v="4"/>
    <n v="3"/>
    <n v="4"/>
    <n v="3"/>
    <n v="3"/>
    <n v="3"/>
    <n v="3"/>
    <n v="64"/>
  </r>
  <r>
    <x v="10"/>
    <d v="2009-06-24T00:00:00"/>
    <n v="56"/>
    <x v="60"/>
    <n v="5"/>
    <n v="2"/>
    <n v="4"/>
    <n v="4"/>
    <n v="3"/>
    <n v="4"/>
    <n v="5"/>
    <n v="5"/>
    <n v="2"/>
    <n v="4"/>
    <n v="4"/>
    <n v="3"/>
    <n v="2"/>
    <n v="5"/>
    <n v="3"/>
    <n v="3"/>
    <n v="3"/>
    <n v="3"/>
    <n v="64"/>
  </r>
  <r>
    <x v="10"/>
    <d v="2009-06-24T00:00:00"/>
    <n v="13"/>
    <x v="84"/>
    <n v="3"/>
    <n v="3"/>
    <n v="5"/>
    <n v="4"/>
    <n v="4"/>
    <n v="4"/>
    <n v="4"/>
    <n v="4"/>
    <n v="3"/>
    <n v="3"/>
    <n v="2"/>
    <n v="3"/>
    <n v="3"/>
    <n v="4"/>
    <n v="4"/>
    <n v="3"/>
    <n v="3"/>
    <n v="3"/>
    <n v="62"/>
  </r>
  <r>
    <x v="10"/>
    <d v="2009-06-24T00:00:00"/>
    <n v="2"/>
    <x v="30"/>
    <n v="3"/>
    <n v="2"/>
    <n v="4"/>
    <n v="3"/>
    <n v="3"/>
    <n v="3"/>
    <n v="3"/>
    <n v="2"/>
    <n v="2"/>
    <n v="2"/>
    <n v="3"/>
    <n v="3"/>
    <n v="3"/>
    <n v="4"/>
    <n v="2"/>
    <n v="2"/>
    <n v="3"/>
    <n v="2"/>
    <n v="49"/>
  </r>
  <r>
    <x v="10"/>
    <d v="2009-06-24T00:00:00"/>
    <n v="202"/>
    <x v="46"/>
    <n v="3"/>
    <n v="3"/>
    <n v="5"/>
    <n v="4"/>
    <n v="2"/>
    <n v="3"/>
    <n v="5"/>
    <n v="2"/>
    <n v="3"/>
    <n v="3"/>
    <n v="2"/>
    <n v="2"/>
    <n v="2"/>
    <n v="3"/>
    <n v="2"/>
    <n v="3"/>
    <n v="2"/>
    <n v="2"/>
    <n v="51"/>
  </r>
  <r>
    <x v="10"/>
    <d v="2009-06-24T00:00:00"/>
    <n v="118"/>
    <x v="85"/>
    <n v="4"/>
    <n v="2"/>
    <n v="4"/>
    <n v="5"/>
    <n v="3"/>
    <n v="2"/>
    <n v="4"/>
    <n v="2"/>
    <n v="3"/>
    <n v="2"/>
    <n v="4"/>
    <n v="2"/>
    <n v="2"/>
    <n v="4"/>
    <n v="2"/>
    <n v="3"/>
    <n v="3"/>
    <n v="3"/>
    <n v="54"/>
  </r>
  <r>
    <x v="10"/>
    <d v="2009-06-24T00:00:00"/>
    <n v="17"/>
    <x v="33"/>
    <n v="4"/>
    <n v="4"/>
    <n v="4"/>
    <n v="4"/>
    <n v="3"/>
    <n v="3"/>
    <n v="4"/>
    <n v="4"/>
    <n v="4"/>
    <n v="3"/>
    <n v="4"/>
    <n v="3"/>
    <n v="4"/>
    <n v="4"/>
    <n v="4"/>
    <n v="3"/>
    <n v="3"/>
    <n v="2"/>
    <n v="64"/>
  </r>
  <r>
    <x v="10"/>
    <d v="2009-06-24T00:00:00"/>
    <n v="3"/>
    <x v="34"/>
    <n v="3"/>
    <n v="3"/>
    <n v="3"/>
    <n v="4"/>
    <n v="3"/>
    <n v="2"/>
    <n v="4"/>
    <n v="3"/>
    <n v="4"/>
    <n v="3"/>
    <n v="4"/>
    <n v="2"/>
    <n v="2"/>
    <n v="4"/>
    <n v="3"/>
    <n v="2"/>
    <n v="2"/>
    <n v="4"/>
    <n v="55"/>
  </r>
  <r>
    <x v="10"/>
    <d v="2009-06-24T00:00:00"/>
    <n v="19"/>
    <x v="18"/>
    <n v="3"/>
    <n v="3"/>
    <n v="4"/>
    <n v="4"/>
    <n v="3"/>
    <n v="4"/>
    <n v="4"/>
    <n v="4"/>
    <n v="3"/>
    <n v="3"/>
    <n v="4"/>
    <n v="3"/>
    <n v="2"/>
    <n v="4"/>
    <n v="4"/>
    <n v="3"/>
    <n v="2"/>
    <n v="3"/>
    <n v="60"/>
  </r>
  <r>
    <x v="10"/>
    <d v="2009-06-24T00:00:00"/>
    <n v="210"/>
    <x v="62"/>
    <n v="4"/>
    <n v="3"/>
    <n v="4"/>
    <n v="4"/>
    <n v="3"/>
    <n v="2"/>
    <n v="5"/>
    <n v="2"/>
    <n v="3"/>
    <n v="3"/>
    <n v="4"/>
    <n v="3"/>
    <n v="2"/>
    <n v="4"/>
    <n v="4"/>
    <n v="4"/>
    <n v="2"/>
    <n v="4"/>
    <n v="60"/>
  </r>
  <r>
    <x v="10"/>
    <d v="2009-06-24T00:00:00"/>
    <n v="213"/>
    <x v="65"/>
    <n v="5"/>
    <n v="4"/>
    <n v="4"/>
    <n v="8"/>
    <n v="4"/>
    <n v="4"/>
    <n v="6"/>
    <n v="4"/>
    <n v="4"/>
    <n v="4"/>
    <n v="4"/>
    <n v="3"/>
    <n v="3"/>
    <n v="4"/>
    <n v="4"/>
    <n v="4"/>
    <n v="4"/>
    <n v="4"/>
    <n v="77"/>
  </r>
  <r>
    <x v="10"/>
    <d v="2009-06-24T00:00:00"/>
    <n v="219"/>
    <x v="77"/>
    <n v="4"/>
    <n v="4"/>
    <n v="4"/>
    <n v="7"/>
    <n v="4"/>
    <n v="3"/>
    <n v="6"/>
    <n v="4"/>
    <n v="4"/>
    <n v="5"/>
    <n v="4"/>
    <n v="3"/>
    <n v="4"/>
    <n v="6"/>
    <n v="4"/>
    <n v="3"/>
    <n v="4"/>
    <n v="3"/>
    <n v="76"/>
  </r>
  <r>
    <x v="10"/>
    <d v="2009-06-24T00:00:00"/>
    <n v="227"/>
    <x v="86"/>
    <n v="7"/>
    <n v="4"/>
    <n v="9"/>
    <n v="9"/>
    <n v="7"/>
    <n v="4"/>
    <n v="10"/>
    <n v="7"/>
    <n v="5"/>
    <n v="4"/>
    <n v="4"/>
    <n v="4"/>
    <n v="3"/>
    <n v="7"/>
    <n v="5"/>
    <n v="6"/>
    <n v="7"/>
    <n v="5"/>
    <n v="107"/>
  </r>
  <r>
    <x v="11"/>
    <d v="2009-07-01T00:00:00"/>
    <n v="23"/>
    <x v="3"/>
    <n v="4"/>
    <n v="4"/>
    <n v="4"/>
    <n v="5"/>
    <n v="3"/>
    <n v="2"/>
    <n v="7"/>
    <n v="4"/>
    <n v="4"/>
    <n v="2"/>
    <n v="3"/>
    <n v="2"/>
    <n v="2"/>
    <n v="3"/>
    <n v="4"/>
    <n v="2"/>
    <n v="3"/>
    <n v="2"/>
    <n v="60"/>
  </r>
  <r>
    <x v="11"/>
    <d v="2009-07-01T00:00:00"/>
    <n v="129"/>
    <x v="87"/>
    <n v="7"/>
    <n v="4"/>
    <n v="7"/>
    <n v="8"/>
    <n v="5"/>
    <n v="5"/>
    <n v="7"/>
    <n v="5"/>
    <n v="5"/>
    <n v="3"/>
    <n v="5"/>
    <n v="4"/>
    <n v="3"/>
    <n v="9"/>
    <n v="5"/>
    <n v="5"/>
    <n v="4"/>
    <n v="3"/>
    <n v="94"/>
  </r>
  <r>
    <x v="11"/>
    <d v="2009-07-01T00:00:00"/>
    <n v="217"/>
    <x v="66"/>
    <n v="3"/>
    <n v="3"/>
    <n v="5"/>
    <n v="4"/>
    <n v="3"/>
    <n v="3"/>
    <n v="4"/>
    <n v="3"/>
    <n v="5"/>
    <n v="3"/>
    <n v="3"/>
    <n v="3"/>
    <n v="3"/>
    <n v="4"/>
    <n v="3"/>
    <n v="4"/>
    <n v="2"/>
    <n v="3"/>
    <n v="61"/>
  </r>
  <r>
    <x v="11"/>
    <d v="2009-07-01T00:00:00"/>
    <n v="1"/>
    <x v="6"/>
    <n v="3"/>
    <n v="2"/>
    <n v="3"/>
    <n v="4"/>
    <n v="2"/>
    <n v="3"/>
    <n v="4"/>
    <n v="2"/>
    <n v="3"/>
    <n v="2"/>
    <n v="2"/>
    <n v="3"/>
    <n v="2"/>
    <n v="3"/>
    <n v="2"/>
    <n v="3"/>
    <n v="3"/>
    <n v="3"/>
    <n v="49"/>
  </r>
  <r>
    <x v="11"/>
    <d v="2009-07-01T00:00:00"/>
    <n v="226"/>
    <x v="80"/>
    <n v="7"/>
    <n v="5"/>
    <n v="6"/>
    <n v="7"/>
    <n v="7"/>
    <n v="3"/>
    <n v="5"/>
    <n v="6"/>
    <n v="6"/>
    <n v="3"/>
    <n v="4"/>
    <n v="4"/>
    <n v="3"/>
    <n v="6"/>
    <n v="4"/>
    <n v="4"/>
    <n v="8"/>
    <n v="4"/>
    <n v="92"/>
  </r>
  <r>
    <x v="11"/>
    <d v="2009-07-01T00:00:00"/>
    <n v="43"/>
    <x v="88"/>
    <n v="5"/>
    <n v="4"/>
    <n v="4"/>
    <n v="6"/>
    <n v="5"/>
    <n v="5"/>
    <n v="7"/>
    <n v="4"/>
    <n v="4"/>
    <n v="5"/>
    <n v="3"/>
    <n v="4"/>
    <n v="3"/>
    <n v="6"/>
    <n v="5"/>
    <n v="4"/>
    <n v="4"/>
    <n v="5"/>
    <n v="83"/>
  </r>
  <r>
    <x v="11"/>
    <d v="2009-07-01T00:00:00"/>
    <n v="39"/>
    <x v="48"/>
    <n v="4"/>
    <n v="3"/>
    <n v="4"/>
    <n v="3"/>
    <n v="3"/>
    <n v="2"/>
    <n v="4"/>
    <n v="3"/>
    <n v="5"/>
    <n v="3"/>
    <n v="2"/>
    <n v="3"/>
    <n v="2"/>
    <n v="3"/>
    <n v="3"/>
    <n v="2"/>
    <n v="3"/>
    <n v="3"/>
    <n v="55"/>
  </r>
  <r>
    <x v="11"/>
    <d v="2009-07-01T00:00:00"/>
    <n v="10"/>
    <x v="64"/>
    <n v="4"/>
    <n v="3"/>
    <n v="3"/>
    <n v="4"/>
    <n v="4"/>
    <n v="3"/>
    <n v="3"/>
    <n v="3"/>
    <n v="2"/>
    <n v="3"/>
    <n v="2"/>
    <n v="3"/>
    <n v="2"/>
    <n v="4"/>
    <n v="3"/>
    <n v="2"/>
    <n v="2"/>
    <n v="2"/>
    <n v="52"/>
  </r>
  <r>
    <x v="11"/>
    <d v="2009-07-01T00:00:00"/>
    <n v="214"/>
    <x v="68"/>
    <n v="4"/>
    <n v="3"/>
    <n v="4"/>
    <n v="4"/>
    <n v="3"/>
    <n v="3"/>
    <n v="5"/>
    <n v="3"/>
    <n v="3"/>
    <n v="4"/>
    <n v="4"/>
    <n v="4"/>
    <n v="2"/>
    <n v="5"/>
    <n v="3"/>
    <n v="3"/>
    <n v="3"/>
    <n v="4"/>
    <n v="64"/>
  </r>
  <r>
    <x v="11"/>
    <d v="2009-07-01T00:00:00"/>
    <n v="215"/>
    <x v="69"/>
    <n v="3"/>
    <n v="3"/>
    <n v="4"/>
    <n v="4"/>
    <n v="3"/>
    <n v="2"/>
    <n v="4"/>
    <n v="4"/>
    <n v="3"/>
    <n v="2"/>
    <n v="4"/>
    <n v="3"/>
    <n v="2"/>
    <n v="4"/>
    <n v="3"/>
    <n v="2"/>
    <n v="4"/>
    <n v="3"/>
    <n v="57"/>
  </r>
  <r>
    <x v="11"/>
    <d v="2009-07-01T00:00:00"/>
    <n v="36"/>
    <x v="89"/>
    <n v="4"/>
    <n v="4"/>
    <n v="4"/>
    <n v="5"/>
    <n v="3"/>
    <n v="4"/>
    <n v="7"/>
    <n v="3"/>
    <n v="3"/>
    <n v="4"/>
    <n v="2"/>
    <n v="3"/>
    <n v="3"/>
    <n v="5"/>
    <n v="2"/>
    <n v="4"/>
    <n v="3"/>
    <n v="4"/>
    <n v="67"/>
  </r>
  <r>
    <x v="11"/>
    <d v="2009-07-01T00:00:00"/>
    <n v="66"/>
    <x v="90"/>
    <n v="3"/>
    <n v="3"/>
    <n v="5"/>
    <n v="5"/>
    <n v="4"/>
    <n v="3"/>
    <n v="4"/>
    <n v="4"/>
    <n v="3"/>
    <n v="3"/>
    <n v="2"/>
    <n v="3"/>
    <n v="2"/>
    <n v="3"/>
    <n v="3"/>
    <n v="2"/>
    <n v="2"/>
    <n v="3"/>
    <n v="57"/>
  </r>
  <r>
    <x v="11"/>
    <d v="2009-07-01T00:00:00"/>
    <n v="7"/>
    <x v="11"/>
    <n v="3"/>
    <n v="2"/>
    <n v="4"/>
    <n v="4"/>
    <n v="3"/>
    <n v="2"/>
    <n v="5"/>
    <n v="4"/>
    <n v="4"/>
    <n v="3"/>
    <n v="3"/>
    <n v="3"/>
    <n v="2"/>
    <n v="3"/>
    <n v="2"/>
    <n v="3"/>
    <n v="3"/>
    <n v="2"/>
    <n v="55"/>
  </r>
  <r>
    <x v="11"/>
    <d v="2009-07-01T00:00:00"/>
    <n v="4"/>
    <x v="13"/>
    <n v="3"/>
    <n v="3"/>
    <n v="5"/>
    <n v="4"/>
    <n v="3"/>
    <n v="3"/>
    <n v="3"/>
    <n v="3"/>
    <n v="4"/>
    <n v="3"/>
    <n v="2"/>
    <n v="2"/>
    <n v="3"/>
    <n v="4"/>
    <n v="3"/>
    <n v="2"/>
    <n v="3"/>
    <n v="3"/>
    <n v="56"/>
  </r>
  <r>
    <x v="11"/>
    <d v="2009-07-01T00:00:00"/>
    <n v="2"/>
    <x v="30"/>
    <n v="3"/>
    <n v="3"/>
    <n v="4"/>
    <n v="4"/>
    <n v="3"/>
    <n v="3"/>
    <n v="3"/>
    <n v="3"/>
    <n v="3"/>
    <n v="2"/>
    <n v="2"/>
    <n v="2"/>
    <n v="2"/>
    <n v="4"/>
    <n v="2"/>
    <n v="3"/>
    <n v="3"/>
    <n v="3"/>
    <n v="52"/>
  </r>
  <r>
    <x v="11"/>
    <d v="2009-07-01T00:00:00"/>
    <n v="3"/>
    <x v="34"/>
    <n v="3"/>
    <n v="3"/>
    <n v="4"/>
    <n v="3"/>
    <n v="3"/>
    <n v="2"/>
    <n v="4"/>
    <n v="3"/>
    <n v="3"/>
    <n v="2"/>
    <n v="4"/>
    <n v="2"/>
    <n v="3"/>
    <n v="3"/>
    <n v="3"/>
    <n v="2"/>
    <n v="3"/>
    <n v="2"/>
    <n v="52"/>
  </r>
  <r>
    <x v="11"/>
    <d v="2009-07-01T00:00:00"/>
    <n v="19"/>
    <x v="18"/>
    <n v="3"/>
    <n v="2"/>
    <n v="4"/>
    <n v="4"/>
    <n v="4"/>
    <n v="3"/>
    <n v="4"/>
    <n v="5"/>
    <n v="3"/>
    <n v="3"/>
    <n v="2"/>
    <n v="2"/>
    <n v="2"/>
    <n v="4"/>
    <n v="3"/>
    <n v="3"/>
    <n v="2"/>
    <n v="3"/>
    <n v="56"/>
  </r>
  <r>
    <x v="11"/>
    <d v="2009-07-01T00:00:00"/>
    <n v="205"/>
    <x v="57"/>
    <n v="4"/>
    <n v="5"/>
    <n v="4"/>
    <n v="4"/>
    <n v="3"/>
    <n v="3"/>
    <n v="6"/>
    <n v="3"/>
    <n v="3"/>
    <n v="3"/>
    <n v="3"/>
    <n v="3"/>
    <n v="2"/>
    <n v="4"/>
    <n v="4"/>
    <n v="3"/>
    <n v="3"/>
    <n v="4"/>
    <n v="64"/>
  </r>
  <r>
    <x v="11"/>
    <d v="2009-07-01T00:00:00"/>
    <n v="227"/>
    <x v="86"/>
    <n v="6"/>
    <n v="4"/>
    <n v="6"/>
    <n v="9"/>
    <n v="6"/>
    <n v="5"/>
    <n v="7"/>
    <n v="5"/>
    <n v="6"/>
    <n v="8"/>
    <n v="5"/>
    <n v="4"/>
    <n v="4"/>
    <n v="6"/>
    <n v="6"/>
    <n v="5"/>
    <n v="4"/>
    <n v="7"/>
    <n v="103"/>
  </r>
  <r>
    <x v="12"/>
    <d v="2009-07-15T00:00:00"/>
    <n v="5"/>
    <x v="1"/>
    <n v="3"/>
    <n v="4"/>
    <n v="5"/>
    <n v="4"/>
    <n v="3"/>
    <n v="4"/>
    <n v="3"/>
    <n v="4"/>
    <n v="4"/>
    <n v="3"/>
    <n v="2"/>
    <n v="2"/>
    <n v="3"/>
    <n v="3"/>
    <n v="2"/>
    <n v="3"/>
    <n v="2"/>
    <n v="4"/>
    <n v="58"/>
  </r>
  <r>
    <x v="12"/>
    <d v="2009-07-15T00:00:00"/>
    <n v="195"/>
    <x v="2"/>
    <n v="4"/>
    <n v="3"/>
    <n v="3"/>
    <n v="5"/>
    <n v="3"/>
    <n v="2"/>
    <n v="4"/>
    <n v="3"/>
    <n v="2"/>
    <n v="3"/>
    <n v="3"/>
    <n v="3"/>
    <n v="2"/>
    <n v="4"/>
    <n v="3"/>
    <n v="3"/>
    <n v="3"/>
    <n v="3"/>
    <n v="56"/>
  </r>
  <r>
    <x v="12"/>
    <d v="2009-07-15T00:00:00"/>
    <n v="23"/>
    <x v="3"/>
    <n v="4"/>
    <n v="3"/>
    <n v="5"/>
    <n v="4"/>
    <n v="5"/>
    <n v="2"/>
    <n v="4"/>
    <n v="6"/>
    <n v="3"/>
    <n v="3"/>
    <n v="2"/>
    <n v="2"/>
    <n v="2"/>
    <n v="5"/>
    <n v="3"/>
    <n v="3"/>
    <n v="3"/>
    <n v="4"/>
    <n v="63"/>
  </r>
  <r>
    <x v="12"/>
    <d v="2009-07-15T00:00:00"/>
    <n v="221"/>
    <x v="72"/>
    <n v="4"/>
    <n v="4"/>
    <n v="4"/>
    <n v="6"/>
    <n v="4"/>
    <n v="3"/>
    <n v="7"/>
    <n v="5"/>
    <n v="4"/>
    <n v="3"/>
    <n v="2"/>
    <n v="2"/>
    <n v="3"/>
    <n v="6"/>
    <n v="3"/>
    <n v="3"/>
    <n v="3"/>
    <n v="4"/>
    <n v="70"/>
  </r>
  <r>
    <x v="12"/>
    <d v="2009-07-15T00:00:00"/>
    <n v="16"/>
    <x v="7"/>
    <n v="3"/>
    <n v="2"/>
    <n v="4"/>
    <n v="3"/>
    <n v="4"/>
    <n v="2"/>
    <n v="4"/>
    <n v="3"/>
    <n v="3"/>
    <n v="3"/>
    <n v="2"/>
    <n v="3"/>
    <n v="2"/>
    <n v="3"/>
    <n v="3"/>
    <n v="2"/>
    <n v="3"/>
    <n v="2"/>
    <n v="51"/>
  </r>
  <r>
    <x v="12"/>
    <d v="2009-07-15T00:00:00"/>
    <n v="10"/>
    <x v="64"/>
    <n v="4"/>
    <n v="2"/>
    <n v="4"/>
    <n v="5"/>
    <n v="3"/>
    <n v="2"/>
    <n v="4"/>
    <n v="2"/>
    <n v="3"/>
    <n v="3"/>
    <n v="2"/>
    <n v="3"/>
    <n v="2"/>
    <n v="3"/>
    <n v="4"/>
    <n v="3"/>
    <n v="2"/>
    <n v="3"/>
    <n v="54"/>
  </r>
  <r>
    <x v="12"/>
    <d v="2009-07-15T00:00:00"/>
    <n v="214"/>
    <x v="68"/>
    <n v="4"/>
    <n v="3"/>
    <n v="4"/>
    <n v="4"/>
    <n v="4"/>
    <n v="2"/>
    <n v="5"/>
    <n v="3"/>
    <n v="4"/>
    <n v="3"/>
    <n v="5"/>
    <n v="4"/>
    <n v="3"/>
    <n v="4"/>
    <n v="4"/>
    <n v="3"/>
    <n v="2"/>
    <n v="3"/>
    <n v="64"/>
  </r>
  <r>
    <x v="12"/>
    <d v="2009-07-15T00:00:00"/>
    <n v="36"/>
    <x v="89"/>
    <n v="5"/>
    <n v="5"/>
    <n v="7"/>
    <n v="9"/>
    <n v="6"/>
    <n v="4"/>
    <n v="6"/>
    <n v="6"/>
    <n v="6"/>
    <n v="5"/>
    <n v="3"/>
    <n v="5"/>
    <n v="4"/>
    <n v="7"/>
    <n v="8"/>
    <n v="7"/>
    <n v="5"/>
    <n v="6"/>
    <n v="104"/>
  </r>
  <r>
    <x v="12"/>
    <d v="2009-07-15T00:00:00"/>
    <n v="20"/>
    <x v="12"/>
    <m/>
    <m/>
    <m/>
    <m/>
    <m/>
    <m/>
    <m/>
    <m/>
    <m/>
    <m/>
    <m/>
    <m/>
    <m/>
    <m/>
    <m/>
    <m/>
    <m/>
    <m/>
    <n v="69"/>
  </r>
  <r>
    <x v="12"/>
    <d v="2009-07-15T00:00:00"/>
    <n v="167"/>
    <x v="73"/>
    <n v="4"/>
    <n v="4"/>
    <n v="4"/>
    <n v="6"/>
    <n v="4"/>
    <n v="6"/>
    <n v="5"/>
    <n v="3"/>
    <n v="4"/>
    <n v="3"/>
    <n v="3"/>
    <n v="3"/>
    <n v="3"/>
    <n v="6"/>
    <n v="3"/>
    <n v="3"/>
    <n v="3"/>
    <n v="4"/>
    <n v="71"/>
  </r>
  <r>
    <x v="12"/>
    <d v="2009-07-15T00:00:00"/>
    <n v="38"/>
    <x v="15"/>
    <m/>
    <m/>
    <m/>
    <m/>
    <m/>
    <m/>
    <m/>
    <m/>
    <m/>
    <m/>
    <m/>
    <m/>
    <m/>
    <m/>
    <m/>
    <m/>
    <m/>
    <m/>
    <n v="65"/>
  </r>
  <r>
    <x v="12"/>
    <d v="2009-07-15T00:00:00"/>
    <n v="15"/>
    <x v="91"/>
    <m/>
    <m/>
    <m/>
    <m/>
    <m/>
    <m/>
    <m/>
    <m/>
    <m/>
    <m/>
    <m/>
    <m/>
    <m/>
    <m/>
    <m/>
    <m/>
    <m/>
    <m/>
    <n v="53"/>
  </r>
  <r>
    <x v="12"/>
    <d v="2009-07-15T00:00:00"/>
    <n v="211"/>
    <x v="61"/>
    <n v="3"/>
    <n v="4"/>
    <n v="5"/>
    <n v="6"/>
    <n v="3"/>
    <n v="3"/>
    <n v="4"/>
    <n v="3"/>
    <n v="3"/>
    <n v="3"/>
    <n v="2"/>
    <n v="3"/>
    <n v="3"/>
    <n v="4"/>
    <n v="3"/>
    <n v="3"/>
    <n v="3"/>
    <n v="2"/>
    <n v="60"/>
  </r>
  <r>
    <x v="12"/>
    <d v="2009-07-15T00:00:00"/>
    <n v="19"/>
    <x v="18"/>
    <n v="3"/>
    <n v="2"/>
    <n v="3"/>
    <n v="5"/>
    <n v="3"/>
    <n v="3"/>
    <n v="4"/>
    <n v="3"/>
    <n v="2"/>
    <n v="3"/>
    <n v="2"/>
    <n v="2"/>
    <n v="2"/>
    <n v="4"/>
    <n v="3"/>
    <n v="3"/>
    <n v="2"/>
    <n v="3"/>
    <n v="52"/>
  </r>
  <r>
    <x v="13"/>
    <d v="2009-07-29T00:00:00"/>
    <n v="27"/>
    <x v="40"/>
    <n v="3"/>
    <n v="3"/>
    <n v="3"/>
    <n v="4"/>
    <n v="3"/>
    <n v="2"/>
    <n v="4"/>
    <n v="4"/>
    <n v="4"/>
    <n v="2"/>
    <n v="4"/>
    <n v="3"/>
    <n v="2"/>
    <n v="4"/>
    <n v="2"/>
    <n v="3"/>
    <n v="2"/>
    <n v="2"/>
    <n v="54"/>
  </r>
  <r>
    <x v="13"/>
    <d v="2009-07-29T00:00:00"/>
    <n v="23"/>
    <x v="3"/>
    <n v="3"/>
    <n v="3"/>
    <n v="3"/>
    <n v="5"/>
    <n v="3"/>
    <n v="3"/>
    <n v="4"/>
    <n v="4"/>
    <n v="3"/>
    <n v="2"/>
    <n v="4"/>
    <n v="2"/>
    <n v="3"/>
    <n v="4"/>
    <n v="3"/>
    <n v="3"/>
    <n v="3"/>
    <n v="2"/>
    <n v="57"/>
  </r>
  <r>
    <x v="13"/>
    <d v="2009-07-29T00:00:00"/>
    <n v="1"/>
    <x v="6"/>
    <n v="4"/>
    <n v="3"/>
    <n v="3"/>
    <n v="5"/>
    <n v="3"/>
    <n v="3"/>
    <n v="4"/>
    <n v="3"/>
    <n v="3"/>
    <n v="2"/>
    <n v="4"/>
    <n v="3"/>
    <n v="2"/>
    <n v="4"/>
    <n v="3"/>
    <n v="3"/>
    <n v="3"/>
    <n v="3"/>
    <n v="58"/>
  </r>
  <r>
    <x v="13"/>
    <d v="2009-07-29T00:00:00"/>
    <n v="39"/>
    <x v="48"/>
    <n v="4"/>
    <n v="2"/>
    <n v="4"/>
    <n v="5"/>
    <n v="4"/>
    <n v="3"/>
    <n v="4"/>
    <n v="4"/>
    <n v="4"/>
    <n v="3"/>
    <n v="3"/>
    <n v="2"/>
    <n v="3"/>
    <n v="3"/>
    <n v="2"/>
    <n v="3"/>
    <n v="3"/>
    <n v="3"/>
    <n v="59"/>
  </r>
  <r>
    <x v="13"/>
    <d v="2009-07-29T00:00:00"/>
    <n v="166"/>
    <x v="25"/>
    <n v="3"/>
    <n v="3"/>
    <n v="4"/>
    <n v="4"/>
    <n v="3"/>
    <n v="2"/>
    <n v="4"/>
    <n v="3"/>
    <n v="4"/>
    <n v="3"/>
    <n v="2"/>
    <n v="4"/>
    <n v="2"/>
    <n v="3"/>
    <n v="3"/>
    <n v="3"/>
    <n v="3"/>
    <n v="4"/>
    <n v="57"/>
  </r>
  <r>
    <x v="13"/>
    <d v="2009-07-29T00:00:00"/>
    <n v="76"/>
    <x v="92"/>
    <n v="3"/>
    <n v="3"/>
    <n v="3"/>
    <n v="5"/>
    <n v="3"/>
    <n v="3"/>
    <n v="3"/>
    <n v="2"/>
    <n v="3"/>
    <n v="3"/>
    <n v="2"/>
    <n v="2"/>
    <n v="2"/>
    <n v="5"/>
    <n v="3"/>
    <n v="3"/>
    <n v="2"/>
    <n v="3"/>
    <n v="53"/>
  </r>
  <r>
    <x v="13"/>
    <d v="2009-07-29T00:00:00"/>
    <n v="202"/>
    <x v="46"/>
    <n v="3"/>
    <n v="3"/>
    <n v="4"/>
    <n v="4"/>
    <n v="3"/>
    <n v="2"/>
    <n v="4"/>
    <n v="3"/>
    <n v="3"/>
    <n v="3"/>
    <n v="2"/>
    <n v="3"/>
    <n v="3"/>
    <n v="4"/>
    <n v="4"/>
    <n v="3"/>
    <n v="3"/>
    <n v="3"/>
    <n v="57"/>
  </r>
  <r>
    <x v="13"/>
    <d v="2009-07-29T00:00:00"/>
    <n v="3"/>
    <x v="34"/>
    <n v="3"/>
    <n v="3"/>
    <n v="5"/>
    <n v="4"/>
    <n v="3"/>
    <n v="3"/>
    <n v="4"/>
    <n v="3"/>
    <n v="3"/>
    <n v="3"/>
    <n v="2"/>
    <n v="2"/>
    <n v="3"/>
    <n v="3"/>
    <n v="3"/>
    <n v="3"/>
    <n v="3"/>
    <n v="5"/>
    <n v="58"/>
  </r>
  <r>
    <x v="13"/>
    <d v="2009-07-29T00:00:00"/>
    <n v="19"/>
    <x v="18"/>
    <n v="4"/>
    <n v="5"/>
    <n v="4"/>
    <n v="4"/>
    <n v="3"/>
    <n v="2"/>
    <n v="3"/>
    <n v="3"/>
    <n v="3"/>
    <n v="3"/>
    <n v="4"/>
    <n v="2"/>
    <n v="3"/>
    <n v="4"/>
    <n v="4"/>
    <n v="4"/>
    <n v="3"/>
    <n v="3"/>
    <n v="61"/>
  </r>
  <r>
    <x v="14"/>
    <d v="2009-08-05T00:00:00"/>
    <n v="27"/>
    <x v="40"/>
    <n v="4"/>
    <n v="3"/>
    <n v="3"/>
    <n v="4"/>
    <n v="2"/>
    <n v="2"/>
    <n v="3"/>
    <n v="2"/>
    <n v="3"/>
    <n v="5"/>
    <n v="3"/>
    <n v="3"/>
    <n v="3"/>
    <n v="3"/>
    <n v="5"/>
    <n v="2"/>
    <n v="2"/>
    <n v="2"/>
    <n v="54"/>
  </r>
  <r>
    <x v="14"/>
    <d v="2009-08-05T00:00:00"/>
    <n v="195"/>
    <x v="2"/>
    <n v="3"/>
    <n v="2"/>
    <n v="3"/>
    <n v="4"/>
    <n v="3"/>
    <n v="2"/>
    <n v="4"/>
    <n v="3"/>
    <n v="2"/>
    <n v="2"/>
    <n v="4"/>
    <n v="2"/>
    <n v="2"/>
    <n v="3"/>
    <n v="3"/>
    <n v="3"/>
    <n v="3"/>
    <n v="3"/>
    <n v="51"/>
  </r>
  <r>
    <x v="14"/>
    <d v="2009-08-05T00:00:00"/>
    <n v="23"/>
    <x v="3"/>
    <n v="4"/>
    <n v="3"/>
    <n v="4"/>
    <n v="5"/>
    <n v="3"/>
    <n v="2"/>
    <n v="4"/>
    <n v="4"/>
    <n v="3"/>
    <n v="3"/>
    <n v="4"/>
    <n v="4"/>
    <n v="3"/>
    <n v="4"/>
    <n v="3"/>
    <n v="4"/>
    <n v="3"/>
    <n v="3"/>
    <n v="63"/>
  </r>
  <r>
    <x v="14"/>
    <d v="2009-08-05T00:00:00"/>
    <n v="229"/>
    <x v="93"/>
    <n v="5"/>
    <n v="5"/>
    <n v="4"/>
    <n v="6"/>
    <n v="3"/>
    <n v="3"/>
    <n v="4"/>
    <n v="4"/>
    <n v="4"/>
    <n v="3"/>
    <n v="2"/>
    <n v="4"/>
    <n v="2"/>
    <n v="3"/>
    <n v="4"/>
    <n v="3"/>
    <n v="4"/>
    <n v="4"/>
    <n v="67"/>
  </r>
  <r>
    <x v="14"/>
    <d v="2009-08-05T00:00:00"/>
    <n v="43"/>
    <x v="88"/>
    <n v="5"/>
    <n v="4"/>
    <n v="6"/>
    <n v="6"/>
    <n v="5"/>
    <n v="4"/>
    <n v="5"/>
    <n v="5"/>
    <n v="4"/>
    <n v="3"/>
    <n v="4"/>
    <n v="4"/>
    <n v="3"/>
    <n v="5"/>
    <n v="4"/>
    <n v="4"/>
    <n v="4"/>
    <n v="4"/>
    <n v="79"/>
  </r>
  <r>
    <x v="14"/>
    <d v="2009-08-05T00:00:00"/>
    <n v="39"/>
    <x v="48"/>
    <n v="3"/>
    <n v="3"/>
    <n v="3"/>
    <n v="5"/>
    <n v="4"/>
    <n v="2"/>
    <n v="4"/>
    <n v="3"/>
    <n v="4"/>
    <n v="3"/>
    <n v="2"/>
    <n v="2"/>
    <n v="3"/>
    <n v="3"/>
    <n v="4"/>
    <n v="3"/>
    <n v="2"/>
    <n v="3"/>
    <n v="56"/>
  </r>
  <r>
    <x v="14"/>
    <d v="2009-08-05T00:00:00"/>
    <n v="16"/>
    <x v="7"/>
    <n v="2"/>
    <n v="3"/>
    <n v="3"/>
    <n v="3"/>
    <n v="3"/>
    <n v="2"/>
    <n v="3"/>
    <n v="3"/>
    <n v="3"/>
    <n v="2"/>
    <n v="3"/>
    <n v="2"/>
    <n v="3"/>
    <n v="3"/>
    <n v="4"/>
    <n v="4"/>
    <n v="2"/>
    <n v="3"/>
    <n v="51"/>
  </r>
  <r>
    <x v="14"/>
    <d v="2009-08-05T00:00:00"/>
    <n v="12"/>
    <x v="22"/>
    <n v="3"/>
    <n v="3"/>
    <n v="3"/>
    <n v="4"/>
    <n v="3"/>
    <n v="2"/>
    <n v="4"/>
    <n v="3"/>
    <n v="3"/>
    <n v="3"/>
    <n v="2"/>
    <n v="3"/>
    <n v="2"/>
    <n v="3"/>
    <n v="3"/>
    <n v="2"/>
    <n v="3"/>
    <n v="2"/>
    <n v="51"/>
  </r>
  <r>
    <x v="14"/>
    <d v="2009-08-05T00:00:00"/>
    <n v="10"/>
    <x v="64"/>
    <n v="3"/>
    <n v="3"/>
    <n v="3"/>
    <n v="5"/>
    <n v="3"/>
    <n v="2"/>
    <n v="3"/>
    <n v="3"/>
    <n v="3"/>
    <n v="2"/>
    <n v="2"/>
    <n v="3"/>
    <n v="2"/>
    <n v="3"/>
    <n v="3"/>
    <n v="2"/>
    <n v="3"/>
    <n v="3"/>
    <n v="51"/>
  </r>
  <r>
    <x v="14"/>
    <d v="2009-08-05T00:00:00"/>
    <n v="230"/>
    <x v="94"/>
    <n v="5"/>
    <n v="7"/>
    <n v="10"/>
    <n v="12"/>
    <n v="7"/>
    <n v="4"/>
    <n v="7"/>
    <n v="8"/>
    <n v="6"/>
    <n v="7"/>
    <n v="6"/>
    <n v="6"/>
    <n v="6"/>
    <n v="8"/>
    <n v="7"/>
    <n v="6"/>
    <n v="6"/>
    <n v="8"/>
    <n v="126"/>
  </r>
  <r>
    <x v="14"/>
    <d v="2009-08-05T00:00:00"/>
    <n v="214"/>
    <x v="68"/>
    <n v="3"/>
    <n v="3"/>
    <n v="4"/>
    <n v="4"/>
    <n v="2"/>
    <n v="2"/>
    <n v="5"/>
    <n v="4"/>
    <n v="3"/>
    <n v="3"/>
    <n v="2"/>
    <n v="3"/>
    <n v="3"/>
    <n v="4"/>
    <n v="3"/>
    <n v="3"/>
    <n v="3"/>
    <n v="3"/>
    <n v="57"/>
  </r>
  <r>
    <x v="14"/>
    <d v="2009-08-05T00:00:00"/>
    <n v="36"/>
    <x v="89"/>
    <n v="4"/>
    <n v="3"/>
    <n v="4"/>
    <n v="4"/>
    <n v="4"/>
    <n v="3"/>
    <n v="3"/>
    <n v="4"/>
    <n v="3"/>
    <n v="3"/>
    <n v="4"/>
    <n v="3"/>
    <n v="3"/>
    <n v="4"/>
    <n v="4"/>
    <n v="2"/>
    <n v="3"/>
    <n v="3"/>
    <n v="61"/>
  </r>
  <r>
    <x v="14"/>
    <d v="2009-08-05T00:00:00"/>
    <n v="14"/>
    <x v="9"/>
    <n v="3"/>
    <n v="3"/>
    <n v="4"/>
    <n v="4"/>
    <n v="3"/>
    <n v="3"/>
    <n v="4"/>
    <n v="3"/>
    <n v="3"/>
    <n v="2"/>
    <n v="2"/>
    <n v="4"/>
    <n v="2"/>
    <n v="5"/>
    <n v="4"/>
    <n v="3"/>
    <n v="3"/>
    <n v="3"/>
    <n v="58"/>
  </r>
  <r>
    <x v="14"/>
    <d v="2009-08-05T00:00:00"/>
    <n v="82"/>
    <x v="44"/>
    <n v="5"/>
    <n v="4"/>
    <n v="5"/>
    <n v="6"/>
    <n v="4"/>
    <n v="3"/>
    <n v="5"/>
    <n v="3"/>
    <n v="4"/>
    <n v="4"/>
    <n v="2"/>
    <n v="3"/>
    <n v="3"/>
    <n v="4"/>
    <n v="4"/>
    <n v="3"/>
    <n v="5"/>
    <n v="4"/>
    <n v="71"/>
  </r>
  <r>
    <x v="14"/>
    <d v="2009-08-05T00:00:00"/>
    <n v="71"/>
    <x v="54"/>
    <n v="4"/>
    <n v="3"/>
    <n v="5"/>
    <n v="6"/>
    <n v="4"/>
    <n v="2"/>
    <n v="4"/>
    <n v="3"/>
    <n v="3"/>
    <n v="3"/>
    <n v="2"/>
    <n v="2"/>
    <n v="3"/>
    <n v="3"/>
    <n v="4"/>
    <n v="3"/>
    <n v="3"/>
    <n v="3"/>
    <n v="60"/>
  </r>
  <r>
    <x v="14"/>
    <d v="2009-08-05T00:00:00"/>
    <n v="25"/>
    <x v="10"/>
    <n v="3"/>
    <n v="2"/>
    <n v="3"/>
    <n v="4"/>
    <n v="4"/>
    <n v="3"/>
    <n v="3"/>
    <n v="4"/>
    <n v="4"/>
    <n v="3"/>
    <n v="3"/>
    <n v="3"/>
    <n v="2"/>
    <n v="3"/>
    <n v="3"/>
    <n v="4"/>
    <n v="3"/>
    <n v="4"/>
    <n v="58"/>
  </r>
  <r>
    <x v="14"/>
    <d v="2009-08-05T00:00:00"/>
    <n v="7"/>
    <x v="11"/>
    <n v="3"/>
    <n v="3"/>
    <n v="3"/>
    <n v="4"/>
    <n v="3"/>
    <n v="3"/>
    <n v="3"/>
    <n v="3"/>
    <n v="4"/>
    <n v="3"/>
    <n v="3"/>
    <n v="3"/>
    <n v="3"/>
    <n v="4"/>
    <n v="3"/>
    <n v="3"/>
    <n v="3"/>
    <n v="3"/>
    <n v="57"/>
  </r>
  <r>
    <x v="14"/>
    <d v="2009-08-05T00:00:00"/>
    <n v="166"/>
    <x v="25"/>
    <n v="4"/>
    <n v="3"/>
    <n v="4"/>
    <n v="4"/>
    <n v="3"/>
    <n v="2"/>
    <n v="4"/>
    <n v="2"/>
    <n v="4"/>
    <n v="3"/>
    <n v="2"/>
    <n v="3"/>
    <n v="2"/>
    <n v="4"/>
    <n v="3"/>
    <n v="3"/>
    <n v="3"/>
    <n v="3"/>
    <n v="56"/>
  </r>
  <r>
    <x v="14"/>
    <d v="2009-08-05T00:00:00"/>
    <n v="38"/>
    <x v="15"/>
    <n v="4"/>
    <n v="3"/>
    <n v="4"/>
    <n v="4"/>
    <n v="4"/>
    <n v="4"/>
    <n v="3"/>
    <n v="5"/>
    <n v="2"/>
    <n v="3"/>
    <n v="4"/>
    <n v="3"/>
    <n v="2"/>
    <n v="5"/>
    <n v="3"/>
    <n v="4"/>
    <n v="3"/>
    <n v="4"/>
    <n v="64"/>
  </r>
  <r>
    <x v="14"/>
    <d v="2009-08-05T00:00:00"/>
    <n v="220"/>
    <x v="74"/>
    <n v="6"/>
    <n v="3"/>
    <n v="6"/>
    <n v="6"/>
    <n v="5"/>
    <n v="5"/>
    <n v="5"/>
    <n v="5"/>
    <n v="5"/>
    <n v="4"/>
    <n v="4"/>
    <n v="5"/>
    <n v="3"/>
    <n v="6"/>
    <n v="4"/>
    <n v="3"/>
    <n v="4"/>
    <n v="4"/>
    <n v="83"/>
  </r>
  <r>
    <x v="14"/>
    <d v="2009-08-05T00:00:00"/>
    <n v="2"/>
    <x v="30"/>
    <n v="3"/>
    <n v="3"/>
    <n v="4"/>
    <n v="4"/>
    <n v="3"/>
    <n v="2"/>
    <n v="4"/>
    <n v="3"/>
    <n v="4"/>
    <n v="2"/>
    <n v="2"/>
    <n v="3"/>
    <n v="2"/>
    <n v="4"/>
    <n v="3"/>
    <n v="4"/>
    <n v="3"/>
    <n v="3"/>
    <n v="56"/>
  </r>
  <r>
    <x v="14"/>
    <d v="2009-08-05T00:00:00"/>
    <n v="15"/>
    <x v="91"/>
    <n v="4"/>
    <n v="2"/>
    <n v="3"/>
    <n v="4"/>
    <n v="4"/>
    <n v="3"/>
    <n v="4"/>
    <n v="3"/>
    <n v="2"/>
    <n v="3"/>
    <n v="4"/>
    <n v="3"/>
    <n v="2"/>
    <n v="4"/>
    <n v="4"/>
    <n v="2"/>
    <n v="2"/>
    <n v="3"/>
    <n v="56"/>
  </r>
  <r>
    <x v="14"/>
    <d v="2009-08-05T00:00:00"/>
    <n v="202"/>
    <x v="46"/>
    <n v="3"/>
    <n v="2"/>
    <n v="4"/>
    <n v="4"/>
    <n v="3"/>
    <n v="3"/>
    <n v="3"/>
    <n v="3"/>
    <n v="3"/>
    <n v="4"/>
    <n v="2"/>
    <n v="3"/>
    <n v="2"/>
    <n v="3"/>
    <n v="3"/>
    <n v="3"/>
    <n v="2"/>
    <n v="3"/>
    <n v="53"/>
  </r>
  <r>
    <x v="14"/>
    <d v="2009-08-05T00:00:00"/>
    <n v="34"/>
    <x v="17"/>
    <n v="3"/>
    <n v="3"/>
    <n v="3"/>
    <n v="4"/>
    <n v="5"/>
    <n v="2"/>
    <n v="5"/>
    <n v="3"/>
    <n v="2"/>
    <n v="4"/>
    <n v="2"/>
    <n v="2"/>
    <n v="3"/>
    <n v="5"/>
    <n v="4"/>
    <n v="3"/>
    <n v="3"/>
    <n v="4"/>
    <n v="60"/>
  </r>
  <r>
    <x v="14"/>
    <d v="2009-08-05T00:00:00"/>
    <n v="8"/>
    <x v="56"/>
    <n v="3"/>
    <n v="3"/>
    <n v="3"/>
    <n v="4"/>
    <n v="3"/>
    <n v="3"/>
    <n v="4"/>
    <n v="3"/>
    <n v="3"/>
    <n v="2"/>
    <n v="1"/>
    <n v="2"/>
    <n v="2"/>
    <n v="4"/>
    <n v="3"/>
    <n v="3"/>
    <n v="2"/>
    <n v="3"/>
    <n v="51"/>
  </r>
  <r>
    <x v="14"/>
    <d v="2009-08-05T00:00:00"/>
    <n v="3"/>
    <x v="34"/>
    <n v="3"/>
    <n v="3"/>
    <n v="4"/>
    <n v="3"/>
    <n v="3"/>
    <n v="2"/>
    <n v="3"/>
    <n v="3"/>
    <n v="3"/>
    <n v="3"/>
    <n v="3"/>
    <n v="2"/>
    <n v="3"/>
    <n v="3"/>
    <n v="4"/>
    <n v="3"/>
    <n v="3"/>
    <n v="2"/>
    <n v="53"/>
  </r>
  <r>
    <x v="14"/>
    <d v="2009-08-05T00:00:00"/>
    <n v="19"/>
    <x v="18"/>
    <n v="3"/>
    <n v="4"/>
    <n v="5"/>
    <n v="4"/>
    <n v="3"/>
    <n v="2"/>
    <n v="4"/>
    <n v="3"/>
    <n v="3"/>
    <n v="3"/>
    <n v="2"/>
    <n v="3"/>
    <n v="2"/>
    <n v="4"/>
    <n v="3"/>
    <n v="3"/>
    <n v="2"/>
    <n v="3"/>
    <n v="56"/>
  </r>
  <r>
    <x v="15"/>
    <d v="2009-08-12T00:00:00"/>
    <n v="195"/>
    <x v="2"/>
    <n v="3"/>
    <n v="3"/>
    <n v="4"/>
    <n v="4"/>
    <n v="3"/>
    <n v="2"/>
    <n v="3"/>
    <n v="4"/>
    <n v="2"/>
    <n v="3"/>
    <n v="2"/>
    <n v="2"/>
    <n v="2"/>
    <n v="5"/>
    <n v="3"/>
    <n v="2"/>
    <n v="2"/>
    <n v="3"/>
    <n v="52"/>
  </r>
  <r>
    <x v="15"/>
    <d v="2009-08-12T00:00:00"/>
    <n v="23"/>
    <x v="3"/>
    <n v="3"/>
    <n v="3"/>
    <n v="3"/>
    <n v="6"/>
    <n v="3"/>
    <n v="3"/>
    <n v="4"/>
    <n v="4"/>
    <n v="3"/>
    <n v="4"/>
    <n v="4"/>
    <n v="4"/>
    <n v="2"/>
    <n v="4"/>
    <n v="3"/>
    <n v="3"/>
    <n v="2"/>
    <n v="3"/>
    <n v="61"/>
  </r>
  <r>
    <x v="15"/>
    <d v="2009-08-12T00:00:00"/>
    <n v="231"/>
    <x v="95"/>
    <n v="5"/>
    <n v="3"/>
    <n v="5"/>
    <n v="6"/>
    <n v="4"/>
    <n v="3"/>
    <n v="4"/>
    <n v="4"/>
    <n v="2"/>
    <n v="3"/>
    <n v="4"/>
    <n v="3"/>
    <n v="2"/>
    <n v="7"/>
    <n v="8"/>
    <n v="5"/>
    <n v="4"/>
    <n v="4"/>
    <n v="76"/>
  </r>
  <r>
    <x v="15"/>
    <d v="2009-08-12T00:00:00"/>
    <n v="1"/>
    <x v="6"/>
    <n v="4"/>
    <n v="2"/>
    <n v="3"/>
    <n v="5"/>
    <n v="3"/>
    <n v="2"/>
    <n v="3"/>
    <n v="2"/>
    <n v="3"/>
    <n v="3"/>
    <n v="4"/>
    <n v="4"/>
    <n v="2"/>
    <n v="3"/>
    <n v="3"/>
    <n v="2"/>
    <n v="2"/>
    <n v="2"/>
    <n v="52"/>
  </r>
  <r>
    <x v="15"/>
    <d v="2009-08-12T00:00:00"/>
    <n v="43"/>
    <x v="88"/>
    <n v="4"/>
    <n v="3"/>
    <n v="5"/>
    <n v="6"/>
    <n v="4"/>
    <n v="5"/>
    <n v="5"/>
    <n v="3"/>
    <n v="3"/>
    <n v="3"/>
    <n v="4"/>
    <n v="4"/>
    <n v="3"/>
    <n v="4"/>
    <n v="4"/>
    <n v="3"/>
    <n v="4"/>
    <n v="4"/>
    <n v="71"/>
  </r>
  <r>
    <x v="15"/>
    <d v="2009-08-12T00:00:00"/>
    <n v="12"/>
    <x v="22"/>
    <n v="3"/>
    <n v="3"/>
    <n v="3"/>
    <n v="4"/>
    <n v="3"/>
    <n v="2"/>
    <n v="4"/>
    <n v="3"/>
    <n v="4"/>
    <n v="2"/>
    <n v="2"/>
    <n v="2"/>
    <n v="2"/>
    <n v="4"/>
    <n v="2"/>
    <n v="3"/>
    <n v="3"/>
    <n v="3"/>
    <n v="52"/>
  </r>
  <r>
    <x v="15"/>
    <d v="2009-08-12T00:00:00"/>
    <n v="10"/>
    <x v="64"/>
    <n v="4"/>
    <n v="2"/>
    <n v="3"/>
    <n v="4"/>
    <n v="3"/>
    <n v="2"/>
    <n v="3"/>
    <n v="3"/>
    <n v="2"/>
    <n v="3"/>
    <n v="3"/>
    <n v="3"/>
    <n v="2"/>
    <n v="4"/>
    <n v="4"/>
    <n v="3"/>
    <n v="3"/>
    <n v="3"/>
    <n v="54"/>
  </r>
  <r>
    <x v="15"/>
    <d v="2009-08-12T00:00:00"/>
    <n v="230"/>
    <x v="94"/>
    <n v="9"/>
    <n v="6"/>
    <n v="9"/>
    <n v="11"/>
    <n v="5"/>
    <n v="6"/>
    <n v="7"/>
    <n v="8"/>
    <n v="6"/>
    <n v="5"/>
    <n v="4"/>
    <n v="6"/>
    <n v="4"/>
    <n v="6"/>
    <n v="7"/>
    <n v="5"/>
    <n v="5"/>
    <n v="9"/>
    <n v="118"/>
  </r>
  <r>
    <x v="15"/>
    <d v="2009-08-12T00:00:00"/>
    <n v="234"/>
    <x v="96"/>
    <n v="5"/>
    <n v="3"/>
    <n v="4"/>
    <n v="6"/>
    <n v="4"/>
    <n v="4"/>
    <n v="6"/>
    <n v="6"/>
    <n v="3"/>
    <n v="3"/>
    <n v="4"/>
    <n v="3"/>
    <n v="2"/>
    <n v="6"/>
    <n v="4"/>
    <n v="3"/>
    <n v="3"/>
    <n v="4"/>
    <n v="73"/>
  </r>
  <r>
    <x v="15"/>
    <d v="2009-08-12T00:00:00"/>
    <n v="214"/>
    <x v="68"/>
    <n v="3"/>
    <n v="4"/>
    <n v="4"/>
    <n v="5"/>
    <n v="2"/>
    <n v="3"/>
    <n v="5"/>
    <n v="3"/>
    <n v="3"/>
    <n v="2"/>
    <n v="4"/>
    <n v="3"/>
    <n v="2"/>
    <n v="3"/>
    <n v="2"/>
    <n v="3"/>
    <n v="2"/>
    <n v="3"/>
    <n v="56"/>
  </r>
  <r>
    <x v="15"/>
    <d v="2009-08-12T00:00:00"/>
    <n v="232"/>
    <x v="97"/>
    <n v="3"/>
    <n v="3"/>
    <n v="4"/>
    <n v="5"/>
    <n v="4"/>
    <n v="3"/>
    <n v="5"/>
    <n v="4"/>
    <n v="3"/>
    <n v="4"/>
    <n v="4"/>
    <n v="3"/>
    <n v="3"/>
    <n v="3"/>
    <n v="3"/>
    <n v="3"/>
    <n v="3"/>
    <n v="4"/>
    <n v="64"/>
  </r>
  <r>
    <x v="15"/>
    <d v="2009-08-12T00:00:00"/>
    <n v="233"/>
    <x v="98"/>
    <n v="5"/>
    <n v="5"/>
    <n v="6"/>
    <n v="7"/>
    <n v="5"/>
    <n v="5"/>
    <n v="7"/>
    <n v="6"/>
    <n v="4"/>
    <n v="4"/>
    <n v="5"/>
    <n v="5"/>
    <n v="4"/>
    <n v="6"/>
    <n v="5"/>
    <n v="5"/>
    <n v="7"/>
    <n v="5"/>
    <n v="96"/>
  </r>
  <r>
    <x v="15"/>
    <d v="2009-08-12T00:00:00"/>
    <n v="7"/>
    <x v="11"/>
    <n v="4"/>
    <n v="3"/>
    <n v="4"/>
    <n v="4"/>
    <n v="3"/>
    <n v="3"/>
    <n v="5"/>
    <n v="3"/>
    <n v="5"/>
    <n v="4"/>
    <n v="3"/>
    <n v="2"/>
    <n v="3"/>
    <n v="5"/>
    <n v="3"/>
    <n v="3"/>
    <n v="4"/>
    <n v="3"/>
    <n v="64"/>
  </r>
  <r>
    <x v="15"/>
    <d v="2009-08-12T00:00:00"/>
    <n v="4"/>
    <x v="13"/>
    <n v="3"/>
    <n v="2"/>
    <n v="3"/>
    <n v="4"/>
    <n v="3"/>
    <n v="2"/>
    <n v="6"/>
    <n v="3"/>
    <n v="3"/>
    <n v="2"/>
    <n v="2"/>
    <n v="2"/>
    <n v="2"/>
    <n v="4"/>
    <n v="3"/>
    <n v="3"/>
    <n v="2"/>
    <n v="2"/>
    <n v="51"/>
  </r>
  <r>
    <x v="15"/>
    <d v="2009-08-12T00:00:00"/>
    <n v="38"/>
    <x v="15"/>
    <n v="4"/>
    <n v="3"/>
    <n v="4"/>
    <n v="7"/>
    <n v="3"/>
    <n v="4"/>
    <n v="5"/>
    <n v="3"/>
    <n v="4"/>
    <n v="2"/>
    <n v="2"/>
    <n v="2"/>
    <n v="2"/>
    <n v="4"/>
    <n v="3"/>
    <n v="2"/>
    <n v="2"/>
    <n v="3"/>
    <n v="59"/>
  </r>
  <r>
    <x v="15"/>
    <d v="2009-08-12T00:00:00"/>
    <n v="2"/>
    <x v="30"/>
    <n v="3"/>
    <n v="3"/>
    <n v="3"/>
    <n v="5"/>
    <n v="3"/>
    <n v="3"/>
    <n v="4"/>
    <n v="3"/>
    <n v="3"/>
    <n v="2"/>
    <n v="2"/>
    <n v="3"/>
    <n v="3"/>
    <n v="4"/>
    <n v="2"/>
    <n v="2"/>
    <n v="2"/>
    <n v="2"/>
    <n v="52"/>
  </r>
  <r>
    <x v="15"/>
    <d v="2009-08-12T00:00:00"/>
    <n v="15"/>
    <x v="91"/>
    <n v="3"/>
    <n v="3"/>
    <n v="4"/>
    <n v="4"/>
    <n v="3"/>
    <n v="2"/>
    <n v="3"/>
    <n v="3"/>
    <n v="4"/>
    <n v="3"/>
    <n v="2"/>
    <n v="3"/>
    <n v="3"/>
    <n v="4"/>
    <n v="3"/>
    <n v="3"/>
    <n v="3"/>
    <n v="3"/>
    <n v="56"/>
  </r>
  <r>
    <x v="15"/>
    <d v="2009-08-12T00:00:00"/>
    <n v="211"/>
    <x v="61"/>
    <n v="3"/>
    <n v="4"/>
    <n v="4"/>
    <n v="5"/>
    <n v="3"/>
    <n v="2"/>
    <n v="5"/>
    <n v="3"/>
    <n v="4"/>
    <n v="3"/>
    <n v="4"/>
    <n v="2"/>
    <n v="3"/>
    <n v="4"/>
    <n v="3"/>
    <n v="2"/>
    <n v="2"/>
    <n v="4"/>
    <n v="60"/>
  </r>
  <r>
    <x v="15"/>
    <d v="2009-08-12T00:00:00"/>
    <n v="34"/>
    <x v="17"/>
    <n v="4"/>
    <n v="3"/>
    <n v="4"/>
    <n v="4"/>
    <n v="3"/>
    <n v="4"/>
    <n v="4"/>
    <n v="2"/>
    <n v="4"/>
    <n v="4"/>
    <n v="2"/>
    <n v="3"/>
    <n v="3"/>
    <n v="5"/>
    <n v="2"/>
    <n v="3"/>
    <n v="2"/>
    <n v="3"/>
    <n v="59"/>
  </r>
  <r>
    <x v="15"/>
    <d v="2009-08-12T00:00:00"/>
    <n v="19"/>
    <x v="18"/>
    <n v="4"/>
    <n v="3"/>
    <n v="3"/>
    <n v="4"/>
    <n v="4"/>
    <n v="3"/>
    <n v="3"/>
    <n v="3"/>
    <n v="5"/>
    <n v="3"/>
    <n v="2"/>
    <n v="3"/>
    <n v="2"/>
    <n v="4"/>
    <n v="4"/>
    <n v="4"/>
    <n v="3"/>
    <n v="4"/>
    <n v="61"/>
  </r>
  <r>
    <x v="15"/>
    <d v="2009-08-12T00:00:00"/>
    <n v="213"/>
    <x v="65"/>
    <n v="5"/>
    <n v="4"/>
    <n v="5"/>
    <n v="6"/>
    <n v="4"/>
    <n v="4"/>
    <n v="5"/>
    <n v="5"/>
    <n v="5"/>
    <n v="3"/>
    <n v="5"/>
    <n v="5"/>
    <n v="3"/>
    <n v="6"/>
    <n v="4"/>
    <n v="6"/>
    <n v="4"/>
    <n v="5"/>
    <n v="84"/>
  </r>
  <r>
    <x v="16"/>
    <d v="2009-08-19T00:00:00"/>
    <n v="27"/>
    <x v="40"/>
    <n v="4"/>
    <n v="3"/>
    <n v="3"/>
    <n v="4"/>
    <n v="4"/>
    <n v="2"/>
    <n v="3"/>
    <n v="3"/>
    <n v="3"/>
    <n v="3"/>
    <n v="4"/>
    <n v="2"/>
    <n v="2"/>
    <n v="4"/>
    <n v="2"/>
    <n v="3"/>
    <n v="3"/>
    <n v="3"/>
    <n v="55"/>
  </r>
  <r>
    <x v="16"/>
    <d v="2009-08-19T00:00:00"/>
    <n v="231"/>
    <x v="95"/>
    <n v="4"/>
    <n v="3"/>
    <n v="7"/>
    <n v="6"/>
    <n v="4"/>
    <n v="3"/>
    <n v="7"/>
    <n v="4"/>
    <n v="3"/>
    <n v="4"/>
    <n v="2"/>
    <n v="6"/>
    <n v="3"/>
    <n v="6"/>
    <n v="3"/>
    <n v="5"/>
    <n v="3"/>
    <n v="3"/>
    <n v="76"/>
  </r>
  <r>
    <x v="16"/>
    <d v="2009-08-19T00:00:00"/>
    <n v="39"/>
    <x v="48"/>
    <n v="3"/>
    <n v="3"/>
    <n v="3"/>
    <n v="5"/>
    <n v="3"/>
    <n v="2"/>
    <n v="4"/>
    <n v="3"/>
    <n v="2"/>
    <n v="3"/>
    <n v="2"/>
    <n v="4"/>
    <n v="2"/>
    <n v="4"/>
    <n v="2"/>
    <n v="3"/>
    <n v="3"/>
    <n v="3"/>
    <n v="54"/>
  </r>
  <r>
    <x v="16"/>
    <d v="2009-08-19T00:00:00"/>
    <n v="139"/>
    <x v="99"/>
    <n v="5"/>
    <n v="5"/>
    <n v="5"/>
    <n v="6"/>
    <n v="5"/>
    <n v="3"/>
    <n v="5"/>
    <n v="4"/>
    <n v="4"/>
    <n v="4"/>
    <n v="3"/>
    <n v="3"/>
    <n v="2"/>
    <n v="3"/>
    <n v="4"/>
    <n v="4"/>
    <n v="3"/>
    <n v="5"/>
    <n v="73"/>
  </r>
  <r>
    <x v="16"/>
    <d v="2009-08-19T00:00:00"/>
    <n v="53"/>
    <x v="49"/>
    <n v="3"/>
    <n v="3"/>
    <n v="3"/>
    <n v="4"/>
    <n v="3"/>
    <n v="3"/>
    <n v="5"/>
    <n v="3"/>
    <n v="3"/>
    <n v="3"/>
    <n v="4"/>
    <n v="2"/>
    <n v="2"/>
    <n v="4"/>
    <n v="3"/>
    <n v="4"/>
    <n v="3"/>
    <n v="3"/>
    <n v="58"/>
  </r>
  <r>
    <x v="16"/>
    <d v="2009-08-19T00:00:00"/>
    <n v="214"/>
    <x v="68"/>
    <n v="3"/>
    <n v="4"/>
    <n v="3"/>
    <n v="4"/>
    <n v="3"/>
    <n v="2"/>
    <n v="4"/>
    <n v="4"/>
    <n v="3"/>
    <n v="3"/>
    <n v="3"/>
    <n v="3"/>
    <n v="3"/>
    <n v="4"/>
    <n v="3"/>
    <n v="2"/>
    <n v="2"/>
    <n v="3"/>
    <n v="56"/>
  </r>
  <r>
    <x v="16"/>
    <d v="2009-08-19T00:00:00"/>
    <n v="148"/>
    <x v="100"/>
    <n v="4"/>
    <n v="3"/>
    <n v="4"/>
    <n v="4"/>
    <n v="3"/>
    <n v="2"/>
    <n v="3"/>
    <n v="3"/>
    <n v="3"/>
    <n v="2"/>
    <n v="3"/>
    <n v="3"/>
    <n v="3"/>
    <n v="3"/>
    <n v="3"/>
    <n v="3"/>
    <n v="2"/>
    <n v="4"/>
    <n v="55"/>
  </r>
  <r>
    <x v="16"/>
    <d v="2009-08-19T00:00:00"/>
    <n v="88"/>
    <x v="101"/>
    <n v="4"/>
    <n v="3"/>
    <n v="4"/>
    <n v="5"/>
    <n v="4"/>
    <n v="3"/>
    <n v="4"/>
    <n v="4"/>
    <n v="4"/>
    <n v="3"/>
    <n v="4"/>
    <n v="2"/>
    <n v="3"/>
    <n v="6"/>
    <n v="4"/>
    <n v="3"/>
    <n v="3"/>
    <n v="2"/>
    <n v="65"/>
  </r>
  <r>
    <x v="16"/>
    <d v="2009-08-19T00:00:00"/>
    <n v="7"/>
    <x v="11"/>
    <n v="3"/>
    <n v="3"/>
    <n v="5"/>
    <n v="3"/>
    <n v="3"/>
    <n v="3"/>
    <n v="5"/>
    <n v="3"/>
    <n v="2"/>
    <n v="3"/>
    <n v="3"/>
    <n v="3"/>
    <n v="2"/>
    <n v="4"/>
    <n v="4"/>
    <n v="3"/>
    <n v="3"/>
    <n v="5"/>
    <n v="60"/>
  </r>
  <r>
    <x v="16"/>
    <d v="2009-08-19T00:00:00"/>
    <n v="197"/>
    <x v="24"/>
    <n v="3"/>
    <n v="2"/>
    <n v="4"/>
    <n v="4"/>
    <n v="3"/>
    <n v="3"/>
    <n v="6"/>
    <n v="3"/>
    <n v="4"/>
    <n v="3"/>
    <n v="3"/>
    <n v="2"/>
    <n v="2"/>
    <n v="4"/>
    <n v="3"/>
    <n v="2"/>
    <n v="2"/>
    <n v="3"/>
    <n v="56"/>
  </r>
  <r>
    <x v="16"/>
    <d v="2009-08-19T00:00:00"/>
    <n v="4"/>
    <x v="13"/>
    <n v="3"/>
    <n v="3"/>
    <n v="5"/>
    <n v="4"/>
    <n v="3"/>
    <n v="3"/>
    <n v="3"/>
    <n v="3"/>
    <n v="2"/>
    <n v="2"/>
    <n v="4"/>
    <n v="3"/>
    <n v="2"/>
    <n v="3"/>
    <n v="4"/>
    <n v="3"/>
    <n v="3"/>
    <n v="3"/>
    <n v="56"/>
  </r>
  <r>
    <x v="16"/>
    <d v="2009-08-19T00:00:00"/>
    <n v="235"/>
    <x v="102"/>
    <n v="3"/>
    <n v="3"/>
    <n v="3"/>
    <n v="4"/>
    <n v="3"/>
    <n v="2"/>
    <n v="5"/>
    <n v="3"/>
    <n v="4"/>
    <n v="3"/>
    <n v="4"/>
    <n v="3"/>
    <n v="2"/>
    <n v="4"/>
    <n v="3"/>
    <n v="3"/>
    <n v="3"/>
    <n v="3"/>
    <n v="58"/>
  </r>
  <r>
    <x v="16"/>
    <d v="2009-08-19T00:00:00"/>
    <n v="38"/>
    <x v="15"/>
    <n v="5"/>
    <n v="3"/>
    <n v="4"/>
    <n v="4"/>
    <n v="4"/>
    <n v="2"/>
    <n v="4"/>
    <n v="4"/>
    <n v="3"/>
    <n v="3"/>
    <n v="3"/>
    <n v="3"/>
    <n v="3"/>
    <n v="4"/>
    <n v="2"/>
    <n v="3"/>
    <n v="2"/>
    <n v="3"/>
    <n v="59"/>
  </r>
  <r>
    <x v="16"/>
    <d v="2009-08-19T00:00:00"/>
    <n v="220"/>
    <x v="74"/>
    <m/>
    <m/>
    <m/>
    <m/>
    <m/>
    <m/>
    <m/>
    <m/>
    <m/>
    <m/>
    <m/>
    <m/>
    <m/>
    <m/>
    <m/>
    <m/>
    <m/>
    <m/>
    <n v="87"/>
  </r>
  <r>
    <x v="16"/>
    <d v="2009-08-19T00:00:00"/>
    <n v="33"/>
    <x v="26"/>
    <n v="3"/>
    <n v="3"/>
    <n v="4"/>
    <n v="5"/>
    <n v="4"/>
    <n v="4"/>
    <n v="4"/>
    <n v="4"/>
    <n v="4"/>
    <n v="3"/>
    <n v="2"/>
    <n v="4"/>
    <n v="2"/>
    <n v="4"/>
    <n v="4"/>
    <n v="3"/>
    <n v="3"/>
    <n v="3"/>
    <n v="63"/>
  </r>
  <r>
    <x v="16"/>
    <d v="2009-08-19T00:00:00"/>
    <n v="2"/>
    <x v="30"/>
    <n v="4"/>
    <n v="2"/>
    <n v="3"/>
    <n v="4"/>
    <n v="4"/>
    <n v="2"/>
    <n v="3"/>
    <n v="3"/>
    <n v="2"/>
    <n v="3"/>
    <n v="1"/>
    <n v="3"/>
    <n v="2"/>
    <n v="4"/>
    <n v="3"/>
    <n v="2"/>
    <n v="3"/>
    <n v="2"/>
    <n v="50"/>
  </r>
  <r>
    <x v="16"/>
    <d v="2009-08-19T00:00:00"/>
    <n v="15"/>
    <x v="91"/>
    <n v="4"/>
    <n v="3"/>
    <n v="3"/>
    <n v="5"/>
    <n v="3"/>
    <n v="3"/>
    <n v="4"/>
    <n v="3"/>
    <n v="3"/>
    <n v="2"/>
    <n v="2"/>
    <n v="4"/>
    <n v="3"/>
    <n v="5"/>
    <n v="4"/>
    <n v="3"/>
    <n v="2"/>
    <n v="3"/>
    <n v="59"/>
  </r>
  <r>
    <x v="16"/>
    <d v="2009-08-19T00:00:00"/>
    <n v="211"/>
    <x v="61"/>
    <n v="3"/>
    <n v="3"/>
    <n v="4"/>
    <n v="4"/>
    <n v="3"/>
    <n v="3"/>
    <n v="5"/>
    <n v="3"/>
    <n v="3"/>
    <n v="3"/>
    <n v="4"/>
    <n v="3"/>
    <n v="3"/>
    <n v="3"/>
    <n v="3"/>
    <n v="3"/>
    <n v="4"/>
    <n v="4"/>
    <n v="61"/>
  </r>
  <r>
    <x v="16"/>
    <d v="2009-08-19T00:00:00"/>
    <n v="34"/>
    <x v="103"/>
    <m/>
    <m/>
    <m/>
    <m/>
    <m/>
    <m/>
    <m/>
    <m/>
    <m/>
    <m/>
    <m/>
    <m/>
    <m/>
    <m/>
    <m/>
    <m/>
    <m/>
    <m/>
    <n v="54"/>
  </r>
  <r>
    <x v="16"/>
    <d v="2009-08-19T00:00:00"/>
    <n v="236"/>
    <x v="104"/>
    <n v="4"/>
    <n v="4"/>
    <n v="5"/>
    <n v="4"/>
    <n v="4"/>
    <n v="2"/>
    <n v="5"/>
    <n v="4"/>
    <n v="3"/>
    <n v="3"/>
    <n v="2"/>
    <n v="4"/>
    <n v="4"/>
    <n v="4"/>
    <n v="4"/>
    <n v="3"/>
    <n v="3"/>
    <n v="5"/>
    <n v="67"/>
  </r>
  <r>
    <x v="16"/>
    <d v="2009-08-19T00:00:00"/>
    <n v="44"/>
    <x v="32"/>
    <n v="4"/>
    <n v="4"/>
    <n v="3"/>
    <n v="3"/>
    <n v="3"/>
    <n v="2"/>
    <n v="3"/>
    <n v="2"/>
    <n v="3"/>
    <n v="4"/>
    <n v="2"/>
    <n v="4"/>
    <n v="2"/>
    <n v="3"/>
    <n v="3"/>
    <n v="3"/>
    <n v="3"/>
    <n v="4"/>
    <n v="55"/>
  </r>
  <r>
    <x v="16"/>
    <d v="2009-08-19T00:00:00"/>
    <n v="3"/>
    <x v="34"/>
    <n v="5"/>
    <n v="4"/>
    <n v="3"/>
    <n v="4"/>
    <n v="3"/>
    <n v="2"/>
    <n v="5"/>
    <n v="4"/>
    <n v="4"/>
    <n v="3"/>
    <n v="4"/>
    <n v="3"/>
    <n v="2"/>
    <n v="4"/>
    <n v="4"/>
    <n v="3"/>
    <n v="3"/>
    <n v="3"/>
    <n v="63"/>
  </r>
  <r>
    <x v="16"/>
    <d v="2009-08-19T00:00:00"/>
    <n v="19"/>
    <x v="18"/>
    <n v="5"/>
    <n v="3"/>
    <n v="3"/>
    <n v="4"/>
    <n v="3"/>
    <n v="3"/>
    <n v="4"/>
    <n v="3"/>
    <n v="1"/>
    <n v="4"/>
    <n v="5"/>
    <n v="3"/>
    <n v="3"/>
    <n v="3"/>
    <n v="3"/>
    <n v="3"/>
    <n v="4"/>
    <n v="2"/>
    <n v="59"/>
  </r>
  <r>
    <x v="16"/>
    <d v="2009-08-19T00:00:00"/>
    <n v="213"/>
    <x v="65"/>
    <m/>
    <m/>
    <m/>
    <m/>
    <m/>
    <m/>
    <m/>
    <m/>
    <m/>
    <m/>
    <m/>
    <m/>
    <m/>
    <m/>
    <m/>
    <m/>
    <m/>
    <m/>
    <n v="82"/>
  </r>
  <r>
    <x v="16"/>
    <d v="2009-08-19T00:00:00"/>
    <n v="219"/>
    <x v="77"/>
    <m/>
    <m/>
    <m/>
    <m/>
    <m/>
    <m/>
    <m/>
    <m/>
    <m/>
    <m/>
    <m/>
    <m/>
    <m/>
    <m/>
    <m/>
    <m/>
    <m/>
    <m/>
    <n v="75"/>
  </r>
  <r>
    <x v="17"/>
    <d v="2009-08-26T00:00:00"/>
    <n v="27"/>
    <x v="40"/>
    <n v="3"/>
    <n v="3"/>
    <n v="3"/>
    <n v="4"/>
    <n v="4"/>
    <n v="3"/>
    <n v="5"/>
    <n v="3"/>
    <n v="2"/>
    <n v="3"/>
    <n v="3"/>
    <n v="3"/>
    <n v="2"/>
    <n v="3"/>
    <n v="3"/>
    <n v="2"/>
    <n v="3"/>
    <n v="2"/>
    <n v="54"/>
  </r>
  <r>
    <x v="17"/>
    <d v="2009-08-26T00:00:00"/>
    <n v="1"/>
    <x v="6"/>
    <n v="3"/>
    <n v="2"/>
    <n v="3"/>
    <n v="4"/>
    <n v="3"/>
    <n v="3"/>
    <n v="3"/>
    <n v="3"/>
    <n v="2"/>
    <n v="3"/>
    <n v="4"/>
    <n v="2"/>
    <n v="2"/>
    <n v="3"/>
    <n v="3"/>
    <n v="3"/>
    <n v="3"/>
    <n v="3"/>
    <n v="53"/>
  </r>
  <r>
    <x v="17"/>
    <d v="2009-08-26T00:00:00"/>
    <n v="43"/>
    <x v="88"/>
    <n v="6"/>
    <n v="4"/>
    <n v="4"/>
    <n v="6"/>
    <n v="5"/>
    <n v="3"/>
    <n v="7"/>
    <n v="4"/>
    <n v="3"/>
    <n v="3"/>
    <n v="4"/>
    <n v="6"/>
    <n v="3"/>
    <n v="5"/>
    <n v="4"/>
    <n v="5"/>
    <n v="5"/>
    <n v="4"/>
    <n v="81"/>
  </r>
  <r>
    <x v="17"/>
    <d v="2009-08-26T00:00:00"/>
    <n v="39"/>
    <x v="48"/>
    <n v="3"/>
    <n v="2"/>
    <n v="4"/>
    <n v="3"/>
    <n v="3"/>
    <n v="2"/>
    <n v="4"/>
    <n v="3"/>
    <n v="2"/>
    <n v="2"/>
    <n v="4"/>
    <n v="2"/>
    <n v="2"/>
    <n v="3"/>
    <n v="3"/>
    <n v="3"/>
    <n v="2"/>
    <n v="2"/>
    <n v="49"/>
  </r>
  <r>
    <x v="17"/>
    <d v="2009-08-26T00:00:00"/>
    <n v="94"/>
    <x v="105"/>
    <n v="4"/>
    <n v="2"/>
    <n v="3"/>
    <n v="5"/>
    <n v="4"/>
    <n v="3"/>
    <n v="5"/>
    <n v="3"/>
    <n v="3"/>
    <n v="2"/>
    <n v="2"/>
    <n v="2"/>
    <n v="3"/>
    <n v="4"/>
    <n v="5"/>
    <n v="4"/>
    <n v="3"/>
    <n v="3"/>
    <n v="60"/>
  </r>
  <r>
    <x v="17"/>
    <d v="2009-08-26T00:00:00"/>
    <n v="10"/>
    <x v="64"/>
    <n v="3"/>
    <n v="3"/>
    <n v="4"/>
    <n v="5"/>
    <n v="3"/>
    <n v="2"/>
    <n v="4"/>
    <n v="3"/>
    <n v="2"/>
    <n v="3"/>
    <n v="2"/>
    <n v="3"/>
    <n v="2"/>
    <n v="4"/>
    <n v="3"/>
    <n v="3"/>
    <n v="2"/>
    <n v="3"/>
    <n v="54"/>
  </r>
  <r>
    <x v="17"/>
    <d v="2009-08-26T00:00:00"/>
    <n v="53"/>
    <x v="49"/>
    <n v="3"/>
    <n v="4"/>
    <n v="4"/>
    <n v="4"/>
    <n v="4"/>
    <n v="2"/>
    <n v="3"/>
    <n v="3"/>
    <n v="4"/>
    <n v="3"/>
    <n v="2"/>
    <n v="3"/>
    <n v="2"/>
    <n v="4"/>
    <n v="3"/>
    <n v="2"/>
    <n v="3"/>
    <n v="2"/>
    <n v="55"/>
  </r>
  <r>
    <x v="17"/>
    <d v="2009-08-26T00:00:00"/>
    <n v="214"/>
    <x v="68"/>
    <n v="3"/>
    <n v="3"/>
    <n v="3"/>
    <n v="4"/>
    <n v="4"/>
    <n v="3"/>
    <n v="3"/>
    <n v="3"/>
    <n v="4"/>
    <n v="4"/>
    <n v="4"/>
    <n v="2"/>
    <n v="2"/>
    <n v="3"/>
    <n v="3"/>
    <n v="3"/>
    <n v="2"/>
    <n v="4"/>
    <n v="57"/>
  </r>
  <r>
    <x v="17"/>
    <d v="2009-08-26T00:00:00"/>
    <n v="36"/>
    <x v="89"/>
    <n v="4"/>
    <n v="3"/>
    <n v="4"/>
    <n v="5"/>
    <n v="3"/>
    <n v="2"/>
    <n v="4"/>
    <n v="3"/>
    <n v="3"/>
    <n v="4"/>
    <n v="4"/>
    <n v="3"/>
    <n v="2"/>
    <n v="4"/>
    <n v="4"/>
    <n v="3"/>
    <n v="4"/>
    <n v="3"/>
    <n v="62"/>
  </r>
  <r>
    <x v="17"/>
    <d v="2009-08-26T00:00:00"/>
    <n v="197"/>
    <x v="24"/>
    <n v="3"/>
    <n v="2"/>
    <n v="3"/>
    <n v="4"/>
    <n v="4"/>
    <n v="2"/>
    <n v="4"/>
    <n v="2"/>
    <n v="3"/>
    <n v="3"/>
    <n v="3"/>
    <n v="2"/>
    <n v="3"/>
    <n v="4"/>
    <n v="3"/>
    <n v="3"/>
    <n v="3"/>
    <n v="3"/>
    <n v="54"/>
  </r>
  <r>
    <x v="17"/>
    <d v="2009-08-26T00:00:00"/>
    <n v="164"/>
    <x v="106"/>
    <n v="4"/>
    <n v="3"/>
    <n v="4"/>
    <n v="6"/>
    <n v="4"/>
    <n v="3"/>
    <n v="5"/>
    <n v="5"/>
    <n v="4"/>
    <n v="6"/>
    <n v="5"/>
    <n v="3"/>
    <n v="3"/>
    <n v="6"/>
    <n v="6"/>
    <n v="4"/>
    <n v="5"/>
    <n v="4"/>
    <n v="80"/>
  </r>
  <r>
    <x v="17"/>
    <d v="2009-08-26T00:00:00"/>
    <n v="76"/>
    <x v="92"/>
    <n v="4"/>
    <n v="3"/>
    <n v="3"/>
    <n v="5"/>
    <n v="3"/>
    <n v="2"/>
    <n v="3"/>
    <n v="2"/>
    <n v="3"/>
    <n v="3"/>
    <n v="3"/>
    <n v="2"/>
    <n v="3"/>
    <n v="4"/>
    <n v="4"/>
    <n v="3"/>
    <n v="3"/>
    <n v="4"/>
    <n v="57"/>
  </r>
  <r>
    <x v="17"/>
    <d v="2009-08-26T00:00:00"/>
    <n v="38"/>
    <x v="15"/>
    <n v="5"/>
    <n v="3"/>
    <n v="3"/>
    <n v="5"/>
    <n v="3"/>
    <n v="2"/>
    <n v="4"/>
    <n v="3"/>
    <n v="3"/>
    <n v="2"/>
    <n v="4"/>
    <n v="2"/>
    <n v="3"/>
    <n v="3"/>
    <n v="3"/>
    <n v="3"/>
    <n v="3"/>
    <n v="3"/>
    <n v="57"/>
  </r>
  <r>
    <x v="17"/>
    <d v="2009-08-26T00:00:00"/>
    <n v="2"/>
    <x v="30"/>
    <n v="4"/>
    <n v="2"/>
    <n v="4"/>
    <n v="4"/>
    <n v="3"/>
    <n v="2"/>
    <n v="5"/>
    <n v="2"/>
    <n v="2"/>
    <n v="2"/>
    <n v="3"/>
    <n v="2"/>
    <n v="3"/>
    <n v="4"/>
    <n v="3"/>
    <n v="3"/>
    <n v="2"/>
    <n v="2"/>
    <n v="52"/>
  </r>
  <r>
    <x v="17"/>
    <d v="2009-08-26T00:00:00"/>
    <n v="15"/>
    <x v="91"/>
    <n v="3"/>
    <n v="2"/>
    <n v="3"/>
    <n v="5"/>
    <n v="3"/>
    <n v="2"/>
    <n v="3"/>
    <n v="3"/>
    <n v="3"/>
    <n v="3"/>
    <n v="2"/>
    <n v="3"/>
    <n v="2"/>
    <n v="4"/>
    <n v="3"/>
    <n v="2"/>
    <n v="3"/>
    <n v="3"/>
    <n v="52"/>
  </r>
  <r>
    <x v="17"/>
    <d v="2009-08-26T00:00:00"/>
    <n v="211"/>
    <x v="61"/>
    <n v="3"/>
    <n v="3"/>
    <n v="4"/>
    <n v="4"/>
    <n v="4"/>
    <n v="3"/>
    <n v="4"/>
    <n v="3"/>
    <n v="3"/>
    <n v="3"/>
    <n v="3"/>
    <n v="3"/>
    <n v="2"/>
    <n v="4"/>
    <n v="3"/>
    <n v="2"/>
    <n v="4"/>
    <n v="3"/>
    <n v="58"/>
  </r>
  <r>
    <x v="17"/>
    <d v="2009-08-26T00:00:00"/>
    <n v="44"/>
    <x v="32"/>
    <n v="3"/>
    <n v="2"/>
    <n v="4"/>
    <n v="5"/>
    <n v="3"/>
    <n v="2"/>
    <n v="7"/>
    <n v="3"/>
    <n v="3"/>
    <n v="3"/>
    <n v="2"/>
    <n v="3"/>
    <n v="3"/>
    <n v="3"/>
    <n v="2"/>
    <n v="3"/>
    <n v="4"/>
    <n v="3"/>
    <n v="58"/>
  </r>
  <r>
    <x v="17"/>
    <d v="2009-08-26T00:00:00"/>
    <n v="3"/>
    <x v="34"/>
    <n v="3"/>
    <n v="3"/>
    <n v="4"/>
    <n v="5"/>
    <n v="3"/>
    <n v="2"/>
    <n v="5"/>
    <n v="2"/>
    <n v="4"/>
    <n v="2"/>
    <n v="2"/>
    <n v="3"/>
    <n v="3"/>
    <n v="3"/>
    <n v="3"/>
    <n v="3"/>
    <n v="2"/>
    <n v="3"/>
    <n v="55"/>
  </r>
  <r>
    <x v="18"/>
    <d v="2009-09-02T00:00:00"/>
    <n v="5"/>
    <x v="1"/>
    <n v="5"/>
    <n v="3"/>
    <n v="5"/>
    <n v="5"/>
    <n v="3"/>
    <n v="3"/>
    <n v="3"/>
    <n v="3"/>
    <n v="4"/>
    <n v="3"/>
    <n v="4"/>
    <n v="3"/>
    <n v="3"/>
    <n v="3"/>
    <n v="5"/>
    <n v="3"/>
    <n v="2"/>
    <n v="4"/>
    <n v="64"/>
  </r>
  <r>
    <x v="18"/>
    <d v="2009-09-02T00:00:00"/>
    <n v="27"/>
    <x v="40"/>
    <n v="3"/>
    <n v="3"/>
    <n v="4"/>
    <n v="3"/>
    <n v="3"/>
    <n v="2"/>
    <n v="5"/>
    <n v="3"/>
    <n v="3"/>
    <n v="2"/>
    <n v="5"/>
    <n v="4"/>
    <n v="3"/>
    <n v="3"/>
    <n v="2"/>
    <n v="2"/>
    <n v="4"/>
    <n v="3"/>
    <n v="57"/>
  </r>
  <r>
    <x v="18"/>
    <d v="2009-09-02T00:00:00"/>
    <n v="23"/>
    <x v="3"/>
    <n v="4"/>
    <n v="3"/>
    <n v="3"/>
    <n v="4"/>
    <n v="3"/>
    <n v="3"/>
    <n v="4"/>
    <n v="3"/>
    <n v="2"/>
    <n v="2"/>
    <n v="2"/>
    <n v="3"/>
    <n v="2"/>
    <n v="3"/>
    <n v="3"/>
    <n v="5"/>
    <n v="3"/>
    <n v="3"/>
    <n v="55"/>
  </r>
  <r>
    <x v="18"/>
    <d v="2009-09-02T00:00:00"/>
    <n v="238"/>
    <x v="107"/>
    <n v="2"/>
    <n v="4"/>
    <n v="5"/>
    <n v="4"/>
    <n v="3"/>
    <n v="3"/>
    <n v="4"/>
    <n v="5"/>
    <n v="3"/>
    <n v="3"/>
    <n v="2"/>
    <n v="3"/>
    <n v="3"/>
    <n v="4"/>
    <n v="4"/>
    <n v="3"/>
    <n v="3"/>
    <n v="5"/>
    <n v="63"/>
  </r>
  <r>
    <x v="18"/>
    <d v="2009-09-02T00:00:00"/>
    <n v="1"/>
    <x v="6"/>
    <n v="3"/>
    <n v="4"/>
    <n v="3"/>
    <n v="4"/>
    <n v="3"/>
    <n v="3"/>
    <n v="5"/>
    <n v="3"/>
    <n v="2"/>
    <n v="2"/>
    <n v="3"/>
    <n v="2"/>
    <n v="2"/>
    <n v="3"/>
    <n v="3"/>
    <n v="3"/>
    <n v="3"/>
    <n v="3"/>
    <n v="54"/>
  </r>
  <r>
    <x v="18"/>
    <d v="2009-09-02T00:00:00"/>
    <n v="43"/>
    <x v="88"/>
    <n v="4"/>
    <n v="4"/>
    <n v="5"/>
    <n v="6"/>
    <n v="5"/>
    <n v="4"/>
    <n v="7"/>
    <n v="5"/>
    <n v="4"/>
    <n v="4"/>
    <n v="5"/>
    <n v="4"/>
    <n v="4"/>
    <n v="5"/>
    <n v="5"/>
    <n v="4"/>
    <n v="5"/>
    <n v="4"/>
    <n v="84"/>
  </r>
  <r>
    <x v="18"/>
    <d v="2009-09-02T00:00:00"/>
    <n v="39"/>
    <x v="48"/>
    <n v="4"/>
    <n v="2"/>
    <n v="3"/>
    <n v="4"/>
    <n v="3"/>
    <n v="3"/>
    <n v="4"/>
    <n v="3"/>
    <n v="3"/>
    <n v="3"/>
    <n v="3"/>
    <n v="3"/>
    <n v="2"/>
    <n v="4"/>
    <n v="3"/>
    <n v="3"/>
    <n v="2"/>
    <n v="3"/>
    <n v="55"/>
  </r>
  <r>
    <x v="18"/>
    <d v="2009-09-02T00:00:00"/>
    <n v="16"/>
    <x v="7"/>
    <n v="3"/>
    <n v="3"/>
    <n v="3"/>
    <n v="4"/>
    <n v="4"/>
    <n v="3"/>
    <n v="3"/>
    <n v="2"/>
    <n v="3"/>
    <n v="2"/>
    <n v="2"/>
    <n v="3"/>
    <n v="2"/>
    <n v="3"/>
    <n v="3"/>
    <n v="3"/>
    <n v="2"/>
    <n v="2"/>
    <n v="50"/>
  </r>
  <r>
    <x v="18"/>
    <d v="2009-09-02T00:00:00"/>
    <n v="12"/>
    <x v="22"/>
    <n v="4"/>
    <n v="3"/>
    <n v="3"/>
    <n v="4"/>
    <n v="3"/>
    <n v="4"/>
    <n v="3"/>
    <n v="3"/>
    <n v="3"/>
    <n v="2"/>
    <n v="2"/>
    <n v="3"/>
    <n v="2"/>
    <n v="3"/>
    <n v="2"/>
    <n v="2"/>
    <n v="2"/>
    <n v="3"/>
    <n v="51"/>
  </r>
  <r>
    <x v="18"/>
    <d v="2009-09-02T00:00:00"/>
    <n v="10"/>
    <x v="64"/>
    <n v="3"/>
    <n v="3"/>
    <n v="4"/>
    <n v="4"/>
    <n v="3"/>
    <n v="2"/>
    <n v="4"/>
    <n v="3"/>
    <n v="3"/>
    <n v="3"/>
    <n v="3"/>
    <n v="2"/>
    <n v="2"/>
    <n v="4"/>
    <n v="3"/>
    <n v="4"/>
    <n v="3"/>
    <n v="3"/>
    <n v="56"/>
  </r>
  <r>
    <x v="18"/>
    <d v="2009-09-02T00:00:00"/>
    <n v="90"/>
    <x v="43"/>
    <n v="4"/>
    <n v="3"/>
    <n v="3"/>
    <n v="4"/>
    <n v="4"/>
    <n v="3"/>
    <n v="4"/>
    <n v="6"/>
    <n v="3"/>
    <n v="4"/>
    <n v="3"/>
    <n v="2"/>
    <n v="2"/>
    <n v="6"/>
    <n v="4"/>
    <n v="3"/>
    <n v="3"/>
    <n v="3"/>
    <n v="64"/>
  </r>
  <r>
    <x v="18"/>
    <d v="2009-09-02T00:00:00"/>
    <n v="36"/>
    <x v="89"/>
    <n v="4"/>
    <n v="4"/>
    <n v="4"/>
    <n v="5"/>
    <n v="4"/>
    <n v="3"/>
    <n v="6"/>
    <n v="6"/>
    <n v="2"/>
    <n v="3"/>
    <n v="3"/>
    <n v="3"/>
    <n v="2"/>
    <n v="3"/>
    <n v="4"/>
    <n v="5"/>
    <n v="3"/>
    <n v="4"/>
    <n v="68"/>
  </r>
  <r>
    <x v="18"/>
    <d v="2009-09-02T00:00:00"/>
    <n v="102"/>
    <x v="52"/>
    <n v="5"/>
    <n v="4"/>
    <n v="5"/>
    <n v="5"/>
    <n v="2"/>
    <n v="2"/>
    <n v="4"/>
    <n v="3"/>
    <n v="3"/>
    <n v="3"/>
    <n v="3"/>
    <n v="3"/>
    <n v="2"/>
    <n v="4"/>
    <n v="3"/>
    <n v="4"/>
    <n v="2"/>
    <n v="3"/>
    <n v="60"/>
  </r>
  <r>
    <x v="18"/>
    <d v="2009-09-02T00:00:00"/>
    <n v="25"/>
    <x v="10"/>
    <n v="3"/>
    <n v="2"/>
    <n v="3"/>
    <n v="4"/>
    <n v="3"/>
    <n v="2"/>
    <n v="4"/>
    <n v="3"/>
    <n v="3"/>
    <n v="2"/>
    <n v="2"/>
    <n v="3"/>
    <n v="2"/>
    <n v="4"/>
    <n v="3"/>
    <n v="2"/>
    <n v="2"/>
    <n v="3"/>
    <n v="50"/>
  </r>
  <r>
    <x v="18"/>
    <d v="2009-09-02T00:00:00"/>
    <n v="237"/>
    <x v="108"/>
    <n v="3"/>
    <n v="3"/>
    <n v="4"/>
    <n v="5"/>
    <n v="5"/>
    <n v="3"/>
    <n v="4"/>
    <n v="3"/>
    <n v="4"/>
    <n v="2"/>
    <n v="3"/>
    <n v="3"/>
    <n v="3"/>
    <n v="4"/>
    <n v="3"/>
    <n v="2"/>
    <n v="3"/>
    <n v="4"/>
    <n v="61"/>
  </r>
  <r>
    <x v="18"/>
    <d v="2009-09-02T00:00:00"/>
    <n v="4"/>
    <x v="13"/>
    <n v="3"/>
    <n v="3"/>
    <n v="3"/>
    <n v="5"/>
    <n v="4"/>
    <n v="2"/>
    <n v="3"/>
    <n v="3"/>
    <n v="3"/>
    <n v="3"/>
    <n v="2"/>
    <n v="2"/>
    <n v="2"/>
    <n v="3"/>
    <n v="2"/>
    <n v="3"/>
    <n v="3"/>
    <n v="2"/>
    <n v="51"/>
  </r>
  <r>
    <x v="18"/>
    <d v="2009-09-02T00:00:00"/>
    <n v="38"/>
    <x v="15"/>
    <n v="3"/>
    <n v="3"/>
    <n v="4"/>
    <n v="4"/>
    <n v="4"/>
    <n v="3"/>
    <n v="5"/>
    <n v="4"/>
    <n v="3"/>
    <n v="4"/>
    <n v="3"/>
    <n v="3"/>
    <n v="3"/>
    <n v="5"/>
    <n v="3"/>
    <n v="2"/>
    <n v="3"/>
    <n v="5"/>
    <n v="64"/>
  </r>
  <r>
    <x v="18"/>
    <d v="2009-09-02T00:00:00"/>
    <n v="239"/>
    <x v="109"/>
    <n v="4"/>
    <n v="3"/>
    <n v="5"/>
    <n v="5"/>
    <n v="5"/>
    <n v="3"/>
    <n v="5"/>
    <n v="4"/>
    <n v="4"/>
    <n v="4"/>
    <n v="4"/>
    <n v="2"/>
    <n v="3"/>
    <n v="4"/>
    <n v="3"/>
    <n v="4"/>
    <n v="3"/>
    <n v="4"/>
    <n v="69"/>
  </r>
  <r>
    <x v="18"/>
    <d v="2009-09-02T00:00:00"/>
    <n v="33"/>
    <x v="26"/>
    <n v="5"/>
    <n v="3"/>
    <n v="4"/>
    <n v="5"/>
    <n v="3"/>
    <n v="3"/>
    <n v="6"/>
    <n v="4"/>
    <n v="5"/>
    <n v="2"/>
    <n v="3"/>
    <n v="3"/>
    <n v="3"/>
    <n v="5"/>
    <n v="3"/>
    <n v="4"/>
    <n v="3"/>
    <n v="3"/>
    <n v="67"/>
  </r>
  <r>
    <x v="18"/>
    <d v="2009-09-02T00:00:00"/>
    <n v="2"/>
    <x v="30"/>
    <n v="3"/>
    <n v="3"/>
    <n v="3"/>
    <n v="3"/>
    <n v="3"/>
    <n v="2"/>
    <n v="4"/>
    <n v="3"/>
    <n v="3"/>
    <n v="2"/>
    <n v="4"/>
    <n v="2"/>
    <n v="2"/>
    <n v="3"/>
    <n v="3"/>
    <n v="2"/>
    <n v="2"/>
    <n v="4"/>
    <n v="51"/>
  </r>
  <r>
    <x v="18"/>
    <d v="2009-09-02T00:00:00"/>
    <n v="211"/>
    <x v="61"/>
    <n v="3"/>
    <n v="4"/>
    <n v="3"/>
    <n v="4"/>
    <n v="3"/>
    <n v="3"/>
    <n v="6"/>
    <n v="4"/>
    <n v="4"/>
    <n v="2"/>
    <n v="2"/>
    <n v="3"/>
    <n v="2"/>
    <n v="3"/>
    <n v="4"/>
    <n v="3"/>
    <n v="3"/>
    <n v="4"/>
    <n v="60"/>
  </r>
  <r>
    <x v="18"/>
    <d v="2009-09-02T00:00:00"/>
    <n v="34"/>
    <x v="103"/>
    <n v="3"/>
    <n v="3"/>
    <n v="4"/>
    <n v="4"/>
    <n v="3"/>
    <n v="2"/>
    <n v="4"/>
    <n v="4"/>
    <n v="3"/>
    <n v="3"/>
    <n v="3"/>
    <n v="3"/>
    <n v="2"/>
    <n v="3"/>
    <n v="3"/>
    <n v="3"/>
    <n v="3"/>
    <n v="3"/>
    <n v="56"/>
  </r>
  <r>
    <x v="18"/>
    <d v="2009-09-02T00:00:00"/>
    <n v="44"/>
    <x v="32"/>
    <n v="4"/>
    <n v="3"/>
    <n v="5"/>
    <n v="5"/>
    <n v="3"/>
    <n v="4"/>
    <n v="3"/>
    <n v="4"/>
    <n v="3"/>
    <n v="3"/>
    <n v="3"/>
    <n v="3"/>
    <n v="2"/>
    <n v="4"/>
    <n v="3"/>
    <n v="4"/>
    <n v="3"/>
    <n v="3"/>
    <n v="62"/>
  </r>
  <r>
    <x v="18"/>
    <d v="2009-09-02T00:00:00"/>
    <n v="3"/>
    <x v="34"/>
    <n v="4"/>
    <n v="4"/>
    <n v="4"/>
    <n v="5"/>
    <n v="3"/>
    <n v="3"/>
    <n v="4"/>
    <n v="4"/>
    <n v="3"/>
    <n v="3"/>
    <n v="2"/>
    <n v="3"/>
    <n v="3"/>
    <n v="4"/>
    <n v="3"/>
    <n v="4"/>
    <n v="2"/>
    <n v="3"/>
    <n v="61"/>
  </r>
  <r>
    <x v="18"/>
    <d v="2009-09-02T00:00:00"/>
    <n v="213"/>
    <x v="65"/>
    <n v="5"/>
    <n v="4"/>
    <n v="5"/>
    <n v="6"/>
    <n v="6"/>
    <n v="3"/>
    <n v="7"/>
    <n v="6"/>
    <n v="4"/>
    <n v="3"/>
    <n v="4"/>
    <n v="4"/>
    <n v="3"/>
    <n v="5"/>
    <n v="4"/>
    <n v="3"/>
    <n v="4"/>
    <n v="4"/>
    <n v="80"/>
  </r>
  <r>
    <x v="19"/>
    <d v="2009-09-09T00:00:00"/>
    <n v="1"/>
    <x v="6"/>
    <n v="4"/>
    <n v="4"/>
    <n v="3"/>
    <n v="5"/>
    <n v="3"/>
    <n v="2"/>
    <n v="5"/>
    <n v="3"/>
    <n v="2"/>
    <n v="3"/>
    <n v="2"/>
    <n v="2"/>
    <n v="2"/>
    <n v="4"/>
    <n v="3"/>
    <n v="3"/>
    <n v="2"/>
    <n v="4"/>
    <n v="56"/>
  </r>
  <r>
    <x v="19"/>
    <d v="2009-09-09T00:00:00"/>
    <n v="43"/>
    <x v="88"/>
    <n v="5"/>
    <n v="5"/>
    <n v="5"/>
    <n v="5"/>
    <n v="4"/>
    <n v="3"/>
    <n v="4"/>
    <n v="4"/>
    <n v="4"/>
    <n v="3"/>
    <n v="4"/>
    <n v="4"/>
    <n v="4"/>
    <n v="5"/>
    <n v="4"/>
    <n v="3"/>
    <n v="3"/>
    <n v="4"/>
    <n v="73"/>
  </r>
  <r>
    <x v="19"/>
    <d v="2009-09-09T00:00:00"/>
    <n v="18"/>
    <x v="8"/>
    <n v="3"/>
    <n v="3"/>
    <n v="4"/>
    <n v="5"/>
    <n v="3"/>
    <n v="3"/>
    <n v="4"/>
    <n v="2"/>
    <n v="2"/>
    <n v="3"/>
    <n v="2"/>
    <n v="3"/>
    <n v="3"/>
    <n v="3"/>
    <n v="4"/>
    <n v="2"/>
    <n v="3"/>
    <n v="4"/>
    <n v="56"/>
  </r>
  <r>
    <x v="19"/>
    <d v="2009-09-09T00:00:00"/>
    <n v="42"/>
    <x v="110"/>
    <n v="6"/>
    <n v="5"/>
    <n v="4"/>
    <n v="6"/>
    <n v="6"/>
    <n v="2"/>
    <n v="5"/>
    <n v="3"/>
    <n v="3"/>
    <n v="3"/>
    <n v="5"/>
    <n v="3"/>
    <n v="4"/>
    <n v="4"/>
    <n v="4"/>
    <n v="3"/>
    <n v="3"/>
    <n v="4"/>
    <n v="73"/>
  </r>
  <r>
    <x v="19"/>
    <d v="2009-09-09T00:00:00"/>
    <n v="36"/>
    <x v="89"/>
    <n v="4"/>
    <n v="2"/>
    <n v="4"/>
    <n v="5"/>
    <n v="3"/>
    <n v="4"/>
    <n v="4"/>
    <n v="3"/>
    <n v="4"/>
    <n v="2"/>
    <n v="4"/>
    <n v="2"/>
    <n v="4"/>
    <n v="5"/>
    <n v="4"/>
    <n v="3"/>
    <n v="2"/>
    <n v="2"/>
    <n v="61"/>
  </r>
  <r>
    <x v="19"/>
    <d v="2009-09-09T00:00:00"/>
    <n v="14"/>
    <x v="9"/>
    <n v="4"/>
    <n v="3"/>
    <n v="4"/>
    <n v="5"/>
    <n v="4"/>
    <n v="3"/>
    <n v="6"/>
    <n v="4"/>
    <n v="3"/>
    <n v="3"/>
    <n v="2"/>
    <n v="3"/>
    <n v="3"/>
    <n v="5"/>
    <n v="3"/>
    <n v="3"/>
    <n v="3"/>
    <n v="3"/>
    <n v="64"/>
  </r>
  <r>
    <x v="19"/>
    <d v="2009-09-09T00:00:00"/>
    <n v="25"/>
    <x v="10"/>
    <n v="3"/>
    <n v="3"/>
    <n v="3"/>
    <n v="3"/>
    <n v="3"/>
    <n v="3"/>
    <n v="3"/>
    <n v="3"/>
    <n v="3"/>
    <n v="3"/>
    <n v="3"/>
    <n v="2"/>
    <n v="3"/>
    <n v="3"/>
    <n v="3"/>
    <n v="2"/>
    <n v="3"/>
    <n v="3"/>
    <n v="52"/>
  </r>
  <r>
    <x v="19"/>
    <d v="2009-09-09T00:00:00"/>
    <n v="7"/>
    <x v="11"/>
    <n v="3"/>
    <n v="3"/>
    <n v="4"/>
    <n v="4"/>
    <n v="5"/>
    <n v="3"/>
    <n v="5"/>
    <n v="2"/>
    <n v="4"/>
    <n v="3"/>
    <n v="3"/>
    <n v="4"/>
    <n v="2"/>
    <n v="3"/>
    <n v="4"/>
    <n v="3"/>
    <n v="3"/>
    <n v="3"/>
    <n v="61"/>
  </r>
  <r>
    <x v="19"/>
    <d v="2009-09-09T00:00:00"/>
    <n v="4"/>
    <x v="13"/>
    <n v="3"/>
    <n v="3"/>
    <n v="4"/>
    <n v="5"/>
    <n v="3"/>
    <n v="3"/>
    <n v="3"/>
    <n v="3"/>
    <n v="3"/>
    <n v="3"/>
    <n v="4"/>
    <n v="3"/>
    <n v="3"/>
    <n v="4"/>
    <n v="3"/>
    <n v="3"/>
    <n v="4"/>
    <n v="3"/>
    <n v="60"/>
  </r>
  <r>
    <x v="19"/>
    <d v="2009-09-09T00:00:00"/>
    <n v="38"/>
    <x v="15"/>
    <n v="3"/>
    <n v="3"/>
    <n v="3"/>
    <n v="4"/>
    <n v="4"/>
    <n v="3"/>
    <n v="5"/>
    <n v="3"/>
    <n v="3"/>
    <n v="2"/>
    <n v="2"/>
    <n v="2"/>
    <n v="3"/>
    <n v="5"/>
    <n v="3"/>
    <n v="3"/>
    <n v="3"/>
    <n v="3"/>
    <n v="57"/>
  </r>
  <r>
    <x v="19"/>
    <d v="2009-09-09T00:00:00"/>
    <n v="173"/>
    <x v="111"/>
    <n v="4"/>
    <n v="3"/>
    <n v="4"/>
    <n v="5"/>
    <n v="3"/>
    <n v="3"/>
    <n v="4"/>
    <n v="4"/>
    <n v="6"/>
    <n v="4"/>
    <n v="2"/>
    <n v="3"/>
    <n v="2"/>
    <n v="5"/>
    <n v="5"/>
    <n v="4"/>
    <n v="4"/>
    <n v="3"/>
    <n v="68"/>
  </r>
  <r>
    <x v="19"/>
    <d v="2009-09-09T00:00:00"/>
    <n v="33"/>
    <x v="26"/>
    <n v="4"/>
    <n v="3"/>
    <n v="5"/>
    <n v="5"/>
    <n v="4"/>
    <n v="2"/>
    <n v="4"/>
    <n v="4"/>
    <n v="4"/>
    <n v="3"/>
    <n v="3"/>
    <n v="4"/>
    <n v="3"/>
    <n v="4"/>
    <n v="4"/>
    <n v="2"/>
    <n v="3"/>
    <n v="4"/>
    <n v="65"/>
  </r>
  <r>
    <x v="19"/>
    <d v="2009-09-09T00:00:00"/>
    <n v="2"/>
    <x v="30"/>
    <n v="4"/>
    <n v="2"/>
    <n v="3"/>
    <n v="4"/>
    <n v="2"/>
    <n v="3"/>
    <n v="4"/>
    <n v="3"/>
    <n v="3"/>
    <n v="2"/>
    <n v="4"/>
    <n v="3"/>
    <n v="2"/>
    <n v="3"/>
    <n v="2"/>
    <n v="4"/>
    <n v="3"/>
    <n v="2"/>
    <n v="53"/>
  </r>
  <r>
    <x v="19"/>
    <d v="2009-09-09T00:00:00"/>
    <n v="202"/>
    <x v="46"/>
    <n v="3"/>
    <n v="3"/>
    <n v="3"/>
    <n v="4"/>
    <n v="4"/>
    <n v="2"/>
    <n v="4"/>
    <n v="3"/>
    <n v="2"/>
    <n v="3"/>
    <n v="4"/>
    <n v="3"/>
    <n v="2"/>
    <n v="4"/>
    <n v="3"/>
    <n v="3"/>
    <n v="2"/>
    <n v="4"/>
    <n v="56"/>
  </r>
  <r>
    <x v="19"/>
    <d v="2009-09-09T00:00:00"/>
    <n v="211"/>
    <x v="61"/>
    <n v="4"/>
    <n v="4"/>
    <n v="3"/>
    <n v="4"/>
    <n v="3"/>
    <n v="2"/>
    <n v="3"/>
    <n v="3"/>
    <n v="3"/>
    <n v="3"/>
    <n v="2"/>
    <n v="2"/>
    <n v="3"/>
    <n v="5"/>
    <n v="4"/>
    <n v="3"/>
    <n v="2"/>
    <n v="3"/>
    <n v="56"/>
  </r>
  <r>
    <x v="19"/>
    <d v="2009-09-09T00:00:00"/>
    <n v="34"/>
    <x v="103"/>
    <n v="4"/>
    <n v="2"/>
    <n v="4"/>
    <n v="4"/>
    <n v="3"/>
    <n v="3"/>
    <n v="5"/>
    <n v="3"/>
    <n v="3"/>
    <n v="3"/>
    <n v="3"/>
    <n v="2"/>
    <n v="3"/>
    <n v="4"/>
    <n v="3"/>
    <n v="3"/>
    <n v="3"/>
    <n v="3"/>
    <n v="58"/>
  </r>
  <r>
    <x v="19"/>
    <d v="2009-09-09T00:00:00"/>
    <n v="3"/>
    <x v="34"/>
    <n v="4"/>
    <n v="3"/>
    <n v="4"/>
    <n v="4"/>
    <n v="3"/>
    <n v="2"/>
    <n v="7"/>
    <n v="4"/>
    <n v="3"/>
    <n v="3"/>
    <n v="3"/>
    <n v="2"/>
    <n v="2"/>
    <n v="4"/>
    <n v="3"/>
    <n v="2"/>
    <n v="3"/>
    <n v="4"/>
    <n v="60"/>
  </r>
  <r>
    <x v="19"/>
    <d v="2009-09-09T00:00:00"/>
    <n v="210"/>
    <x v="62"/>
    <n v="3"/>
    <n v="4"/>
    <n v="3"/>
    <n v="5"/>
    <n v="4"/>
    <n v="2"/>
    <n v="4"/>
    <n v="3"/>
    <n v="3"/>
    <n v="3"/>
    <n v="3"/>
    <n v="3"/>
    <n v="3"/>
    <n v="4"/>
    <n v="3"/>
    <n v="2"/>
    <n v="3"/>
    <n v="3"/>
    <n v="58"/>
  </r>
  <r>
    <x v="19"/>
    <d v="2009-09-09T00:00:00"/>
    <n v="192"/>
    <x v="112"/>
    <n v="4"/>
    <n v="3"/>
    <n v="3"/>
    <n v="6"/>
    <n v="3"/>
    <n v="3"/>
    <n v="3"/>
    <n v="3"/>
    <n v="4"/>
    <n v="3"/>
    <n v="4"/>
    <n v="2"/>
    <n v="3"/>
    <n v="4"/>
    <n v="3"/>
    <n v="4"/>
    <n v="2"/>
    <n v="4"/>
    <n v="61"/>
  </r>
  <r>
    <x v="19"/>
    <d v="2009-09-09T00:00:00"/>
    <n v="219"/>
    <x v="77"/>
    <n v="3"/>
    <n v="4"/>
    <n v="6"/>
    <n v="5"/>
    <n v="4"/>
    <n v="5"/>
    <n v="4"/>
    <n v="3"/>
    <n v="5"/>
    <n v="4"/>
    <n v="3"/>
    <n v="5"/>
    <n v="3"/>
    <n v="6"/>
    <n v="4"/>
    <n v="3"/>
    <n v="4"/>
    <n v="4"/>
    <n v="75"/>
  </r>
  <r>
    <x v="20"/>
    <d v="2009-09-16T00:00:00"/>
    <n v="195"/>
    <x v="2"/>
    <n v="3"/>
    <n v="3"/>
    <n v="3"/>
    <n v="4"/>
    <n v="3"/>
    <n v="3"/>
    <n v="4"/>
    <n v="3"/>
    <n v="3"/>
    <n v="3"/>
    <n v="3"/>
    <n v="3"/>
    <n v="2"/>
    <n v="4"/>
    <n v="3"/>
    <n v="4"/>
    <n v="3"/>
    <n v="3"/>
    <n v="57"/>
  </r>
  <r>
    <x v="20"/>
    <d v="2009-09-16T00:00:00"/>
    <n v="23"/>
    <x v="3"/>
    <n v="3"/>
    <n v="4"/>
    <n v="3"/>
    <n v="5"/>
    <n v="3"/>
    <n v="2"/>
    <n v="3"/>
    <n v="4"/>
    <n v="3"/>
    <n v="2"/>
    <n v="4"/>
    <n v="2"/>
    <n v="3"/>
    <n v="3"/>
    <n v="4"/>
    <n v="4"/>
    <n v="3"/>
    <n v="2"/>
    <n v="57"/>
  </r>
  <r>
    <x v="20"/>
    <d v="2009-09-16T00:00:00"/>
    <n v="231"/>
    <x v="95"/>
    <n v="5"/>
    <n v="5"/>
    <n v="5"/>
    <n v="6"/>
    <n v="4"/>
    <n v="5"/>
    <n v="6"/>
    <n v="3"/>
    <n v="4"/>
    <n v="3"/>
    <n v="2"/>
    <n v="4"/>
    <n v="4"/>
    <n v="5"/>
    <n v="4"/>
    <n v="4"/>
    <n v="4"/>
    <n v="5"/>
    <n v="78"/>
  </r>
  <r>
    <x v="20"/>
    <d v="2009-09-16T00:00:00"/>
    <n v="1"/>
    <x v="6"/>
    <n v="3"/>
    <n v="3"/>
    <n v="4"/>
    <n v="4"/>
    <n v="3"/>
    <n v="2"/>
    <n v="3"/>
    <n v="4"/>
    <n v="3"/>
    <n v="3"/>
    <n v="2"/>
    <n v="3"/>
    <n v="3"/>
    <n v="3"/>
    <n v="2"/>
    <n v="3"/>
    <n v="4"/>
    <n v="3"/>
    <n v="55"/>
  </r>
  <r>
    <x v="20"/>
    <d v="2009-09-16T00:00:00"/>
    <n v="39"/>
    <x v="48"/>
    <n v="4"/>
    <n v="3"/>
    <n v="3"/>
    <n v="5"/>
    <n v="5"/>
    <n v="3"/>
    <n v="3"/>
    <n v="4"/>
    <n v="3"/>
    <n v="2"/>
    <n v="3"/>
    <n v="3"/>
    <n v="2"/>
    <n v="3"/>
    <n v="3"/>
    <n v="2"/>
    <n v="2"/>
    <n v="3"/>
    <n v="56"/>
  </r>
  <r>
    <x v="20"/>
    <d v="2009-09-16T00:00:00"/>
    <n v="18"/>
    <x v="8"/>
    <n v="3"/>
    <n v="3"/>
    <n v="4"/>
    <n v="4"/>
    <n v="3"/>
    <n v="5"/>
    <n v="4"/>
    <n v="2"/>
    <n v="3"/>
    <n v="4"/>
    <n v="3"/>
    <n v="2"/>
    <n v="2"/>
    <n v="4"/>
    <n v="4"/>
    <n v="3"/>
    <n v="4"/>
    <n v="3"/>
    <n v="60"/>
  </r>
  <r>
    <x v="20"/>
    <d v="2009-09-16T00:00:00"/>
    <n v="232"/>
    <x v="97"/>
    <n v="3"/>
    <n v="3"/>
    <n v="4"/>
    <n v="4"/>
    <n v="3"/>
    <n v="2"/>
    <n v="3"/>
    <n v="3"/>
    <n v="3"/>
    <n v="2"/>
    <n v="2"/>
    <n v="2"/>
    <n v="2"/>
    <n v="3"/>
    <n v="3"/>
    <n v="4"/>
    <n v="3"/>
    <n v="4"/>
    <n v="53"/>
  </r>
  <r>
    <x v="20"/>
    <d v="2009-09-16T00:00:00"/>
    <n v="14"/>
    <x v="9"/>
    <n v="4"/>
    <n v="4"/>
    <n v="4"/>
    <n v="5"/>
    <n v="3"/>
    <n v="3"/>
    <n v="4"/>
    <n v="4"/>
    <n v="3"/>
    <n v="4"/>
    <n v="4"/>
    <n v="2"/>
    <n v="3"/>
    <n v="5"/>
    <n v="3"/>
    <n v="3"/>
    <n v="4"/>
    <n v="3"/>
    <n v="65"/>
  </r>
  <r>
    <x v="20"/>
    <d v="2009-09-16T00:00:00"/>
    <n v="6"/>
    <x v="113"/>
    <n v="3"/>
    <n v="3"/>
    <n v="3"/>
    <n v="5"/>
    <n v="3"/>
    <n v="2"/>
    <n v="5"/>
    <n v="2"/>
    <n v="4"/>
    <n v="3"/>
    <n v="3"/>
    <n v="4"/>
    <n v="3"/>
    <n v="4"/>
    <n v="2"/>
    <n v="4"/>
    <n v="3"/>
    <n v="3"/>
    <n v="59"/>
  </r>
  <r>
    <x v="20"/>
    <d v="2009-09-16T00:00:00"/>
    <n v="4"/>
    <x v="13"/>
    <n v="3"/>
    <n v="4"/>
    <n v="4"/>
    <n v="4"/>
    <n v="3"/>
    <n v="3"/>
    <n v="3"/>
    <n v="2"/>
    <n v="3"/>
    <n v="3"/>
    <n v="4"/>
    <n v="4"/>
    <n v="3"/>
    <n v="3"/>
    <n v="2"/>
    <n v="2"/>
    <n v="3"/>
    <n v="3"/>
    <n v="56"/>
  </r>
  <r>
    <x v="20"/>
    <d v="2009-09-16T00:00:00"/>
    <n v="38"/>
    <x v="15"/>
    <n v="4"/>
    <n v="2"/>
    <n v="3"/>
    <n v="4"/>
    <n v="4"/>
    <n v="4"/>
    <n v="4"/>
    <n v="5"/>
    <n v="2"/>
    <n v="3"/>
    <n v="4"/>
    <n v="2"/>
    <n v="2"/>
    <n v="4"/>
    <n v="3"/>
    <n v="3"/>
    <n v="3"/>
    <n v="4"/>
    <n v="60"/>
  </r>
  <r>
    <x v="20"/>
    <d v="2009-09-16T00:00:00"/>
    <n v="173"/>
    <x v="111"/>
    <n v="4"/>
    <n v="3"/>
    <n v="4"/>
    <n v="4"/>
    <n v="3"/>
    <n v="3"/>
    <n v="4"/>
    <n v="3"/>
    <n v="4"/>
    <n v="3"/>
    <n v="4"/>
    <n v="3"/>
    <n v="3"/>
    <n v="4"/>
    <n v="3"/>
    <n v="4"/>
    <n v="4"/>
    <n v="5"/>
    <n v="65"/>
  </r>
  <r>
    <x v="20"/>
    <d v="2009-09-16T00:00:00"/>
    <n v="220"/>
    <x v="74"/>
    <n v="8"/>
    <n v="5"/>
    <n v="5"/>
    <n v="6"/>
    <n v="5"/>
    <n v="4"/>
    <n v="5"/>
    <n v="6"/>
    <n v="5"/>
    <n v="5"/>
    <n v="5"/>
    <n v="3"/>
    <n v="3"/>
    <n v="7"/>
    <n v="6"/>
    <n v="3"/>
    <n v="5"/>
    <n v="5"/>
    <n v="91"/>
  </r>
  <r>
    <x v="20"/>
    <d v="2009-09-16T00:00:00"/>
    <n v="33"/>
    <x v="26"/>
    <n v="3"/>
    <n v="3"/>
    <n v="4"/>
    <n v="5"/>
    <n v="4"/>
    <n v="3"/>
    <n v="3"/>
    <n v="3"/>
    <n v="3"/>
    <n v="3"/>
    <n v="2"/>
    <n v="4"/>
    <n v="3"/>
    <n v="4"/>
    <n v="4"/>
    <n v="4"/>
    <n v="3"/>
    <n v="4"/>
    <n v="62"/>
  </r>
  <r>
    <x v="20"/>
    <d v="2009-09-16T00:00:00"/>
    <n v="2"/>
    <x v="30"/>
    <n v="3"/>
    <n v="3"/>
    <n v="3"/>
    <n v="3"/>
    <n v="3"/>
    <n v="3"/>
    <n v="3"/>
    <n v="2"/>
    <n v="3"/>
    <n v="2"/>
    <n v="3"/>
    <n v="3"/>
    <n v="3"/>
    <n v="4"/>
    <n v="3"/>
    <n v="2"/>
    <n v="2"/>
    <n v="3"/>
    <n v="51"/>
  </r>
  <r>
    <x v="20"/>
    <d v="2009-09-16T00:00:00"/>
    <n v="202"/>
    <x v="46"/>
    <n v="3"/>
    <n v="2"/>
    <n v="3"/>
    <n v="5"/>
    <n v="3"/>
    <n v="3"/>
    <n v="3"/>
    <n v="3"/>
    <n v="4"/>
    <n v="3"/>
    <n v="3"/>
    <n v="2"/>
    <n v="2"/>
    <n v="5"/>
    <n v="2"/>
    <n v="3"/>
    <n v="3"/>
    <n v="2"/>
    <n v="54"/>
  </r>
  <r>
    <x v="20"/>
    <d v="2009-09-16T00:00:00"/>
    <n v="34"/>
    <x v="103"/>
    <n v="4"/>
    <n v="3"/>
    <n v="4"/>
    <n v="4"/>
    <n v="4"/>
    <n v="2"/>
    <n v="3"/>
    <n v="3"/>
    <n v="2"/>
    <n v="3"/>
    <n v="4"/>
    <n v="2"/>
    <n v="2"/>
    <n v="4"/>
    <n v="2"/>
    <n v="3"/>
    <n v="2"/>
    <n v="3"/>
    <n v="54"/>
  </r>
  <r>
    <x v="20"/>
    <d v="2009-09-16T00:00:00"/>
    <n v="213"/>
    <x v="65"/>
    <n v="3"/>
    <n v="5"/>
    <n v="5"/>
    <n v="5"/>
    <n v="5"/>
    <n v="4"/>
    <n v="5"/>
    <n v="5"/>
    <n v="3"/>
    <n v="3"/>
    <n v="4"/>
    <n v="3"/>
    <n v="4"/>
    <n v="5"/>
    <n v="4"/>
    <n v="4"/>
    <n v="5"/>
    <n v="4"/>
    <n v="76"/>
  </r>
  <r>
    <x v="21"/>
    <d v="2009-09-23T00:00:00"/>
    <n v="5"/>
    <x v="1"/>
    <n v="4"/>
    <n v="3"/>
    <n v="5"/>
    <n v="6"/>
    <n v="3"/>
    <n v="3"/>
    <n v="3"/>
    <n v="2"/>
    <n v="3"/>
    <n v="3"/>
    <n v="3"/>
    <n v="2"/>
    <n v="2"/>
    <n v="3"/>
    <n v="4"/>
    <n v="3"/>
    <n v="3"/>
    <n v="4"/>
    <n v="59"/>
  </r>
  <r>
    <x v="21"/>
    <d v="2009-09-23T00:00:00"/>
    <n v="195"/>
    <x v="2"/>
    <n v="5"/>
    <n v="3"/>
    <n v="3"/>
    <n v="4"/>
    <n v="3"/>
    <n v="2"/>
    <n v="3"/>
    <n v="3"/>
    <n v="3"/>
    <n v="3"/>
    <n v="4"/>
    <n v="2"/>
    <n v="3"/>
    <n v="4"/>
    <n v="3"/>
    <n v="2"/>
    <n v="3"/>
    <n v="3"/>
    <n v="56"/>
  </r>
  <r>
    <x v="21"/>
    <d v="2009-09-23T00:00:00"/>
    <n v="23"/>
    <x v="3"/>
    <n v="4"/>
    <n v="4"/>
    <n v="4"/>
    <n v="4"/>
    <n v="3"/>
    <n v="2"/>
    <n v="4"/>
    <n v="4"/>
    <n v="5"/>
    <n v="2"/>
    <n v="4"/>
    <n v="3"/>
    <n v="2"/>
    <n v="4"/>
    <n v="4"/>
    <n v="4"/>
    <n v="2"/>
    <n v="4"/>
    <n v="63"/>
  </r>
  <r>
    <x v="21"/>
    <d v="2009-09-23T00:00:00"/>
    <n v="231"/>
    <x v="95"/>
    <n v="4"/>
    <n v="3"/>
    <n v="4"/>
    <n v="5"/>
    <n v="4"/>
    <n v="3"/>
    <n v="4"/>
    <n v="4"/>
    <n v="3"/>
    <n v="3"/>
    <n v="4"/>
    <n v="4"/>
    <n v="3"/>
    <n v="4"/>
    <n v="4"/>
    <n v="3"/>
    <n v="5"/>
    <n v="3"/>
    <n v="67"/>
  </r>
  <r>
    <x v="21"/>
    <d v="2009-09-23T00:00:00"/>
    <n v="243"/>
    <x v="114"/>
    <n v="6"/>
    <n v="4"/>
    <n v="6"/>
    <n v="10"/>
    <n v="4"/>
    <n v="3"/>
    <n v="6"/>
    <n v="6"/>
    <n v="5"/>
    <n v="6"/>
    <n v="4"/>
    <n v="6"/>
    <n v="3"/>
    <n v="7"/>
    <n v="7"/>
    <n v="5"/>
    <n v="3"/>
    <n v="5"/>
    <n v="96"/>
  </r>
  <r>
    <x v="21"/>
    <d v="2009-09-23T00:00:00"/>
    <n v="217"/>
    <x v="66"/>
    <n v="4"/>
    <n v="3"/>
    <n v="4"/>
    <n v="5"/>
    <n v="3"/>
    <n v="3"/>
    <n v="4"/>
    <n v="3"/>
    <n v="4"/>
    <n v="2"/>
    <n v="4"/>
    <n v="4"/>
    <n v="3"/>
    <n v="4"/>
    <n v="3"/>
    <n v="4"/>
    <n v="3"/>
    <n v="5"/>
    <n v="65"/>
  </r>
  <r>
    <x v="21"/>
    <d v="2009-09-23T00:00:00"/>
    <n v="10"/>
    <x v="64"/>
    <n v="3"/>
    <n v="3"/>
    <n v="3"/>
    <n v="4"/>
    <n v="3"/>
    <n v="2"/>
    <n v="3"/>
    <n v="3"/>
    <n v="2"/>
    <n v="3"/>
    <n v="2"/>
    <n v="2"/>
    <n v="2"/>
    <n v="4"/>
    <n v="4"/>
    <n v="5"/>
    <n v="3"/>
    <n v="4"/>
    <n v="55"/>
  </r>
  <r>
    <x v="21"/>
    <d v="2009-09-23T00:00:00"/>
    <n v="90"/>
    <x v="43"/>
    <n v="4"/>
    <n v="2"/>
    <n v="4"/>
    <n v="4"/>
    <n v="4"/>
    <n v="2"/>
    <n v="3"/>
    <n v="2"/>
    <n v="3"/>
    <n v="3"/>
    <n v="4"/>
    <n v="3"/>
    <n v="3"/>
    <n v="5"/>
    <n v="3"/>
    <n v="4"/>
    <n v="3"/>
    <n v="3"/>
    <n v="59"/>
  </r>
  <r>
    <x v="21"/>
    <d v="2009-09-23T00:00:00"/>
    <n v="102"/>
    <x v="52"/>
    <n v="3"/>
    <n v="3"/>
    <n v="4"/>
    <n v="4"/>
    <n v="4"/>
    <n v="2"/>
    <n v="3"/>
    <n v="3"/>
    <n v="3"/>
    <n v="3"/>
    <n v="2"/>
    <n v="3"/>
    <n v="2"/>
    <n v="3"/>
    <n v="4"/>
    <n v="2"/>
    <n v="3"/>
    <n v="3"/>
    <n v="54"/>
  </r>
  <r>
    <x v="21"/>
    <d v="2009-09-23T00:00:00"/>
    <n v="14"/>
    <x v="9"/>
    <n v="4"/>
    <n v="3"/>
    <n v="3"/>
    <n v="4"/>
    <n v="3"/>
    <n v="3"/>
    <n v="5"/>
    <n v="4"/>
    <n v="2"/>
    <n v="3"/>
    <n v="2"/>
    <n v="3"/>
    <n v="2"/>
    <n v="4"/>
    <n v="4"/>
    <n v="4"/>
    <n v="3"/>
    <n v="3"/>
    <n v="59"/>
  </r>
  <r>
    <x v="21"/>
    <d v="2009-09-23T00:00:00"/>
    <n v="25"/>
    <x v="10"/>
    <n v="2"/>
    <n v="3"/>
    <n v="3"/>
    <n v="4"/>
    <n v="3"/>
    <n v="2"/>
    <n v="3"/>
    <n v="2"/>
    <n v="2"/>
    <n v="2"/>
    <n v="4"/>
    <n v="4"/>
    <n v="2"/>
    <n v="3"/>
    <n v="3"/>
    <n v="3"/>
    <n v="2"/>
    <n v="3"/>
    <n v="50"/>
  </r>
  <r>
    <x v="21"/>
    <d v="2009-09-23T00:00:00"/>
    <n v="6"/>
    <x v="113"/>
    <n v="3"/>
    <n v="3"/>
    <n v="3"/>
    <n v="5"/>
    <n v="3"/>
    <n v="3"/>
    <n v="4"/>
    <n v="3"/>
    <n v="4"/>
    <n v="2"/>
    <n v="4"/>
    <n v="3"/>
    <n v="3"/>
    <n v="3"/>
    <n v="3"/>
    <n v="3"/>
    <n v="3"/>
    <n v="4"/>
    <n v="59"/>
  </r>
  <r>
    <x v="21"/>
    <d v="2009-09-23T00:00:00"/>
    <n v="4"/>
    <x v="13"/>
    <n v="5"/>
    <n v="3"/>
    <n v="4"/>
    <n v="5"/>
    <n v="3"/>
    <n v="3"/>
    <n v="3"/>
    <n v="2"/>
    <n v="3"/>
    <n v="2"/>
    <n v="4"/>
    <n v="2"/>
    <n v="3"/>
    <n v="4"/>
    <n v="4"/>
    <n v="2"/>
    <n v="2"/>
    <n v="2"/>
    <n v="56"/>
  </r>
  <r>
    <x v="21"/>
    <d v="2009-09-23T00:00:00"/>
    <n v="241"/>
    <x v="115"/>
    <n v="4"/>
    <n v="3"/>
    <n v="4"/>
    <n v="5"/>
    <n v="3"/>
    <n v="3"/>
    <n v="5"/>
    <n v="2"/>
    <n v="4"/>
    <n v="3"/>
    <n v="3"/>
    <n v="3"/>
    <n v="3"/>
    <n v="5"/>
    <n v="6"/>
    <n v="4"/>
    <n v="3"/>
    <n v="4"/>
    <n v="67"/>
  </r>
  <r>
    <x v="21"/>
    <d v="2009-09-23T00:00:00"/>
    <n v="38"/>
    <x v="15"/>
    <n v="3"/>
    <n v="3"/>
    <n v="3"/>
    <n v="5"/>
    <n v="3"/>
    <n v="2"/>
    <n v="3"/>
    <n v="3"/>
    <n v="4"/>
    <n v="3"/>
    <n v="3"/>
    <n v="4"/>
    <n v="4"/>
    <n v="4"/>
    <n v="2"/>
    <n v="3"/>
    <n v="2"/>
    <n v="4"/>
    <n v="58"/>
  </r>
  <r>
    <x v="21"/>
    <d v="2009-09-23T00:00:00"/>
    <n v="33"/>
    <x v="26"/>
    <n v="5"/>
    <n v="2"/>
    <n v="5"/>
    <n v="5"/>
    <n v="3"/>
    <n v="3"/>
    <n v="4"/>
    <n v="4"/>
    <n v="3"/>
    <n v="3"/>
    <n v="2"/>
    <n v="4"/>
    <n v="3"/>
    <n v="4"/>
    <n v="3"/>
    <n v="3"/>
    <n v="2"/>
    <n v="3"/>
    <n v="61"/>
  </r>
  <r>
    <x v="21"/>
    <d v="2009-09-23T00:00:00"/>
    <n v="242"/>
    <x v="116"/>
    <n v="6"/>
    <n v="4"/>
    <n v="6"/>
    <n v="6"/>
    <n v="5"/>
    <n v="3"/>
    <n v="6"/>
    <n v="5"/>
    <n v="3"/>
    <n v="3"/>
    <n v="4"/>
    <n v="3"/>
    <n v="3"/>
    <n v="5"/>
    <n v="5"/>
    <n v="4"/>
    <n v="4"/>
    <n v="4"/>
    <n v="79"/>
  </r>
  <r>
    <x v="21"/>
    <d v="2009-09-23T00:00:00"/>
    <n v="2"/>
    <x v="30"/>
    <n v="3"/>
    <n v="3"/>
    <n v="4"/>
    <n v="4"/>
    <n v="4"/>
    <n v="3"/>
    <n v="3"/>
    <n v="2"/>
    <n v="3"/>
    <n v="3"/>
    <n v="2"/>
    <n v="3"/>
    <n v="2"/>
    <n v="3"/>
    <n v="3"/>
    <n v="3"/>
    <n v="3"/>
    <n v="3"/>
    <n v="54"/>
  </r>
  <r>
    <x v="21"/>
    <d v="2009-09-23T00:00:00"/>
    <n v="117"/>
    <x v="117"/>
    <n v="5"/>
    <n v="5"/>
    <n v="4"/>
    <n v="7"/>
    <n v="4"/>
    <n v="3"/>
    <n v="5"/>
    <n v="3"/>
    <n v="5"/>
    <n v="4"/>
    <n v="2"/>
    <n v="5"/>
    <n v="5"/>
    <n v="5"/>
    <n v="5"/>
    <n v="4"/>
    <n v="3"/>
    <n v="4"/>
    <n v="78"/>
  </r>
  <r>
    <x v="21"/>
    <d v="2009-09-23T00:00:00"/>
    <n v="211"/>
    <x v="61"/>
    <n v="4"/>
    <n v="2"/>
    <n v="3"/>
    <n v="5"/>
    <n v="2"/>
    <n v="2"/>
    <n v="5"/>
    <n v="2"/>
    <n v="5"/>
    <n v="2"/>
    <n v="2"/>
    <n v="2"/>
    <n v="2"/>
    <n v="5"/>
    <n v="4"/>
    <n v="4"/>
    <n v="3"/>
    <n v="2"/>
    <n v="56"/>
  </r>
  <r>
    <x v="21"/>
    <d v="2009-09-23T00:00:00"/>
    <n v="34"/>
    <x v="103"/>
    <n v="4"/>
    <n v="3"/>
    <n v="3"/>
    <n v="4"/>
    <n v="3"/>
    <n v="2"/>
    <n v="3"/>
    <n v="3"/>
    <n v="2"/>
    <n v="3"/>
    <n v="2"/>
    <n v="2"/>
    <n v="2"/>
    <n v="3"/>
    <n v="3"/>
    <n v="3"/>
    <n v="2"/>
    <n v="3"/>
    <n v="50"/>
  </r>
  <r>
    <x v="21"/>
    <d v="2009-09-23T00:00:00"/>
    <n v="3"/>
    <x v="34"/>
    <n v="3"/>
    <n v="3"/>
    <n v="3"/>
    <n v="4"/>
    <n v="3"/>
    <n v="2"/>
    <n v="4"/>
    <n v="4"/>
    <n v="3"/>
    <n v="3"/>
    <n v="4"/>
    <n v="3"/>
    <n v="2"/>
    <n v="4"/>
    <n v="3"/>
    <n v="2"/>
    <n v="3"/>
    <n v="3"/>
    <n v="56"/>
  </r>
  <r>
    <x v="21"/>
    <d v="2009-09-23T00:00:00"/>
    <n v="213"/>
    <x v="65"/>
    <n v="6"/>
    <n v="4"/>
    <n v="4"/>
    <n v="6"/>
    <n v="4"/>
    <n v="3"/>
    <n v="8"/>
    <n v="4"/>
    <n v="5"/>
    <n v="4"/>
    <n v="4"/>
    <n v="3"/>
    <n v="3"/>
    <n v="6"/>
    <n v="6"/>
    <n v="4"/>
    <n v="4"/>
    <n v="5"/>
    <n v="83"/>
  </r>
  <r>
    <x v="22"/>
    <d v="2009-09-30T00:00:00"/>
    <n v="5"/>
    <x v="1"/>
    <n v="4"/>
    <n v="3"/>
    <n v="3"/>
    <n v="3"/>
    <n v="3"/>
    <n v="3"/>
    <n v="4"/>
    <n v="5"/>
    <n v="2"/>
    <n v="3"/>
    <n v="2"/>
    <n v="2"/>
    <n v="5"/>
    <n v="3"/>
    <n v="3"/>
    <n v="3"/>
    <n v="3"/>
    <n v="2"/>
    <n v="56"/>
  </r>
  <r>
    <x v="22"/>
    <d v="2009-09-30T00:00:00"/>
    <n v="27"/>
    <x v="40"/>
    <n v="3"/>
    <n v="2"/>
    <n v="4"/>
    <n v="4"/>
    <n v="3"/>
    <n v="2"/>
    <n v="4"/>
    <n v="2"/>
    <n v="3"/>
    <n v="3"/>
    <n v="4"/>
    <n v="2"/>
    <n v="2"/>
    <n v="3"/>
    <n v="2"/>
    <n v="3"/>
    <n v="2"/>
    <n v="2"/>
    <n v="50"/>
  </r>
  <r>
    <x v="22"/>
    <d v="2009-09-30T00:00:00"/>
    <n v="195"/>
    <x v="2"/>
    <n v="4"/>
    <n v="3"/>
    <n v="4"/>
    <n v="4"/>
    <n v="3"/>
    <n v="3"/>
    <n v="3"/>
    <n v="3"/>
    <n v="3"/>
    <n v="3"/>
    <n v="2"/>
    <n v="2"/>
    <n v="3"/>
    <n v="4"/>
    <n v="3"/>
    <n v="3"/>
    <n v="3"/>
    <n v="3"/>
    <n v="56"/>
  </r>
  <r>
    <x v="22"/>
    <d v="2009-09-30T00:00:00"/>
    <n v="28"/>
    <x v="70"/>
    <n v="3"/>
    <n v="3"/>
    <n v="4"/>
    <n v="5"/>
    <n v="3"/>
    <n v="3"/>
    <n v="4"/>
    <n v="3"/>
    <n v="3"/>
    <n v="3"/>
    <n v="3"/>
    <n v="3"/>
    <n v="3"/>
    <n v="4"/>
    <n v="3"/>
    <n v="3"/>
    <n v="3"/>
    <n v="3"/>
    <n v="59"/>
  </r>
  <r>
    <x v="22"/>
    <d v="2009-09-30T00:00:00"/>
    <n v="249"/>
    <x v="118"/>
    <n v="9"/>
    <n v="5"/>
    <n v="7"/>
    <n v="8"/>
    <n v="5"/>
    <n v="6"/>
    <n v="6"/>
    <n v="8"/>
    <n v="6"/>
    <n v="7"/>
    <n v="6"/>
    <n v="5"/>
    <n v="5"/>
    <n v="4"/>
    <n v="9"/>
    <n v="6"/>
    <n v="6"/>
    <n v="7"/>
    <n v="115"/>
  </r>
  <r>
    <x v="22"/>
    <d v="2009-09-30T00:00:00"/>
    <n v="238"/>
    <x v="107"/>
    <n v="6"/>
    <n v="3"/>
    <n v="4"/>
    <n v="5"/>
    <n v="3"/>
    <n v="3"/>
    <n v="6"/>
    <n v="2"/>
    <n v="3"/>
    <n v="2"/>
    <n v="3"/>
    <n v="2"/>
    <n v="5"/>
    <n v="3"/>
    <n v="2"/>
    <n v="3"/>
    <n v="2"/>
    <n v="4"/>
    <n v="61"/>
  </r>
  <r>
    <x v="22"/>
    <d v="2009-09-30T00:00:00"/>
    <n v="129"/>
    <x v="87"/>
    <n v="4"/>
    <n v="3"/>
    <n v="5"/>
    <n v="6"/>
    <n v="4"/>
    <n v="2"/>
    <n v="4"/>
    <n v="3"/>
    <n v="3"/>
    <n v="4"/>
    <n v="2"/>
    <n v="3"/>
    <n v="3"/>
    <n v="5"/>
    <n v="3"/>
    <n v="6"/>
    <n v="4"/>
    <n v="4"/>
    <n v="68"/>
  </r>
  <r>
    <x v="22"/>
    <d v="2009-09-30T00:00:00"/>
    <n v="135"/>
    <x v="119"/>
    <n v="5"/>
    <n v="5"/>
    <n v="4"/>
    <n v="7"/>
    <n v="3"/>
    <n v="3"/>
    <n v="4"/>
    <n v="3"/>
    <n v="3"/>
    <n v="4"/>
    <n v="3"/>
    <n v="4"/>
    <n v="3"/>
    <n v="5"/>
    <n v="4"/>
    <n v="3"/>
    <n v="4"/>
    <n v="3"/>
    <n v="70"/>
  </r>
  <r>
    <x v="22"/>
    <d v="2009-09-30T00:00:00"/>
    <n v="232"/>
    <x v="97"/>
    <n v="5"/>
    <n v="3"/>
    <n v="3"/>
    <n v="4"/>
    <n v="3"/>
    <n v="2"/>
    <n v="4"/>
    <n v="5"/>
    <n v="4"/>
    <n v="3"/>
    <n v="4"/>
    <n v="3"/>
    <n v="2"/>
    <n v="5"/>
    <n v="3"/>
    <n v="3"/>
    <n v="3"/>
    <n v="4"/>
    <n v="63"/>
  </r>
  <r>
    <x v="22"/>
    <d v="2009-09-30T00:00:00"/>
    <n v="246"/>
    <x v="120"/>
    <n v="5"/>
    <n v="4"/>
    <n v="6"/>
    <n v="6"/>
    <n v="4"/>
    <n v="3"/>
    <n v="7"/>
    <n v="5"/>
    <n v="5"/>
    <n v="4"/>
    <n v="4"/>
    <n v="4"/>
    <n v="4"/>
    <n v="4"/>
    <n v="4"/>
    <n v="4"/>
    <n v="4"/>
    <n v="5"/>
    <n v="82"/>
  </r>
  <r>
    <x v="22"/>
    <d v="2009-09-30T00:00:00"/>
    <n v="102"/>
    <x v="52"/>
    <n v="3"/>
    <n v="3"/>
    <n v="3"/>
    <n v="4"/>
    <n v="3"/>
    <n v="3"/>
    <n v="5"/>
    <n v="2"/>
    <n v="3"/>
    <n v="2"/>
    <n v="2"/>
    <n v="3"/>
    <n v="2"/>
    <n v="4"/>
    <n v="3"/>
    <n v="3"/>
    <n v="4"/>
    <n v="3"/>
    <n v="55"/>
  </r>
  <r>
    <x v="22"/>
    <d v="2009-09-30T00:00:00"/>
    <n v="244"/>
    <x v="121"/>
    <n v="4"/>
    <n v="4"/>
    <n v="4"/>
    <n v="4"/>
    <n v="3"/>
    <n v="3"/>
    <n v="4"/>
    <n v="4"/>
    <n v="4"/>
    <n v="3"/>
    <n v="4"/>
    <n v="3"/>
    <n v="4"/>
    <n v="4"/>
    <n v="4"/>
    <n v="3"/>
    <n v="3"/>
    <n v="3"/>
    <n v="65"/>
  </r>
  <r>
    <x v="22"/>
    <d v="2009-09-30T00:00:00"/>
    <n v="25"/>
    <x v="10"/>
    <n v="5"/>
    <n v="3"/>
    <n v="3"/>
    <n v="3"/>
    <n v="3"/>
    <n v="3"/>
    <n v="3"/>
    <n v="3"/>
    <n v="4"/>
    <n v="3"/>
    <n v="3"/>
    <n v="4"/>
    <n v="2"/>
    <n v="5"/>
    <n v="4"/>
    <n v="3"/>
    <n v="2"/>
    <n v="3"/>
    <n v="59"/>
  </r>
  <r>
    <x v="22"/>
    <d v="2009-09-30T00:00:00"/>
    <n v="248"/>
    <x v="122"/>
    <n v="7"/>
    <n v="4"/>
    <n v="6"/>
    <n v="7"/>
    <n v="5"/>
    <n v="4"/>
    <n v="4"/>
    <n v="6"/>
    <n v="6"/>
    <n v="4"/>
    <n v="4"/>
    <n v="3"/>
    <n v="4"/>
    <n v="3"/>
    <n v="6"/>
    <n v="4"/>
    <n v="5"/>
    <n v="5"/>
    <n v="87"/>
  </r>
  <r>
    <x v="22"/>
    <d v="2009-09-30T00:00:00"/>
    <n v="6"/>
    <x v="113"/>
    <n v="3"/>
    <n v="3"/>
    <n v="3"/>
    <n v="5"/>
    <n v="3"/>
    <n v="2"/>
    <n v="4"/>
    <n v="3"/>
    <n v="3"/>
    <n v="3"/>
    <n v="3"/>
    <n v="4"/>
    <n v="3"/>
    <n v="4"/>
    <n v="4"/>
    <n v="3"/>
    <n v="3"/>
    <n v="3"/>
    <n v="59"/>
  </r>
  <r>
    <x v="22"/>
    <d v="2009-09-30T00:00:00"/>
    <n v="38"/>
    <x v="15"/>
    <n v="3"/>
    <n v="3"/>
    <n v="4"/>
    <n v="4"/>
    <n v="3"/>
    <n v="2"/>
    <n v="3"/>
    <n v="2"/>
    <n v="3"/>
    <n v="3"/>
    <n v="4"/>
    <n v="5"/>
    <n v="3"/>
    <n v="3"/>
    <n v="3"/>
    <n v="3"/>
    <n v="2"/>
    <n v="4"/>
    <n v="57"/>
  </r>
  <r>
    <x v="22"/>
    <d v="2009-09-30T00:00:00"/>
    <n v="33"/>
    <x v="26"/>
    <n v="3"/>
    <n v="3"/>
    <n v="4"/>
    <n v="4"/>
    <n v="4"/>
    <n v="3"/>
    <n v="4"/>
    <n v="3"/>
    <n v="3"/>
    <n v="4"/>
    <n v="3"/>
    <n v="5"/>
    <n v="3"/>
    <n v="3"/>
    <n v="4"/>
    <n v="3"/>
    <n v="5"/>
    <n v="4"/>
    <n v="65"/>
  </r>
  <r>
    <x v="22"/>
    <d v="2009-09-30T00:00:00"/>
    <n v="247"/>
    <x v="123"/>
    <n v="5"/>
    <n v="4"/>
    <n v="3"/>
    <n v="7"/>
    <n v="6"/>
    <n v="4"/>
    <n v="6"/>
    <n v="4"/>
    <n v="5"/>
    <n v="4"/>
    <n v="4"/>
    <n v="3"/>
    <n v="6"/>
    <n v="5"/>
    <n v="7"/>
    <n v="4"/>
    <n v="5"/>
    <n v="4"/>
    <n v="86"/>
  </r>
  <r>
    <x v="22"/>
    <d v="2009-09-30T00:00:00"/>
    <n v="2"/>
    <x v="30"/>
    <n v="3"/>
    <n v="2"/>
    <n v="3"/>
    <n v="4"/>
    <n v="2"/>
    <n v="2"/>
    <n v="3"/>
    <n v="2"/>
    <n v="4"/>
    <n v="2"/>
    <n v="3"/>
    <n v="2"/>
    <n v="2"/>
    <n v="4"/>
    <n v="3"/>
    <n v="3"/>
    <n v="4"/>
    <n v="2"/>
    <n v="50"/>
  </r>
  <r>
    <x v="22"/>
    <d v="2009-09-30T00:00:00"/>
    <n v="15"/>
    <x v="91"/>
    <n v="3"/>
    <n v="2"/>
    <n v="4"/>
    <n v="4"/>
    <n v="4"/>
    <n v="2"/>
    <n v="4"/>
    <n v="3"/>
    <n v="2"/>
    <n v="3"/>
    <n v="3"/>
    <n v="2"/>
    <n v="2"/>
    <n v="4"/>
    <n v="3"/>
    <n v="2"/>
    <n v="3"/>
    <n v="3"/>
    <n v="53"/>
  </r>
  <r>
    <x v="22"/>
    <d v="2009-09-30T00:00:00"/>
    <n v="211"/>
    <x v="61"/>
    <n v="4"/>
    <n v="2"/>
    <n v="3"/>
    <n v="5"/>
    <n v="3"/>
    <n v="3"/>
    <n v="4"/>
    <n v="2"/>
    <n v="3"/>
    <n v="3"/>
    <n v="2"/>
    <n v="3"/>
    <n v="2"/>
    <n v="4"/>
    <n v="3"/>
    <n v="2"/>
    <n v="3"/>
    <n v="3"/>
    <n v="54"/>
  </r>
  <r>
    <x v="22"/>
    <d v="2009-09-30T00:00:00"/>
    <n v="245"/>
    <x v="124"/>
    <n v="5"/>
    <n v="4"/>
    <n v="6"/>
    <n v="6"/>
    <n v="4"/>
    <n v="4"/>
    <n v="5"/>
    <n v="6"/>
    <n v="4"/>
    <n v="5"/>
    <n v="4"/>
    <n v="3"/>
    <n v="5"/>
    <n v="3"/>
    <n v="6"/>
    <n v="4"/>
    <n v="5"/>
    <n v="3"/>
    <n v="82"/>
  </r>
  <r>
    <x v="22"/>
    <d v="2009-09-30T00:00:00"/>
    <n v="34"/>
    <x v="103"/>
    <n v="3"/>
    <n v="3"/>
    <n v="3"/>
    <n v="4"/>
    <n v="2"/>
    <n v="2"/>
    <n v="3"/>
    <n v="4"/>
    <n v="3"/>
    <n v="3"/>
    <n v="2"/>
    <n v="2"/>
    <n v="2"/>
    <n v="4"/>
    <n v="3"/>
    <n v="3"/>
    <n v="3"/>
    <n v="3"/>
    <n v="52"/>
  </r>
  <r>
    <x v="22"/>
    <d v="2009-09-30T00:00:00"/>
    <n v="3"/>
    <x v="34"/>
    <n v="4"/>
    <n v="3"/>
    <n v="4"/>
    <n v="4"/>
    <n v="3"/>
    <n v="2"/>
    <n v="4"/>
    <n v="3"/>
    <n v="3"/>
    <n v="3"/>
    <n v="2"/>
    <n v="3"/>
    <n v="2"/>
    <n v="4"/>
    <n v="2"/>
    <n v="4"/>
    <n v="2"/>
    <n v="4"/>
    <n v="56"/>
  </r>
  <r>
    <x v="22"/>
    <d v="2009-09-30T00:00:00"/>
    <n v="213"/>
    <x v="65"/>
    <n v="6"/>
    <n v="4"/>
    <n v="5"/>
    <n v="6"/>
    <n v="5"/>
    <n v="5"/>
    <n v="5"/>
    <n v="4"/>
    <n v="3"/>
    <n v="6"/>
    <n v="4"/>
    <n v="5"/>
    <n v="3"/>
    <n v="5"/>
    <n v="5"/>
    <n v="3"/>
    <n v="4"/>
    <n v="6"/>
    <n v="84"/>
  </r>
  <r>
    <x v="22"/>
    <d v="2009-09-30T00:00:00"/>
    <n v="1"/>
    <x v="6"/>
    <n v="4"/>
    <n v="3"/>
    <n v="3"/>
    <n v="3"/>
    <n v="3"/>
    <n v="3"/>
    <n v="3"/>
    <n v="3"/>
    <n v="3"/>
    <n v="2"/>
    <n v="3"/>
    <n v="2"/>
    <n v="2"/>
    <n v="4"/>
    <n v="3"/>
    <n v="2"/>
    <n v="3"/>
    <n v="3"/>
    <n v="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21">
  <r>
    <x v="0"/>
    <d v="2009-04-15T00:00:00"/>
    <x v="0"/>
    <x v="0"/>
    <x v="0"/>
    <x v="0"/>
    <n v="6"/>
    <n v="6"/>
    <n v="3"/>
    <n v="3"/>
    <n v="6"/>
    <n v="4"/>
    <n v="2"/>
    <n v="3"/>
    <n v="4"/>
    <n v="4"/>
    <n v="3"/>
    <n v="5"/>
    <n v="4"/>
    <n v="4"/>
    <n v="3"/>
    <n v="3"/>
    <n v="70"/>
    <n v="14"/>
    <n v="14"/>
    <n v="17"/>
  </r>
  <r>
    <x v="0"/>
    <d v="2009-04-15T00:00:00"/>
    <x v="1"/>
    <x v="1"/>
    <x v="0"/>
    <x v="0"/>
    <n v="3"/>
    <n v="4"/>
    <n v="5"/>
    <n v="3"/>
    <n v="5"/>
    <n v="3"/>
    <n v="3"/>
    <n v="3"/>
    <n v="2"/>
    <n v="2"/>
    <n v="2"/>
    <n v="3"/>
    <n v="4"/>
    <n v="3"/>
    <n v="2"/>
    <n v="2"/>
    <n v="56"/>
    <n v="0"/>
    <n v="40"/>
    <n v="4"/>
  </r>
  <r>
    <x v="0"/>
    <d v="2009-04-15T00:00:00"/>
    <x v="2"/>
    <x v="2"/>
    <x v="0"/>
    <x v="0"/>
    <n v="4"/>
    <n v="4"/>
    <n v="4"/>
    <n v="3"/>
    <n v="3"/>
    <n v="4"/>
    <n v="3"/>
    <n v="2"/>
    <n v="4"/>
    <n v="3"/>
    <n v="3"/>
    <n v="3"/>
    <n v="3"/>
    <n v="4"/>
    <n v="2"/>
    <n v="3"/>
    <n v="59"/>
    <n v="3"/>
    <n v="28"/>
    <n v="9"/>
  </r>
  <r>
    <x v="0"/>
    <d v="2009-04-15T00:00:00"/>
    <x v="3"/>
    <x v="3"/>
    <x v="0"/>
    <x v="1"/>
    <n v="4"/>
    <n v="4"/>
    <n v="3"/>
    <n v="3"/>
    <n v="5"/>
    <n v="3"/>
    <n v="3"/>
    <n v="3"/>
    <n v="3"/>
    <n v="2"/>
    <n v="3"/>
    <n v="4"/>
    <n v="4"/>
    <n v="3"/>
    <n v="4"/>
    <n v="3"/>
    <n v="60"/>
    <n v="4"/>
    <n v="26"/>
    <n v="10"/>
  </r>
  <r>
    <x v="0"/>
    <d v="2009-04-15T00:00:00"/>
    <x v="4"/>
    <x v="4"/>
    <x v="0"/>
    <x v="0"/>
    <n v="3"/>
    <n v="4"/>
    <n v="3"/>
    <n v="2"/>
    <n v="4"/>
    <n v="4"/>
    <n v="4"/>
    <n v="3"/>
    <n v="3"/>
    <n v="2"/>
    <n v="3"/>
    <n v="3"/>
    <n v="4"/>
    <n v="3"/>
    <n v="2"/>
    <n v="4"/>
    <n v="58"/>
    <n v="2"/>
    <n v="30"/>
    <n v="8"/>
  </r>
  <r>
    <x v="0"/>
    <d v="2009-04-15T00:00:00"/>
    <x v="5"/>
    <x v="5"/>
    <x v="0"/>
    <x v="0"/>
    <n v="3"/>
    <n v="5"/>
    <n v="3"/>
    <n v="3"/>
    <n v="5"/>
    <n v="4"/>
    <n v="3"/>
    <n v="3"/>
    <n v="3"/>
    <n v="4"/>
    <n v="3"/>
    <n v="3"/>
    <n v="4"/>
    <n v="3"/>
    <n v="5"/>
    <n v="4"/>
    <n v="65"/>
    <n v="9"/>
    <n v="16"/>
    <n v="15"/>
  </r>
  <r>
    <x v="0"/>
    <d v="2009-04-15T00:00:00"/>
    <x v="6"/>
    <x v="6"/>
    <x v="0"/>
    <x v="1"/>
    <n v="3"/>
    <n v="4"/>
    <n v="3"/>
    <n v="3"/>
    <n v="4"/>
    <n v="3"/>
    <n v="3"/>
    <n v="3"/>
    <n v="4"/>
    <n v="2"/>
    <n v="3"/>
    <n v="3"/>
    <n v="3"/>
    <n v="4"/>
    <n v="2"/>
    <n v="3"/>
    <n v="56"/>
    <n v="0"/>
    <n v="40"/>
    <n v="4"/>
  </r>
  <r>
    <x v="0"/>
    <d v="2009-04-15T00:00:00"/>
    <x v="7"/>
    <x v="7"/>
    <x v="1"/>
    <x v="2"/>
    <n v="3"/>
    <n v="3"/>
    <n v="3"/>
    <n v="2"/>
    <n v="2"/>
    <n v="2"/>
    <n v="2"/>
    <n v="2"/>
    <n v="3"/>
    <n v="3"/>
    <n v="2"/>
    <n v="3"/>
    <n v="3"/>
    <n v="3"/>
    <n v="3"/>
    <n v="3"/>
    <n v="49"/>
    <n v="-7"/>
    <n v="50"/>
    <n v="1"/>
  </r>
  <r>
    <x v="0"/>
    <d v="2009-04-15T00:00:00"/>
    <x v="8"/>
    <x v="8"/>
    <x v="1"/>
    <x v="3"/>
    <n v="4"/>
    <n v="4"/>
    <n v="4"/>
    <n v="3"/>
    <n v="4"/>
    <n v="5"/>
    <n v="3"/>
    <n v="3"/>
    <n v="4"/>
    <n v="3"/>
    <n v="3"/>
    <n v="3"/>
    <n v="3"/>
    <n v="3"/>
    <n v="3"/>
    <n v="4"/>
    <n v="64"/>
    <n v="8"/>
    <n v="20"/>
    <n v="13"/>
  </r>
  <r>
    <x v="0"/>
    <d v="2009-04-15T00:00:00"/>
    <x v="9"/>
    <x v="9"/>
    <x v="0"/>
    <x v="2"/>
    <n v="4"/>
    <n v="5"/>
    <n v="3"/>
    <n v="3"/>
    <n v="4"/>
    <n v="4"/>
    <n v="3"/>
    <n v="4"/>
    <n v="4"/>
    <n v="2"/>
    <n v="3"/>
    <n v="4"/>
    <n v="3"/>
    <n v="2"/>
    <n v="3"/>
    <n v="3"/>
    <n v="62"/>
    <n v="6"/>
    <n v="22"/>
    <n v="12"/>
  </r>
  <r>
    <x v="0"/>
    <d v="2009-04-15T00:00:00"/>
    <x v="10"/>
    <x v="10"/>
    <x v="2"/>
    <x v="0"/>
    <n v="3"/>
    <n v="3"/>
    <n v="3"/>
    <n v="4"/>
    <n v="5"/>
    <n v="5"/>
    <n v="2"/>
    <n v="3"/>
    <n v="2"/>
    <n v="2"/>
    <n v="2"/>
    <n v="3"/>
    <n v="3"/>
    <n v="3"/>
    <n v="2"/>
    <n v="3"/>
    <n v="53"/>
    <n v="-3"/>
    <n v="46"/>
    <n v="2"/>
  </r>
  <r>
    <x v="0"/>
    <d v="2009-04-15T00:00:00"/>
    <x v="11"/>
    <x v="11"/>
    <x v="3"/>
    <x v="1"/>
    <n v="4"/>
    <n v="5"/>
    <n v="4"/>
    <n v="3"/>
    <n v="5"/>
    <n v="3"/>
    <n v="3"/>
    <n v="3"/>
    <n v="4"/>
    <n v="3"/>
    <n v="3"/>
    <n v="5"/>
    <n v="3"/>
    <n v="5"/>
    <n v="2"/>
    <n v="2"/>
    <n v="64"/>
    <n v="8"/>
    <n v="20"/>
    <n v="13"/>
  </r>
  <r>
    <x v="0"/>
    <d v="2009-04-15T00:00:00"/>
    <x v="12"/>
    <x v="12"/>
    <x v="0"/>
    <x v="0"/>
    <n v="4"/>
    <n v="5"/>
    <n v="4"/>
    <n v="3"/>
    <n v="5"/>
    <n v="3"/>
    <n v="3"/>
    <n v="3"/>
    <n v="2"/>
    <n v="4"/>
    <n v="3"/>
    <n v="5"/>
    <n v="4"/>
    <n v="2"/>
    <n v="4"/>
    <n v="4"/>
    <n v="65"/>
    <n v="9"/>
    <n v="16"/>
    <n v="15"/>
  </r>
  <r>
    <x v="0"/>
    <d v="2009-04-15T00:00:00"/>
    <x v="13"/>
    <x v="13"/>
    <x v="3"/>
    <x v="0"/>
    <n v="4"/>
    <n v="4"/>
    <n v="3"/>
    <n v="3"/>
    <n v="3"/>
    <n v="4"/>
    <n v="2"/>
    <n v="2"/>
    <n v="3"/>
    <n v="4"/>
    <n v="2"/>
    <n v="3"/>
    <n v="3"/>
    <n v="3"/>
    <n v="3"/>
    <n v="3"/>
    <n v="57"/>
    <n v="1"/>
    <n v="34"/>
    <n v="6"/>
  </r>
  <r>
    <x v="0"/>
    <d v="2009-04-15T00:00:00"/>
    <x v="14"/>
    <x v="14"/>
    <x v="1"/>
    <x v="1"/>
    <n v="4"/>
    <n v="4"/>
    <n v="3"/>
    <n v="3"/>
    <n v="4"/>
    <n v="3"/>
    <n v="3"/>
    <n v="2"/>
    <n v="3"/>
    <n v="2"/>
    <n v="3"/>
    <n v="3"/>
    <n v="3"/>
    <n v="3"/>
    <n v="3"/>
    <n v="4"/>
    <n v="55"/>
    <n v="-1"/>
    <n v="43"/>
    <n v="3"/>
  </r>
  <r>
    <x v="0"/>
    <d v="2009-04-15T00:00:00"/>
    <x v="15"/>
    <x v="15"/>
    <x v="0"/>
    <x v="2"/>
    <n v="5"/>
    <n v="5"/>
    <n v="3"/>
    <n v="2"/>
    <n v="7"/>
    <n v="5"/>
    <n v="4"/>
    <n v="3"/>
    <n v="2"/>
    <n v="3"/>
    <n v="3"/>
    <n v="5"/>
    <n v="6"/>
    <n v="3"/>
    <n v="2"/>
    <n v="4"/>
    <n v="70"/>
    <n v="14"/>
    <n v="14"/>
    <n v="17"/>
  </r>
  <r>
    <x v="0"/>
    <d v="2009-04-15T00:00:00"/>
    <x v="16"/>
    <x v="16"/>
    <x v="0"/>
    <x v="2"/>
    <n v="5"/>
    <n v="8"/>
    <n v="4"/>
    <n v="3"/>
    <n v="6"/>
    <n v="4"/>
    <n v="4"/>
    <n v="3"/>
    <n v="4"/>
    <n v="3"/>
    <n v="3"/>
    <n v="6"/>
    <n v="4"/>
    <n v="4"/>
    <n v="4"/>
    <n v="4"/>
    <n v="77"/>
    <n v="21"/>
    <n v="12"/>
    <n v="19"/>
  </r>
  <r>
    <x v="0"/>
    <d v="2009-04-15T00:00:00"/>
    <x v="17"/>
    <x v="17"/>
    <x v="1"/>
    <x v="0"/>
    <n v="3"/>
    <n v="4"/>
    <n v="4"/>
    <n v="3"/>
    <n v="3"/>
    <n v="4"/>
    <n v="4"/>
    <n v="4"/>
    <n v="3"/>
    <n v="4"/>
    <n v="4"/>
    <n v="2"/>
    <n v="4"/>
    <n v="3"/>
    <n v="3"/>
    <n v="2"/>
    <n v="60"/>
    <n v="4"/>
    <n v="26"/>
    <n v="10"/>
  </r>
  <r>
    <x v="0"/>
    <d v="2009-04-15T00:00:00"/>
    <x v="18"/>
    <x v="18"/>
    <x v="0"/>
    <x v="1"/>
    <n v="4"/>
    <n v="5"/>
    <n v="3"/>
    <n v="2"/>
    <n v="4"/>
    <n v="3"/>
    <n v="3"/>
    <n v="4"/>
    <n v="4"/>
    <n v="3"/>
    <n v="2"/>
    <n v="4"/>
    <n v="3"/>
    <n v="3"/>
    <n v="2"/>
    <n v="2"/>
    <n v="57"/>
    <n v="1"/>
    <n v="34"/>
    <n v="6"/>
  </r>
  <r>
    <x v="1"/>
    <d v="2009-04-22T00:00:00"/>
    <x v="1"/>
    <x v="1"/>
    <x v="1"/>
    <x v="0"/>
    <n v="4"/>
    <n v="4"/>
    <n v="3"/>
    <n v="2"/>
    <n v="4"/>
    <n v="2"/>
    <n v="3"/>
    <n v="3"/>
    <n v="2"/>
    <n v="2"/>
    <n v="3"/>
    <n v="4"/>
    <n v="3"/>
    <n v="2"/>
    <n v="3"/>
    <n v="3"/>
    <n v="53"/>
    <n v="-3"/>
    <n v="37"/>
    <n v="5"/>
  </r>
  <r>
    <x v="1"/>
    <d v="2009-04-22T00:00:00"/>
    <x v="2"/>
    <x v="2"/>
    <x v="0"/>
    <x v="0"/>
    <n v="3"/>
    <n v="5"/>
    <n v="3"/>
    <n v="3"/>
    <n v="4"/>
    <n v="2"/>
    <n v="2"/>
    <n v="2"/>
    <n v="3"/>
    <n v="2"/>
    <n v="2"/>
    <n v="3"/>
    <n v="3"/>
    <n v="3"/>
    <n v="3"/>
    <n v="3"/>
    <n v="53"/>
    <n v="-3"/>
    <n v="37"/>
    <n v="5"/>
  </r>
  <r>
    <x v="1"/>
    <d v="2009-04-22T00:00:00"/>
    <x v="3"/>
    <x v="3"/>
    <x v="3"/>
    <x v="0"/>
    <n v="4"/>
    <n v="5"/>
    <n v="4"/>
    <n v="2"/>
    <n v="4"/>
    <n v="3"/>
    <n v="3"/>
    <n v="3"/>
    <n v="4"/>
    <n v="3"/>
    <n v="3"/>
    <n v="4"/>
    <n v="3"/>
    <n v="3"/>
    <n v="3"/>
    <n v="2"/>
    <n v="61"/>
    <n v="5"/>
    <n v="8"/>
    <n v="23"/>
  </r>
  <r>
    <x v="1"/>
    <d v="2009-04-22T00:00:00"/>
    <x v="4"/>
    <x v="4"/>
    <x v="0"/>
    <x v="0"/>
    <n v="3"/>
    <n v="5"/>
    <n v="3"/>
    <n v="2"/>
    <n v="5"/>
    <n v="4"/>
    <n v="3"/>
    <n v="4"/>
    <n v="2"/>
    <n v="2"/>
    <n v="2"/>
    <n v="4"/>
    <n v="3"/>
    <n v="3"/>
    <n v="3"/>
    <n v="3"/>
    <n v="58"/>
    <n v="2"/>
    <n v="20"/>
    <n v="13"/>
  </r>
  <r>
    <x v="1"/>
    <d v="2009-04-22T00:00:00"/>
    <x v="19"/>
    <x v="19"/>
    <x v="0"/>
    <x v="1"/>
    <n v="3"/>
    <n v="3"/>
    <n v="3"/>
    <n v="2"/>
    <n v="4"/>
    <n v="2"/>
    <n v="2"/>
    <n v="3"/>
    <n v="2"/>
    <n v="3"/>
    <n v="2"/>
    <n v="4"/>
    <n v="3"/>
    <n v="2"/>
    <n v="3"/>
    <n v="3"/>
    <n v="50"/>
    <n v="-6"/>
    <n v="50"/>
    <n v="1"/>
  </r>
  <r>
    <x v="1"/>
    <d v="2009-04-22T00:00:00"/>
    <x v="20"/>
    <x v="20"/>
    <x v="0"/>
    <x v="0"/>
    <n v="6"/>
    <n v="5"/>
    <n v="4"/>
    <n v="5"/>
    <n v="8"/>
    <n v="4"/>
    <n v="3"/>
    <n v="4"/>
    <n v="3"/>
    <n v="3"/>
    <n v="3"/>
    <n v="5"/>
    <n v="4"/>
    <n v="4"/>
    <n v="3"/>
    <n v="4"/>
    <n v="75"/>
    <n v="19"/>
    <n v="3"/>
    <n v="28"/>
  </r>
  <r>
    <x v="1"/>
    <d v="2009-04-22T00:00:00"/>
    <x v="6"/>
    <x v="6"/>
    <x v="1"/>
    <x v="0"/>
    <n v="3"/>
    <n v="4"/>
    <n v="3"/>
    <n v="2"/>
    <n v="4"/>
    <n v="2"/>
    <n v="3"/>
    <n v="3"/>
    <n v="3"/>
    <n v="3"/>
    <n v="2"/>
    <n v="3"/>
    <n v="3"/>
    <n v="3"/>
    <n v="2"/>
    <n v="3"/>
    <n v="52"/>
    <n v="-4"/>
    <n v="43"/>
    <n v="3"/>
  </r>
  <r>
    <x v="1"/>
    <d v="2009-04-22T00:00:00"/>
    <x v="7"/>
    <x v="7"/>
    <x v="1"/>
    <x v="1"/>
    <n v="3"/>
    <n v="4"/>
    <n v="5"/>
    <n v="2"/>
    <n v="4"/>
    <n v="2"/>
    <n v="3"/>
    <n v="3"/>
    <n v="2"/>
    <n v="2"/>
    <n v="2"/>
    <n v="3"/>
    <n v="3"/>
    <n v="3"/>
    <n v="2"/>
    <n v="3"/>
    <n v="51"/>
    <n v="-5"/>
    <n v="46"/>
    <n v="2"/>
  </r>
  <r>
    <x v="1"/>
    <d v="2009-04-22T00:00:00"/>
    <x v="21"/>
    <x v="21"/>
    <x v="3"/>
    <x v="3"/>
    <n v="6"/>
    <n v="6"/>
    <n v="6"/>
    <n v="5"/>
    <n v="5"/>
    <n v="5"/>
    <n v="5"/>
    <n v="5"/>
    <n v="3"/>
    <n v="3"/>
    <n v="4"/>
    <n v="9"/>
    <n v="7"/>
    <n v="4"/>
    <n v="5"/>
    <n v="6"/>
    <n v="94"/>
    <n v="38"/>
    <n v="0"/>
    <n v="31"/>
  </r>
  <r>
    <x v="1"/>
    <d v="2009-04-22T00:00:00"/>
    <x v="22"/>
    <x v="22"/>
    <x v="1"/>
    <x v="1"/>
    <n v="3"/>
    <n v="4"/>
    <n v="3"/>
    <n v="2"/>
    <n v="5"/>
    <n v="4"/>
    <n v="3"/>
    <n v="3"/>
    <n v="2"/>
    <n v="3"/>
    <n v="3"/>
    <n v="3"/>
    <n v="3"/>
    <n v="2"/>
    <n v="2"/>
    <n v="4"/>
    <n v="54"/>
    <n v="-2"/>
    <n v="32"/>
    <n v="7"/>
  </r>
  <r>
    <x v="1"/>
    <d v="2009-04-22T00:00:00"/>
    <x v="23"/>
    <x v="23"/>
    <x v="3"/>
    <x v="2"/>
    <n v="6"/>
    <n v="7"/>
    <n v="4"/>
    <n v="5"/>
    <n v="6"/>
    <n v="5"/>
    <n v="5"/>
    <n v="3"/>
    <n v="4"/>
    <n v="3"/>
    <n v="4"/>
    <n v="6"/>
    <n v="4"/>
    <n v="3"/>
    <n v="5"/>
    <n v="5"/>
    <n v="84"/>
    <n v="28"/>
    <n v="1"/>
    <n v="30"/>
  </r>
  <r>
    <x v="1"/>
    <d v="2009-04-22T00:00:00"/>
    <x v="8"/>
    <x v="8"/>
    <x v="1"/>
    <x v="2"/>
    <n v="3"/>
    <n v="4"/>
    <n v="4"/>
    <n v="3"/>
    <n v="4"/>
    <n v="2"/>
    <n v="3"/>
    <n v="2"/>
    <n v="3"/>
    <n v="3"/>
    <n v="2"/>
    <n v="4"/>
    <n v="3"/>
    <n v="3"/>
    <n v="3"/>
    <n v="4"/>
    <n v="57"/>
    <n v="1"/>
    <n v="24"/>
    <n v="11"/>
  </r>
  <r>
    <x v="1"/>
    <d v="2009-04-22T00:00:00"/>
    <x v="9"/>
    <x v="9"/>
    <x v="1"/>
    <x v="0"/>
    <n v="4"/>
    <n v="4"/>
    <n v="3"/>
    <n v="3"/>
    <n v="4"/>
    <n v="4"/>
    <n v="3"/>
    <n v="3"/>
    <n v="4"/>
    <n v="3"/>
    <n v="3"/>
    <n v="4"/>
    <n v="3"/>
    <n v="3"/>
    <n v="3"/>
    <n v="2"/>
    <n v="59"/>
    <n v="3"/>
    <n v="15"/>
    <n v="16"/>
  </r>
  <r>
    <x v="1"/>
    <d v="2009-04-22T00:00:00"/>
    <x v="10"/>
    <x v="10"/>
    <x v="0"/>
    <x v="1"/>
    <n v="3"/>
    <n v="5"/>
    <n v="3"/>
    <n v="3"/>
    <n v="3"/>
    <n v="3"/>
    <n v="3"/>
    <n v="3"/>
    <n v="2"/>
    <n v="2"/>
    <n v="2"/>
    <n v="3"/>
    <n v="2"/>
    <n v="3"/>
    <n v="2"/>
    <n v="4"/>
    <n v="52"/>
    <n v="-4"/>
    <n v="43"/>
    <n v="3"/>
  </r>
  <r>
    <x v="1"/>
    <d v="2009-04-22T00:00:00"/>
    <x v="24"/>
    <x v="24"/>
    <x v="3"/>
    <x v="1"/>
    <n v="4"/>
    <n v="3"/>
    <n v="3"/>
    <n v="3"/>
    <n v="3"/>
    <n v="3"/>
    <n v="3"/>
    <n v="3"/>
    <n v="3"/>
    <n v="2"/>
    <n v="3"/>
    <n v="3"/>
    <n v="5"/>
    <n v="4"/>
    <n v="2"/>
    <n v="3"/>
    <n v="57"/>
    <n v="1"/>
    <n v="24"/>
    <n v="11"/>
  </r>
  <r>
    <x v="1"/>
    <d v="2009-04-22T00:00:00"/>
    <x v="13"/>
    <x v="13"/>
    <x v="1"/>
    <x v="0"/>
    <n v="4"/>
    <n v="5"/>
    <n v="4"/>
    <n v="2"/>
    <n v="5"/>
    <n v="5"/>
    <n v="2"/>
    <n v="3"/>
    <n v="2"/>
    <n v="3"/>
    <n v="2"/>
    <n v="4"/>
    <n v="4"/>
    <n v="3"/>
    <n v="2"/>
    <n v="3"/>
    <n v="59"/>
    <n v="3"/>
    <n v="15"/>
    <n v="16"/>
  </r>
  <r>
    <x v="1"/>
    <d v="2009-04-22T00:00:00"/>
    <x v="14"/>
    <x v="14"/>
    <x v="0"/>
    <x v="1"/>
    <n v="4"/>
    <n v="4"/>
    <n v="4"/>
    <n v="3"/>
    <n v="4"/>
    <n v="3"/>
    <n v="3"/>
    <n v="2"/>
    <n v="4"/>
    <n v="3"/>
    <n v="2"/>
    <n v="4"/>
    <n v="3"/>
    <n v="4"/>
    <n v="2"/>
    <n v="3"/>
    <n v="58"/>
    <n v="2"/>
    <n v="20"/>
    <n v="13"/>
  </r>
  <r>
    <x v="1"/>
    <d v="2009-04-22T00:00:00"/>
    <x v="25"/>
    <x v="25"/>
    <x v="1"/>
    <x v="0"/>
    <n v="4"/>
    <n v="4"/>
    <n v="3"/>
    <n v="2"/>
    <n v="4"/>
    <n v="3"/>
    <n v="4"/>
    <n v="3"/>
    <n v="3"/>
    <n v="2"/>
    <n v="3"/>
    <n v="5"/>
    <n v="4"/>
    <n v="3"/>
    <n v="3"/>
    <n v="4"/>
    <n v="60"/>
    <n v="4"/>
    <n v="10"/>
    <n v="21"/>
  </r>
  <r>
    <x v="1"/>
    <d v="2009-04-22T00:00:00"/>
    <x v="15"/>
    <x v="15"/>
    <x v="0"/>
    <x v="1"/>
    <n v="4"/>
    <n v="5"/>
    <n v="5"/>
    <n v="4"/>
    <n v="4"/>
    <n v="3"/>
    <n v="2"/>
    <n v="4"/>
    <n v="3"/>
    <n v="3"/>
    <n v="4"/>
    <n v="4"/>
    <n v="2"/>
    <n v="3"/>
    <n v="3"/>
    <n v="3"/>
    <n v="62"/>
    <n v="6"/>
    <n v="6"/>
    <n v="25"/>
  </r>
  <r>
    <x v="1"/>
    <d v="2009-04-22T00:00:00"/>
    <x v="26"/>
    <x v="26"/>
    <x v="1"/>
    <x v="0"/>
    <n v="4"/>
    <n v="4"/>
    <n v="3"/>
    <n v="3"/>
    <n v="4"/>
    <n v="4"/>
    <n v="3"/>
    <n v="3"/>
    <n v="4"/>
    <n v="3"/>
    <n v="3"/>
    <n v="4"/>
    <n v="3"/>
    <n v="3"/>
    <n v="3"/>
    <n v="2"/>
    <n v="59"/>
    <n v="3"/>
    <n v="15"/>
    <n v="16"/>
  </r>
  <r>
    <x v="1"/>
    <d v="2009-04-22T00:00:00"/>
    <x v="27"/>
    <x v="27"/>
    <x v="1"/>
    <x v="1"/>
    <n v="4"/>
    <n v="4"/>
    <n v="3"/>
    <n v="3"/>
    <n v="6"/>
    <n v="7"/>
    <n v="4"/>
    <n v="2"/>
    <n v="2"/>
    <n v="2"/>
    <n v="2"/>
    <n v="4"/>
    <n v="3"/>
    <n v="3"/>
    <n v="3"/>
    <n v="3"/>
    <n v="60"/>
    <n v="4"/>
    <n v="10"/>
    <n v="21"/>
  </r>
  <r>
    <x v="1"/>
    <d v="2009-04-22T00:00:00"/>
    <x v="28"/>
    <x v="28"/>
    <x v="0"/>
    <x v="1"/>
    <n v="4"/>
    <n v="5"/>
    <n v="3"/>
    <n v="3"/>
    <n v="5"/>
    <n v="5"/>
    <n v="3"/>
    <n v="3"/>
    <n v="4"/>
    <n v="3"/>
    <n v="3"/>
    <n v="5"/>
    <n v="3"/>
    <n v="2"/>
    <n v="2"/>
    <n v="3"/>
    <n v="62"/>
    <n v="6"/>
    <n v="6"/>
    <n v="25"/>
  </r>
  <r>
    <x v="1"/>
    <d v="2009-04-22T00:00:00"/>
    <x v="29"/>
    <x v="29"/>
    <x v="3"/>
    <x v="0"/>
    <n v="3"/>
    <n v="3"/>
    <n v="3"/>
    <n v="3"/>
    <n v="5"/>
    <n v="2"/>
    <n v="2"/>
    <n v="3"/>
    <n v="3"/>
    <n v="3"/>
    <n v="3"/>
    <n v="3"/>
    <n v="3"/>
    <n v="3"/>
    <n v="2"/>
    <n v="3"/>
    <n v="55"/>
    <n v="-1"/>
    <n v="30"/>
    <n v="8"/>
  </r>
  <r>
    <x v="1"/>
    <d v="2009-04-22T00:00:00"/>
    <x v="30"/>
    <x v="30"/>
    <x v="0"/>
    <x v="0"/>
    <n v="3"/>
    <n v="4"/>
    <n v="3"/>
    <n v="3"/>
    <n v="4"/>
    <n v="3"/>
    <n v="3"/>
    <n v="3"/>
    <n v="4"/>
    <n v="2"/>
    <n v="2"/>
    <n v="4"/>
    <n v="2"/>
    <n v="3"/>
    <n v="3"/>
    <n v="3"/>
    <n v="56"/>
    <n v="0"/>
    <n v="28"/>
    <n v="9"/>
  </r>
  <r>
    <x v="1"/>
    <d v="2009-04-22T00:00:00"/>
    <x v="31"/>
    <x v="31"/>
    <x v="3"/>
    <x v="2"/>
    <n v="4"/>
    <n v="4"/>
    <n v="4"/>
    <n v="3"/>
    <n v="4"/>
    <n v="4"/>
    <n v="4"/>
    <n v="3"/>
    <n v="4"/>
    <n v="3"/>
    <n v="2"/>
    <n v="5"/>
    <n v="3"/>
    <n v="3"/>
    <n v="3"/>
    <n v="3"/>
    <n v="65"/>
    <n v="9"/>
    <n v="4"/>
    <n v="27"/>
  </r>
  <r>
    <x v="1"/>
    <d v="2009-04-22T00:00:00"/>
    <x v="16"/>
    <x v="16"/>
    <x v="3"/>
    <x v="3"/>
    <n v="6"/>
    <n v="6"/>
    <n v="4"/>
    <n v="3"/>
    <n v="5"/>
    <n v="7"/>
    <n v="3"/>
    <n v="2"/>
    <n v="4"/>
    <n v="3"/>
    <n v="4"/>
    <n v="6"/>
    <n v="4"/>
    <n v="5"/>
    <n v="4"/>
    <n v="5"/>
    <n v="81"/>
    <n v="25"/>
    <n v="2"/>
    <n v="29"/>
  </r>
  <r>
    <x v="1"/>
    <d v="2009-04-22T00:00:00"/>
    <x v="17"/>
    <x v="17"/>
    <x v="1"/>
    <x v="0"/>
    <n v="4"/>
    <n v="4"/>
    <n v="2"/>
    <n v="3"/>
    <n v="4"/>
    <n v="3"/>
    <n v="3"/>
    <n v="3"/>
    <n v="2"/>
    <n v="3"/>
    <n v="3"/>
    <n v="5"/>
    <n v="3"/>
    <n v="3"/>
    <n v="3"/>
    <n v="4"/>
    <n v="58"/>
    <n v="2"/>
    <n v="20"/>
    <n v="13"/>
  </r>
  <r>
    <x v="1"/>
    <d v="2009-04-22T00:00:00"/>
    <x v="32"/>
    <x v="32"/>
    <x v="1"/>
    <x v="1"/>
    <n v="3"/>
    <n v="4"/>
    <n v="4"/>
    <n v="3"/>
    <n v="4"/>
    <n v="3"/>
    <n v="3"/>
    <n v="2"/>
    <n v="5"/>
    <n v="3"/>
    <n v="4"/>
    <n v="4"/>
    <n v="2"/>
    <n v="5"/>
    <n v="2"/>
    <n v="3"/>
    <n v="59"/>
    <n v="3"/>
    <n v="15"/>
    <n v="16"/>
  </r>
  <r>
    <x v="1"/>
    <d v="2009-04-22T00:00:00"/>
    <x v="33"/>
    <x v="33"/>
    <x v="3"/>
    <x v="1"/>
    <n v="3"/>
    <n v="5"/>
    <n v="4"/>
    <n v="3"/>
    <n v="4"/>
    <n v="3"/>
    <n v="2"/>
    <n v="2"/>
    <n v="4"/>
    <n v="2"/>
    <n v="3"/>
    <n v="4"/>
    <n v="3"/>
    <n v="5"/>
    <n v="4"/>
    <n v="3"/>
    <n v="61"/>
    <n v="5"/>
    <n v="8"/>
    <n v="23"/>
  </r>
  <r>
    <x v="1"/>
    <d v="2009-04-22T00:00:00"/>
    <x v="34"/>
    <x v="34"/>
    <x v="1"/>
    <x v="0"/>
    <n v="4"/>
    <n v="4"/>
    <n v="3"/>
    <n v="3"/>
    <n v="4"/>
    <n v="3"/>
    <n v="3"/>
    <n v="3"/>
    <n v="4"/>
    <n v="2"/>
    <n v="2"/>
    <n v="4"/>
    <n v="4"/>
    <n v="2"/>
    <n v="2"/>
    <n v="3"/>
    <n v="56"/>
    <n v="0"/>
    <n v="28"/>
    <n v="9"/>
  </r>
  <r>
    <x v="1"/>
    <d v="2009-04-22T00:00:00"/>
    <x v="18"/>
    <x v="18"/>
    <x v="0"/>
    <x v="0"/>
    <n v="4"/>
    <n v="4"/>
    <n v="3"/>
    <n v="3"/>
    <n v="6"/>
    <n v="3"/>
    <n v="3"/>
    <n v="3"/>
    <n v="2"/>
    <n v="3"/>
    <n v="3"/>
    <n v="4"/>
    <n v="3"/>
    <n v="3"/>
    <n v="2"/>
    <n v="3"/>
    <n v="59"/>
    <n v="3"/>
    <n v="15"/>
    <n v="16"/>
  </r>
  <r>
    <x v="2"/>
    <d v="2009-04-29T00:00:00"/>
    <x v="3"/>
    <x v="3"/>
    <x v="0"/>
    <x v="2"/>
    <n v="4"/>
    <n v="4"/>
    <n v="4"/>
    <n v="3"/>
    <n v="4"/>
    <n v="3"/>
    <n v="3"/>
    <n v="3"/>
    <n v="4"/>
    <n v="3"/>
    <n v="3"/>
    <n v="4"/>
    <n v="3"/>
    <n v="3"/>
    <n v="3"/>
    <n v="3"/>
    <n v="62"/>
    <n v="6"/>
    <n v="20"/>
    <n v="13"/>
  </r>
  <r>
    <x v="2"/>
    <d v="2009-04-29T00:00:00"/>
    <x v="4"/>
    <x v="4"/>
    <x v="0"/>
    <x v="2"/>
    <n v="4"/>
    <n v="5"/>
    <n v="3"/>
    <n v="3"/>
    <n v="4"/>
    <n v="2"/>
    <n v="3"/>
    <n v="2"/>
    <n v="3"/>
    <n v="2"/>
    <n v="3"/>
    <n v="5"/>
    <n v="4"/>
    <n v="3"/>
    <n v="3"/>
    <n v="3"/>
    <n v="60"/>
    <n v="4"/>
    <n v="28"/>
    <n v="9"/>
  </r>
  <r>
    <x v="2"/>
    <d v="2009-04-29T00:00:00"/>
    <x v="35"/>
    <x v="35"/>
    <x v="1"/>
    <x v="0"/>
    <n v="3"/>
    <n v="6"/>
    <n v="3"/>
    <n v="2"/>
    <n v="4"/>
    <n v="4"/>
    <n v="2"/>
    <n v="3"/>
    <n v="3"/>
    <n v="3"/>
    <n v="3"/>
    <n v="3"/>
    <n v="3"/>
    <n v="3"/>
    <n v="3"/>
    <n v="4"/>
    <n v="58"/>
    <n v="2"/>
    <n v="34"/>
    <n v="6"/>
  </r>
  <r>
    <x v="2"/>
    <d v="2009-04-29T00:00:00"/>
    <x v="19"/>
    <x v="19"/>
    <x v="1"/>
    <x v="1"/>
    <n v="3"/>
    <n v="4"/>
    <n v="3"/>
    <n v="2"/>
    <n v="4"/>
    <n v="3"/>
    <n v="3"/>
    <n v="3"/>
    <n v="4"/>
    <n v="2"/>
    <n v="2"/>
    <n v="4"/>
    <n v="3"/>
    <n v="2"/>
    <n v="2"/>
    <n v="4"/>
    <n v="53"/>
    <n v="-3"/>
    <n v="43"/>
    <n v="3"/>
  </r>
  <r>
    <x v="2"/>
    <d v="2009-04-29T00:00:00"/>
    <x v="6"/>
    <x v="6"/>
    <x v="0"/>
    <x v="0"/>
    <n v="4"/>
    <n v="4"/>
    <n v="4"/>
    <n v="2"/>
    <n v="4"/>
    <n v="3"/>
    <n v="4"/>
    <n v="3"/>
    <n v="4"/>
    <n v="3"/>
    <n v="2"/>
    <n v="4"/>
    <n v="4"/>
    <n v="2"/>
    <n v="3"/>
    <n v="3"/>
    <n v="60"/>
    <n v="4"/>
    <n v="28"/>
    <n v="9"/>
  </r>
  <r>
    <x v="2"/>
    <d v="2009-04-29T00:00:00"/>
    <x v="7"/>
    <x v="7"/>
    <x v="1"/>
    <x v="0"/>
    <n v="3"/>
    <n v="3"/>
    <n v="3"/>
    <n v="3"/>
    <n v="3"/>
    <n v="3"/>
    <n v="3"/>
    <n v="2"/>
    <n v="2"/>
    <n v="2"/>
    <n v="2"/>
    <n v="3"/>
    <n v="3"/>
    <n v="3"/>
    <n v="4"/>
    <n v="2"/>
    <n v="50"/>
    <n v="-6"/>
    <n v="50"/>
    <n v="1"/>
  </r>
  <r>
    <x v="2"/>
    <d v="2009-04-29T00:00:00"/>
    <x v="22"/>
    <x v="22"/>
    <x v="1"/>
    <x v="1"/>
    <n v="3"/>
    <n v="4"/>
    <n v="3"/>
    <n v="2"/>
    <n v="5"/>
    <n v="4"/>
    <n v="4"/>
    <n v="3"/>
    <n v="2"/>
    <n v="4"/>
    <n v="3"/>
    <n v="3"/>
    <n v="3"/>
    <n v="2"/>
    <n v="2"/>
    <n v="4"/>
    <n v="56"/>
    <n v="0"/>
    <n v="40"/>
    <n v="4"/>
  </r>
  <r>
    <x v="2"/>
    <d v="2009-04-29T00:00:00"/>
    <x v="8"/>
    <x v="8"/>
    <x v="1"/>
    <x v="0"/>
    <n v="4"/>
    <n v="4"/>
    <n v="3"/>
    <n v="3"/>
    <n v="5"/>
    <n v="3"/>
    <n v="5"/>
    <n v="2"/>
    <n v="3"/>
    <n v="3"/>
    <n v="2"/>
    <n v="3"/>
    <n v="5"/>
    <n v="3"/>
    <n v="2"/>
    <n v="4"/>
    <n v="60"/>
    <n v="4"/>
    <n v="28"/>
    <n v="9"/>
  </r>
  <r>
    <x v="2"/>
    <d v="2009-04-29T00:00:00"/>
    <x v="36"/>
    <x v="36"/>
    <x v="0"/>
    <x v="0"/>
    <n v="4"/>
    <n v="4"/>
    <n v="4"/>
    <n v="3"/>
    <n v="5"/>
    <n v="4"/>
    <n v="3"/>
    <n v="3"/>
    <n v="2"/>
    <n v="2"/>
    <n v="3"/>
    <n v="5"/>
    <n v="4"/>
    <n v="2"/>
    <n v="3"/>
    <n v="4"/>
    <n v="62"/>
    <n v="6"/>
    <n v="20"/>
    <n v="13"/>
  </r>
  <r>
    <x v="2"/>
    <d v="2009-04-29T00:00:00"/>
    <x v="37"/>
    <x v="37"/>
    <x v="3"/>
    <x v="2"/>
    <n v="4"/>
    <n v="6"/>
    <n v="4"/>
    <n v="3"/>
    <n v="4"/>
    <n v="3"/>
    <n v="3"/>
    <n v="3"/>
    <n v="3"/>
    <n v="3"/>
    <n v="3"/>
    <n v="4"/>
    <n v="3"/>
    <n v="3"/>
    <n v="4"/>
    <n v="4"/>
    <n v="66"/>
    <n v="10"/>
    <n v="15"/>
    <n v="16"/>
  </r>
  <r>
    <x v="2"/>
    <d v="2009-04-29T00:00:00"/>
    <x v="14"/>
    <x v="14"/>
    <x v="0"/>
    <x v="2"/>
    <n v="4"/>
    <n v="4"/>
    <n v="3"/>
    <n v="3"/>
    <n v="4"/>
    <n v="4"/>
    <n v="4"/>
    <n v="4"/>
    <n v="4"/>
    <n v="3"/>
    <n v="2"/>
    <n v="4"/>
    <n v="3"/>
    <n v="3"/>
    <n v="3"/>
    <n v="5"/>
    <n v="65"/>
    <n v="9"/>
    <n v="16"/>
    <n v="15"/>
  </r>
  <r>
    <x v="2"/>
    <d v="2009-04-29T00:00:00"/>
    <x v="38"/>
    <x v="38"/>
    <x v="1"/>
    <x v="0"/>
    <n v="4"/>
    <n v="3"/>
    <n v="3"/>
    <n v="3"/>
    <n v="3"/>
    <n v="4"/>
    <n v="3"/>
    <n v="3"/>
    <n v="4"/>
    <n v="3"/>
    <n v="2"/>
    <n v="5"/>
    <n v="3"/>
    <n v="3"/>
    <n v="2"/>
    <n v="2"/>
    <n v="56"/>
    <n v="0"/>
    <n v="40"/>
    <n v="4"/>
  </r>
  <r>
    <x v="2"/>
    <d v="2009-04-29T00:00:00"/>
    <x v="30"/>
    <x v="30"/>
    <x v="1"/>
    <x v="0"/>
    <n v="4"/>
    <n v="4"/>
    <n v="3"/>
    <n v="3"/>
    <n v="3"/>
    <n v="2"/>
    <n v="2"/>
    <n v="2"/>
    <n v="3"/>
    <n v="2"/>
    <n v="2"/>
    <n v="3"/>
    <n v="3"/>
    <n v="3"/>
    <n v="2"/>
    <n v="4"/>
    <n v="51"/>
    <n v="-5"/>
    <n v="46"/>
    <n v="2"/>
  </r>
  <r>
    <x v="2"/>
    <d v="2009-04-29T00:00:00"/>
    <x v="39"/>
    <x v="39"/>
    <x v="1"/>
    <x v="2"/>
    <n v="3"/>
    <n v="5"/>
    <n v="3"/>
    <n v="2"/>
    <n v="4"/>
    <n v="3"/>
    <n v="3"/>
    <n v="3"/>
    <n v="3"/>
    <n v="4"/>
    <n v="3"/>
    <n v="4"/>
    <n v="3"/>
    <n v="2"/>
    <n v="3"/>
    <n v="3"/>
    <n v="58"/>
    <n v="2"/>
    <n v="34"/>
    <n v="6"/>
  </r>
  <r>
    <x v="2"/>
    <d v="2009-04-29T00:00:00"/>
    <x v="16"/>
    <x v="16"/>
    <x v="0"/>
    <x v="2"/>
    <n v="5"/>
    <n v="5"/>
    <n v="5"/>
    <n v="3"/>
    <n v="6"/>
    <n v="5"/>
    <n v="4"/>
    <n v="3"/>
    <n v="4"/>
    <n v="4"/>
    <n v="4"/>
    <n v="5"/>
    <n v="7"/>
    <n v="4"/>
    <n v="5"/>
    <n v="4"/>
    <n v="81"/>
    <n v="25"/>
    <n v="14"/>
    <n v="17"/>
  </r>
  <r>
    <x v="2"/>
    <d v="2009-04-29T00:00:00"/>
    <x v="32"/>
    <x v="32"/>
    <x v="3"/>
    <x v="2"/>
    <n v="3"/>
    <n v="4"/>
    <n v="4"/>
    <n v="2"/>
    <n v="3"/>
    <n v="5"/>
    <n v="2"/>
    <n v="3"/>
    <n v="2"/>
    <n v="2"/>
    <n v="3"/>
    <n v="4"/>
    <n v="4"/>
    <n v="3"/>
    <n v="2"/>
    <n v="5"/>
    <n v="60"/>
    <n v="4"/>
    <n v="28"/>
    <n v="9"/>
  </r>
  <r>
    <x v="2"/>
    <d v="2009-04-29T00:00:00"/>
    <x v="18"/>
    <x v="18"/>
    <x v="1"/>
    <x v="1"/>
    <n v="4"/>
    <n v="4"/>
    <n v="3"/>
    <n v="4"/>
    <n v="3"/>
    <n v="2"/>
    <n v="2"/>
    <n v="3"/>
    <n v="4"/>
    <n v="4"/>
    <n v="3"/>
    <n v="5"/>
    <n v="3"/>
    <n v="3"/>
    <n v="3"/>
    <n v="4"/>
    <n v="59"/>
    <n v="3"/>
    <n v="30"/>
    <n v="8"/>
  </r>
  <r>
    <x v="3"/>
    <d v="2009-05-06T00:00:00"/>
    <x v="1"/>
    <x v="1"/>
    <x v="0"/>
    <x v="0"/>
    <n v="3"/>
    <n v="4"/>
    <n v="3"/>
    <n v="4"/>
    <n v="4"/>
    <n v="2"/>
    <n v="3"/>
    <n v="3"/>
    <n v="2"/>
    <n v="3"/>
    <n v="2"/>
    <n v="3"/>
    <n v="3"/>
    <n v="3"/>
    <n v="2"/>
    <n v="3"/>
    <n v="54"/>
    <n v="-2"/>
    <n v="43"/>
    <n v="3"/>
  </r>
  <r>
    <x v="3"/>
    <d v="2009-05-06T00:00:00"/>
    <x v="40"/>
    <x v="40"/>
    <x v="1"/>
    <x v="1"/>
    <n v="3"/>
    <n v="4"/>
    <n v="3"/>
    <n v="3"/>
    <n v="6"/>
    <n v="3"/>
    <n v="4"/>
    <n v="2"/>
    <n v="2"/>
    <n v="3"/>
    <n v="3"/>
    <n v="4"/>
    <n v="3"/>
    <n v="3"/>
    <n v="2"/>
    <n v="3"/>
    <n v="56"/>
    <n v="0"/>
    <n v="24"/>
    <n v="11"/>
  </r>
  <r>
    <x v="3"/>
    <d v="2009-05-06T00:00:00"/>
    <x v="3"/>
    <x v="3"/>
    <x v="3"/>
    <x v="0"/>
    <n v="4"/>
    <n v="5"/>
    <n v="4"/>
    <n v="3"/>
    <n v="4"/>
    <n v="3"/>
    <n v="3"/>
    <n v="2"/>
    <n v="4"/>
    <n v="4"/>
    <n v="2"/>
    <n v="4"/>
    <n v="3"/>
    <n v="3"/>
    <n v="3"/>
    <n v="4"/>
    <n v="63"/>
    <n v="7"/>
    <n v="9"/>
    <n v="22"/>
  </r>
  <r>
    <x v="3"/>
    <d v="2009-05-06T00:00:00"/>
    <x v="4"/>
    <x v="4"/>
    <x v="0"/>
    <x v="1"/>
    <n v="5"/>
    <n v="4"/>
    <n v="4"/>
    <n v="3"/>
    <n v="3"/>
    <n v="3"/>
    <n v="3"/>
    <n v="3"/>
    <n v="2"/>
    <n v="3"/>
    <n v="2"/>
    <n v="4"/>
    <n v="3"/>
    <n v="3"/>
    <n v="4"/>
    <n v="4"/>
    <n v="59"/>
    <n v="3"/>
    <n v="16"/>
    <n v="15"/>
  </r>
  <r>
    <x v="3"/>
    <d v="2009-05-06T00:00:00"/>
    <x v="19"/>
    <x v="19"/>
    <x v="0"/>
    <x v="1"/>
    <n v="3"/>
    <n v="3"/>
    <n v="3"/>
    <n v="4"/>
    <n v="3"/>
    <n v="2"/>
    <n v="2"/>
    <n v="2"/>
    <n v="2"/>
    <n v="2"/>
    <n v="2"/>
    <n v="3"/>
    <n v="2"/>
    <n v="2"/>
    <n v="3"/>
    <n v="3"/>
    <n v="47"/>
    <n v="-9"/>
    <n v="46"/>
    <n v="2"/>
  </r>
  <r>
    <x v="3"/>
    <d v="2009-05-06T00:00:00"/>
    <x v="6"/>
    <x v="6"/>
    <x v="1"/>
    <x v="0"/>
    <n v="3"/>
    <n v="4"/>
    <n v="3"/>
    <n v="2"/>
    <n v="4"/>
    <n v="3"/>
    <n v="4"/>
    <n v="3"/>
    <n v="2"/>
    <n v="2"/>
    <n v="3"/>
    <n v="3"/>
    <n v="4"/>
    <n v="2"/>
    <n v="3"/>
    <n v="3"/>
    <n v="54"/>
    <n v="-2"/>
    <n v="43"/>
    <n v="3"/>
  </r>
  <r>
    <x v="3"/>
    <d v="2009-05-06T00:00:00"/>
    <x v="7"/>
    <x v="7"/>
    <x v="1"/>
    <x v="1"/>
    <n v="4"/>
    <n v="3"/>
    <n v="2"/>
    <n v="3"/>
    <n v="3"/>
    <n v="2"/>
    <n v="3"/>
    <n v="2"/>
    <n v="2"/>
    <n v="2"/>
    <n v="2"/>
    <n v="3"/>
    <n v="2"/>
    <n v="2"/>
    <n v="2"/>
    <n v="4"/>
    <n v="46"/>
    <n v="-10"/>
    <n v="50"/>
    <n v="1"/>
  </r>
  <r>
    <x v="3"/>
    <d v="2009-05-06T00:00:00"/>
    <x v="22"/>
    <x v="22"/>
    <x v="0"/>
    <x v="2"/>
    <n v="3"/>
    <n v="4"/>
    <n v="3"/>
    <n v="3"/>
    <n v="4"/>
    <n v="3"/>
    <n v="3"/>
    <n v="2"/>
    <n v="4"/>
    <n v="2"/>
    <n v="2"/>
    <n v="3"/>
    <n v="3"/>
    <n v="2"/>
    <n v="3"/>
    <n v="3"/>
    <n v="55"/>
    <n v="-1"/>
    <n v="32"/>
    <n v="7"/>
  </r>
  <r>
    <x v="3"/>
    <d v="2009-05-06T00:00:00"/>
    <x v="41"/>
    <x v="41"/>
    <x v="3"/>
    <x v="2"/>
    <n v="4"/>
    <n v="5"/>
    <n v="3"/>
    <n v="4"/>
    <n v="4"/>
    <n v="5"/>
    <n v="4"/>
    <n v="2"/>
    <n v="4"/>
    <n v="3"/>
    <n v="3"/>
    <n v="5"/>
    <n v="4"/>
    <n v="3"/>
    <n v="4"/>
    <n v="4"/>
    <n v="70"/>
    <n v="14"/>
    <n v="5"/>
    <n v="26"/>
  </r>
  <r>
    <x v="3"/>
    <d v="2009-05-06T00:00:00"/>
    <x v="42"/>
    <x v="42"/>
    <x v="3"/>
    <x v="0"/>
    <n v="5"/>
    <n v="6"/>
    <n v="6"/>
    <n v="5"/>
    <n v="4"/>
    <n v="4"/>
    <n v="4"/>
    <n v="2"/>
    <n v="3"/>
    <n v="3"/>
    <n v="4"/>
    <n v="3"/>
    <n v="4"/>
    <n v="3"/>
    <n v="4"/>
    <n v="4"/>
    <n v="72"/>
    <n v="16"/>
    <n v="3"/>
    <n v="28"/>
  </r>
  <r>
    <x v="3"/>
    <d v="2009-05-06T00:00:00"/>
    <x v="8"/>
    <x v="8"/>
    <x v="0"/>
    <x v="0"/>
    <n v="4"/>
    <n v="4"/>
    <n v="3"/>
    <n v="3"/>
    <n v="5"/>
    <n v="2"/>
    <n v="3"/>
    <n v="3"/>
    <n v="2"/>
    <n v="2"/>
    <n v="3"/>
    <n v="4"/>
    <n v="4"/>
    <n v="3"/>
    <n v="3"/>
    <n v="3"/>
    <n v="58"/>
    <n v="2"/>
    <n v="20"/>
    <n v="13"/>
  </r>
  <r>
    <x v="3"/>
    <d v="2009-05-06T00:00:00"/>
    <x v="43"/>
    <x v="43"/>
    <x v="0"/>
    <x v="2"/>
    <n v="4"/>
    <n v="4"/>
    <n v="3"/>
    <n v="5"/>
    <n v="4"/>
    <n v="3"/>
    <n v="3"/>
    <n v="2"/>
    <n v="2"/>
    <n v="2"/>
    <n v="4"/>
    <n v="3"/>
    <n v="3"/>
    <n v="2"/>
    <n v="3"/>
    <n v="5"/>
    <n v="60"/>
    <n v="4"/>
    <n v="14"/>
    <n v="17"/>
  </r>
  <r>
    <x v="3"/>
    <d v="2009-05-06T00:00:00"/>
    <x v="9"/>
    <x v="9"/>
    <x v="0"/>
    <x v="0"/>
    <n v="4"/>
    <n v="5"/>
    <n v="4"/>
    <n v="3"/>
    <n v="4"/>
    <n v="5"/>
    <n v="4"/>
    <n v="4"/>
    <n v="2"/>
    <n v="3"/>
    <n v="3"/>
    <n v="4"/>
    <n v="3"/>
    <n v="2"/>
    <n v="3"/>
    <n v="5"/>
    <n v="65"/>
    <n v="9"/>
    <n v="8"/>
    <n v="23"/>
  </r>
  <r>
    <x v="3"/>
    <d v="2009-05-06T00:00:00"/>
    <x v="44"/>
    <x v="44"/>
    <x v="3"/>
    <x v="2"/>
    <n v="6"/>
    <n v="7"/>
    <n v="4"/>
    <n v="5"/>
    <n v="4"/>
    <n v="3"/>
    <n v="4"/>
    <n v="5"/>
    <n v="2"/>
    <n v="6"/>
    <n v="3"/>
    <n v="5"/>
    <n v="4"/>
    <n v="3"/>
    <n v="3"/>
    <n v="4"/>
    <n v="77"/>
    <n v="21"/>
    <n v="2"/>
    <n v="29"/>
  </r>
  <r>
    <x v="3"/>
    <d v="2009-05-06T00:00:00"/>
    <x v="11"/>
    <x v="11"/>
    <x v="1"/>
    <x v="0"/>
    <n v="3"/>
    <n v="4"/>
    <n v="4"/>
    <n v="3"/>
    <n v="3"/>
    <n v="3"/>
    <n v="3"/>
    <n v="3"/>
    <n v="2"/>
    <n v="5"/>
    <n v="3"/>
    <n v="4"/>
    <n v="4"/>
    <n v="4"/>
    <n v="3"/>
    <n v="4"/>
    <n v="61"/>
    <n v="5"/>
    <n v="12"/>
    <n v="19"/>
  </r>
  <r>
    <x v="3"/>
    <d v="2009-05-06T00:00:00"/>
    <x v="13"/>
    <x v="13"/>
    <x v="1"/>
    <x v="0"/>
    <n v="3"/>
    <n v="3"/>
    <n v="3"/>
    <n v="4"/>
    <n v="5"/>
    <n v="3"/>
    <n v="1"/>
    <n v="3"/>
    <n v="4"/>
    <n v="2"/>
    <n v="2"/>
    <n v="5"/>
    <n v="2"/>
    <n v="4"/>
    <n v="2"/>
    <n v="2"/>
    <n v="54"/>
    <n v="-2"/>
    <n v="43"/>
    <n v="3"/>
  </r>
  <r>
    <x v="3"/>
    <d v="2009-05-06T00:00:00"/>
    <x v="14"/>
    <x v="14"/>
    <x v="0"/>
    <x v="1"/>
    <n v="3"/>
    <n v="6"/>
    <n v="3"/>
    <n v="3"/>
    <n v="4"/>
    <n v="3"/>
    <n v="3"/>
    <n v="2"/>
    <n v="4"/>
    <n v="3"/>
    <n v="3"/>
    <n v="3"/>
    <n v="3"/>
    <n v="2"/>
    <n v="2"/>
    <n v="2"/>
    <n v="55"/>
    <n v="-1"/>
    <n v="32"/>
    <n v="7"/>
  </r>
  <r>
    <x v="3"/>
    <d v="2009-05-06T00:00:00"/>
    <x v="15"/>
    <x v="15"/>
    <x v="1"/>
    <x v="0"/>
    <n v="5"/>
    <n v="5"/>
    <n v="4"/>
    <n v="4"/>
    <n v="4"/>
    <n v="2"/>
    <n v="3"/>
    <n v="4"/>
    <n v="2"/>
    <n v="3"/>
    <n v="2"/>
    <n v="5"/>
    <n v="4"/>
    <n v="4"/>
    <n v="3"/>
    <n v="6"/>
    <n v="66"/>
    <n v="10"/>
    <n v="7"/>
    <n v="24"/>
  </r>
  <r>
    <x v="3"/>
    <d v="2009-05-06T00:00:00"/>
    <x v="45"/>
    <x v="45"/>
    <x v="3"/>
    <x v="0"/>
    <n v="5"/>
    <n v="6"/>
    <n v="3"/>
    <n v="3"/>
    <n v="3"/>
    <n v="4"/>
    <n v="4"/>
    <n v="4"/>
    <n v="3"/>
    <n v="4"/>
    <n v="3"/>
    <n v="7"/>
    <n v="4"/>
    <n v="2"/>
    <n v="3"/>
    <n v="4"/>
    <n v="70"/>
    <n v="14"/>
    <n v="5"/>
    <n v="26"/>
  </r>
  <r>
    <x v="3"/>
    <d v="2009-05-06T00:00:00"/>
    <x v="27"/>
    <x v="27"/>
    <x v="1"/>
    <x v="0"/>
    <n v="4"/>
    <n v="6"/>
    <n v="4"/>
    <n v="3"/>
    <n v="3"/>
    <n v="3"/>
    <n v="3"/>
    <n v="4"/>
    <n v="4"/>
    <n v="3"/>
    <n v="2"/>
    <n v="4"/>
    <n v="4"/>
    <n v="3"/>
    <n v="2"/>
    <n v="3"/>
    <n v="61"/>
    <n v="5"/>
    <n v="12"/>
    <n v="19"/>
  </r>
  <r>
    <x v="3"/>
    <d v="2009-05-06T00:00:00"/>
    <x v="29"/>
    <x v="29"/>
    <x v="1"/>
    <x v="0"/>
    <n v="3"/>
    <n v="4"/>
    <n v="4"/>
    <n v="3"/>
    <n v="4"/>
    <n v="3"/>
    <n v="3"/>
    <n v="2"/>
    <n v="2"/>
    <n v="3"/>
    <n v="3"/>
    <n v="3"/>
    <n v="6"/>
    <n v="4"/>
    <n v="3"/>
    <n v="3"/>
    <n v="59"/>
    <n v="3"/>
    <n v="16"/>
    <n v="15"/>
  </r>
  <r>
    <x v="3"/>
    <d v="2009-05-06T00:00:00"/>
    <x v="30"/>
    <x v="30"/>
    <x v="1"/>
    <x v="2"/>
    <n v="4"/>
    <n v="4"/>
    <n v="3"/>
    <n v="3"/>
    <n v="3"/>
    <n v="2"/>
    <n v="3"/>
    <n v="3"/>
    <n v="4"/>
    <n v="2"/>
    <n v="2"/>
    <n v="4"/>
    <n v="2"/>
    <n v="3"/>
    <n v="2"/>
    <n v="4"/>
    <n v="55"/>
    <n v="-1"/>
    <n v="32"/>
    <n v="7"/>
  </r>
  <r>
    <x v="3"/>
    <d v="2009-05-06T00:00:00"/>
    <x v="39"/>
    <x v="39"/>
    <x v="1"/>
    <x v="0"/>
    <n v="4"/>
    <n v="4"/>
    <n v="3"/>
    <n v="3"/>
    <n v="4"/>
    <n v="3"/>
    <n v="3"/>
    <n v="3"/>
    <n v="4"/>
    <n v="2"/>
    <n v="4"/>
    <n v="3"/>
    <n v="2"/>
    <n v="2"/>
    <n v="3"/>
    <n v="4"/>
    <n v="57"/>
    <n v="1"/>
    <n v="22"/>
    <n v="12"/>
  </r>
  <r>
    <x v="3"/>
    <d v="2009-05-06T00:00:00"/>
    <x v="31"/>
    <x v="31"/>
    <x v="0"/>
    <x v="0"/>
    <n v="3"/>
    <n v="7"/>
    <n v="4"/>
    <n v="3"/>
    <n v="4"/>
    <n v="3"/>
    <n v="4"/>
    <n v="4"/>
    <n v="4"/>
    <n v="2"/>
    <n v="2"/>
    <n v="4"/>
    <n v="5"/>
    <n v="3"/>
    <n v="3"/>
    <n v="4"/>
    <n v="66"/>
    <n v="10"/>
    <n v="7"/>
    <n v="24"/>
  </r>
  <r>
    <x v="3"/>
    <d v="2009-05-06T00:00:00"/>
    <x v="46"/>
    <x v="46"/>
    <x v="1"/>
    <x v="0"/>
    <n v="3"/>
    <n v="5"/>
    <n v="3"/>
    <n v="2"/>
    <n v="4"/>
    <n v="2"/>
    <n v="3"/>
    <n v="3"/>
    <n v="2"/>
    <n v="2"/>
    <n v="3"/>
    <n v="5"/>
    <n v="3"/>
    <n v="3"/>
    <n v="3"/>
    <n v="3"/>
    <n v="55"/>
    <n v="-1"/>
    <n v="32"/>
    <n v="7"/>
  </r>
  <r>
    <x v="3"/>
    <d v="2009-05-06T00:00:00"/>
    <x v="16"/>
    <x v="16"/>
    <x v="4"/>
    <x v="0"/>
    <n v="5"/>
    <n v="6"/>
    <n v="4"/>
    <n v="4"/>
    <n v="6"/>
    <n v="4"/>
    <n v="4"/>
    <n v="4"/>
    <n v="4"/>
    <n v="5"/>
    <n v="4"/>
    <n v="5"/>
    <n v="4"/>
    <n v="5"/>
    <n v="3"/>
    <n v="3"/>
    <n v="79"/>
    <n v="23"/>
    <n v="1"/>
    <n v="30"/>
  </r>
  <r>
    <x v="3"/>
    <d v="2009-05-06T00:00:00"/>
    <x v="17"/>
    <x v="17"/>
    <x v="1"/>
    <x v="1"/>
    <n v="4"/>
    <n v="4"/>
    <n v="3"/>
    <n v="4"/>
    <n v="4"/>
    <n v="2"/>
    <n v="3"/>
    <n v="3"/>
    <n v="2"/>
    <n v="3"/>
    <n v="2"/>
    <n v="4"/>
    <n v="3"/>
    <n v="3"/>
    <n v="3"/>
    <n v="2"/>
    <n v="54"/>
    <n v="-2"/>
    <n v="43"/>
    <n v="3"/>
  </r>
  <r>
    <x v="3"/>
    <d v="2009-05-06T00:00:00"/>
    <x v="33"/>
    <x v="33"/>
    <x v="0"/>
    <x v="2"/>
    <n v="3"/>
    <n v="4"/>
    <n v="3"/>
    <n v="2"/>
    <n v="5"/>
    <n v="3"/>
    <n v="4"/>
    <n v="5"/>
    <n v="2"/>
    <n v="3"/>
    <n v="2"/>
    <n v="4"/>
    <n v="3"/>
    <n v="3"/>
    <n v="4"/>
    <n v="3"/>
    <n v="61"/>
    <n v="5"/>
    <n v="12"/>
    <n v="19"/>
  </r>
  <r>
    <x v="3"/>
    <d v="2009-05-06T00:00:00"/>
    <x v="34"/>
    <x v="34"/>
    <x v="0"/>
    <x v="0"/>
    <n v="3"/>
    <n v="5"/>
    <n v="3"/>
    <n v="3"/>
    <n v="4"/>
    <n v="3"/>
    <n v="3"/>
    <n v="3"/>
    <n v="2"/>
    <n v="5"/>
    <n v="3"/>
    <n v="4"/>
    <n v="3"/>
    <n v="2"/>
    <n v="3"/>
    <n v="2"/>
    <n v="58"/>
    <n v="2"/>
    <n v="20"/>
    <n v="13"/>
  </r>
  <r>
    <x v="3"/>
    <d v="2009-05-06T00:00:00"/>
    <x v="18"/>
    <x v="18"/>
    <x v="1"/>
    <x v="3"/>
    <n v="4"/>
    <n v="4"/>
    <n v="4"/>
    <n v="3"/>
    <n v="3"/>
    <n v="4"/>
    <n v="3"/>
    <n v="3"/>
    <n v="2"/>
    <n v="2"/>
    <n v="3"/>
    <n v="3"/>
    <n v="4"/>
    <n v="4"/>
    <n v="2"/>
    <n v="4"/>
    <n v="60"/>
    <n v="4"/>
    <n v="14"/>
    <n v="17"/>
  </r>
  <r>
    <x v="4"/>
    <d v="2009-05-13T00:00:00"/>
    <x v="1"/>
    <x v="1"/>
    <x v="1"/>
    <x v="2"/>
    <n v="3"/>
    <n v="6"/>
    <n v="4"/>
    <n v="3"/>
    <n v="4"/>
    <n v="2"/>
    <n v="3"/>
    <n v="3"/>
    <n v="4"/>
    <n v="3"/>
    <n v="2"/>
    <n v="4"/>
    <n v="3"/>
    <n v="3"/>
    <n v="3"/>
    <n v="4"/>
    <n v="61"/>
    <n v="5"/>
    <n v="11"/>
    <n v="20"/>
  </r>
  <r>
    <x v="4"/>
    <d v="2009-05-13T00:00:00"/>
    <x v="40"/>
    <x v="40"/>
    <x v="1"/>
    <x v="0"/>
    <n v="3"/>
    <n v="4"/>
    <n v="3"/>
    <n v="3"/>
    <n v="3"/>
    <n v="3"/>
    <n v="3"/>
    <n v="2"/>
    <n v="3"/>
    <n v="3"/>
    <n v="2"/>
    <n v="3"/>
    <n v="3"/>
    <n v="3"/>
    <n v="3"/>
    <n v="3"/>
    <n v="53"/>
    <n v="-3"/>
    <n v="37"/>
    <n v="5"/>
  </r>
  <r>
    <x v="4"/>
    <d v="2009-05-13T00:00:00"/>
    <x v="2"/>
    <x v="2"/>
    <x v="1"/>
    <x v="0"/>
    <n v="3"/>
    <n v="4"/>
    <n v="3"/>
    <n v="3"/>
    <n v="4"/>
    <n v="3"/>
    <n v="3"/>
    <n v="2"/>
    <n v="2"/>
    <n v="3"/>
    <n v="2"/>
    <n v="3"/>
    <n v="3"/>
    <n v="3"/>
    <n v="3"/>
    <n v="3"/>
    <n v="53"/>
    <n v="-3"/>
    <n v="37"/>
    <n v="5"/>
  </r>
  <r>
    <x v="4"/>
    <d v="2009-05-13T00:00:00"/>
    <x v="47"/>
    <x v="47"/>
    <x v="3"/>
    <x v="2"/>
    <n v="4"/>
    <n v="5"/>
    <n v="3"/>
    <n v="2"/>
    <n v="6"/>
    <n v="4"/>
    <n v="4"/>
    <n v="4"/>
    <n v="4"/>
    <n v="3"/>
    <n v="3"/>
    <n v="6"/>
    <n v="3"/>
    <n v="4"/>
    <n v="3"/>
    <n v="5"/>
    <n v="72"/>
    <n v="16"/>
    <n v="0"/>
    <n v="33"/>
  </r>
  <r>
    <x v="4"/>
    <d v="2009-05-13T00:00:00"/>
    <x v="3"/>
    <x v="3"/>
    <x v="1"/>
    <x v="2"/>
    <n v="4"/>
    <n v="5"/>
    <n v="4"/>
    <n v="2"/>
    <n v="5"/>
    <n v="3"/>
    <n v="4"/>
    <n v="2"/>
    <n v="3"/>
    <n v="3"/>
    <n v="3"/>
    <n v="5"/>
    <n v="3"/>
    <n v="3"/>
    <n v="3"/>
    <n v="2"/>
    <n v="61"/>
    <n v="5"/>
    <n v="11"/>
    <n v="20"/>
  </r>
  <r>
    <x v="4"/>
    <d v="2009-05-13T00:00:00"/>
    <x v="4"/>
    <x v="4"/>
    <x v="1"/>
    <x v="0"/>
    <n v="3"/>
    <n v="4"/>
    <n v="3"/>
    <n v="3"/>
    <n v="4"/>
    <n v="3"/>
    <n v="4"/>
    <n v="3"/>
    <n v="2"/>
    <n v="3"/>
    <n v="3"/>
    <n v="4"/>
    <n v="3"/>
    <n v="3"/>
    <n v="2"/>
    <n v="3"/>
    <n v="56"/>
    <n v="0"/>
    <n v="26"/>
    <n v="10"/>
  </r>
  <r>
    <x v="4"/>
    <d v="2009-05-13T00:00:00"/>
    <x v="35"/>
    <x v="35"/>
    <x v="1"/>
    <x v="1"/>
    <n v="3"/>
    <n v="3"/>
    <n v="2"/>
    <n v="3"/>
    <n v="4"/>
    <n v="4"/>
    <n v="4"/>
    <n v="3"/>
    <n v="3"/>
    <n v="3"/>
    <n v="3"/>
    <n v="4"/>
    <n v="4"/>
    <n v="3"/>
    <n v="2"/>
    <n v="4"/>
    <n v="57"/>
    <n v="1"/>
    <n v="20"/>
    <n v="13"/>
  </r>
  <r>
    <x v="4"/>
    <d v="2009-05-13T00:00:00"/>
    <x v="19"/>
    <x v="19"/>
    <x v="1"/>
    <x v="1"/>
    <n v="3"/>
    <n v="4"/>
    <n v="3"/>
    <n v="2"/>
    <n v="3"/>
    <n v="3"/>
    <n v="3"/>
    <n v="3"/>
    <n v="4"/>
    <n v="2"/>
    <n v="2"/>
    <n v="3"/>
    <n v="3"/>
    <n v="2"/>
    <n v="2"/>
    <n v="4"/>
    <n v="51"/>
    <n v="-5"/>
    <n v="46"/>
    <n v="2"/>
  </r>
  <r>
    <x v="4"/>
    <d v="2009-05-13T00:00:00"/>
    <x v="6"/>
    <x v="6"/>
    <x v="0"/>
    <x v="0"/>
    <n v="4"/>
    <n v="5"/>
    <n v="3"/>
    <n v="2"/>
    <n v="6"/>
    <n v="3"/>
    <n v="3"/>
    <n v="2"/>
    <n v="4"/>
    <n v="2"/>
    <n v="2"/>
    <n v="4"/>
    <n v="4"/>
    <n v="3"/>
    <n v="4"/>
    <n v="3"/>
    <n v="61"/>
    <n v="5"/>
    <n v="11"/>
    <n v="20"/>
  </r>
  <r>
    <x v="4"/>
    <d v="2009-05-13T00:00:00"/>
    <x v="48"/>
    <x v="48"/>
    <x v="1"/>
    <x v="1"/>
    <n v="3"/>
    <n v="4"/>
    <n v="3"/>
    <n v="4"/>
    <n v="4"/>
    <n v="3"/>
    <n v="3"/>
    <n v="2"/>
    <n v="4"/>
    <n v="2"/>
    <n v="2"/>
    <n v="3"/>
    <n v="3"/>
    <n v="2"/>
    <n v="3"/>
    <n v="3"/>
    <n v="53"/>
    <n v="-3"/>
    <n v="37"/>
    <n v="5"/>
  </r>
  <r>
    <x v="4"/>
    <d v="2009-05-13T00:00:00"/>
    <x v="7"/>
    <x v="7"/>
    <x v="0"/>
    <x v="0"/>
    <n v="3"/>
    <n v="4"/>
    <n v="4"/>
    <n v="2"/>
    <n v="3"/>
    <n v="3"/>
    <n v="3"/>
    <n v="2"/>
    <n v="2"/>
    <n v="2"/>
    <n v="3"/>
    <n v="3"/>
    <n v="3"/>
    <n v="4"/>
    <n v="2"/>
    <n v="2"/>
    <n v="52"/>
    <n v="-4"/>
    <n v="43"/>
    <n v="3"/>
  </r>
  <r>
    <x v="4"/>
    <d v="2009-05-13T00:00:00"/>
    <x v="22"/>
    <x v="22"/>
    <x v="1"/>
    <x v="2"/>
    <n v="3"/>
    <n v="5"/>
    <n v="3"/>
    <n v="2"/>
    <n v="3"/>
    <n v="3"/>
    <n v="3"/>
    <n v="3"/>
    <n v="2"/>
    <n v="2"/>
    <n v="2"/>
    <n v="3"/>
    <n v="3"/>
    <n v="2"/>
    <n v="2"/>
    <n v="4"/>
    <n v="52"/>
    <n v="-4"/>
    <n v="43"/>
    <n v="3"/>
  </r>
  <r>
    <x v="4"/>
    <d v="2009-05-13T00:00:00"/>
    <x v="42"/>
    <x v="42"/>
    <x v="3"/>
    <x v="0"/>
    <n v="4"/>
    <n v="5"/>
    <n v="4"/>
    <n v="4"/>
    <n v="5"/>
    <n v="3"/>
    <n v="4"/>
    <n v="4"/>
    <n v="4"/>
    <n v="4"/>
    <n v="2"/>
    <n v="4"/>
    <n v="5"/>
    <n v="4"/>
    <n v="3"/>
    <n v="3"/>
    <n v="70"/>
    <n v="14"/>
    <n v="0"/>
    <n v="32"/>
  </r>
  <r>
    <x v="4"/>
    <d v="2009-05-13T00:00:00"/>
    <x v="8"/>
    <x v="8"/>
    <x v="0"/>
    <x v="3"/>
    <n v="3"/>
    <n v="4"/>
    <n v="3"/>
    <n v="4"/>
    <n v="4"/>
    <n v="3"/>
    <n v="3"/>
    <n v="3"/>
    <n v="3"/>
    <n v="3"/>
    <n v="3"/>
    <n v="4"/>
    <n v="4"/>
    <n v="3"/>
    <n v="3"/>
    <n v="3"/>
    <n v="62"/>
    <n v="6"/>
    <n v="6"/>
    <n v="25"/>
  </r>
  <r>
    <x v="4"/>
    <d v="2009-05-13T00:00:00"/>
    <x v="49"/>
    <x v="49"/>
    <x v="1"/>
    <x v="2"/>
    <n v="4"/>
    <n v="5"/>
    <n v="3"/>
    <n v="3"/>
    <n v="4"/>
    <n v="4"/>
    <n v="2"/>
    <n v="4"/>
    <n v="2"/>
    <n v="4"/>
    <n v="3"/>
    <n v="4"/>
    <n v="3"/>
    <n v="3"/>
    <n v="4"/>
    <n v="2"/>
    <n v="61"/>
    <n v="5"/>
    <n v="11"/>
    <n v="20"/>
  </r>
  <r>
    <x v="4"/>
    <d v="2009-05-13T00:00:00"/>
    <x v="50"/>
    <x v="50"/>
    <x v="0"/>
    <x v="0"/>
    <n v="4"/>
    <n v="6"/>
    <n v="4"/>
    <n v="3"/>
    <n v="5"/>
    <n v="3"/>
    <n v="3"/>
    <n v="3"/>
    <n v="3"/>
    <n v="3"/>
    <n v="3"/>
    <n v="6"/>
    <n v="3"/>
    <n v="4"/>
    <n v="3"/>
    <n v="3"/>
    <n v="66"/>
    <n v="10"/>
    <n v="0"/>
    <n v="31"/>
  </r>
  <r>
    <x v="4"/>
    <d v="2009-05-13T00:00:00"/>
    <x v="43"/>
    <x v="43"/>
    <x v="0"/>
    <x v="1"/>
    <n v="4"/>
    <n v="4"/>
    <n v="3"/>
    <n v="3"/>
    <n v="4"/>
    <n v="5"/>
    <n v="4"/>
    <n v="3"/>
    <n v="2"/>
    <n v="2"/>
    <n v="2"/>
    <n v="4"/>
    <n v="3"/>
    <n v="2"/>
    <n v="3"/>
    <n v="3"/>
    <n v="57"/>
    <n v="1"/>
    <n v="20"/>
    <n v="13"/>
  </r>
  <r>
    <x v="4"/>
    <d v="2009-05-13T00:00:00"/>
    <x v="51"/>
    <x v="51"/>
    <x v="0"/>
    <x v="0"/>
    <n v="3"/>
    <n v="4"/>
    <n v="4"/>
    <n v="3"/>
    <n v="4"/>
    <n v="3"/>
    <n v="3"/>
    <n v="3"/>
    <n v="3"/>
    <n v="2"/>
    <n v="3"/>
    <n v="4"/>
    <n v="3"/>
    <n v="3"/>
    <n v="3"/>
    <n v="3"/>
    <n v="58"/>
    <n v="2"/>
    <n v="14"/>
    <n v="17"/>
  </r>
  <r>
    <x v="4"/>
    <d v="2009-05-13T00:00:00"/>
    <x v="52"/>
    <x v="52"/>
    <x v="0"/>
    <x v="0"/>
    <n v="4"/>
    <n v="4"/>
    <n v="3"/>
    <n v="3"/>
    <n v="6"/>
    <n v="4"/>
    <n v="3"/>
    <n v="3"/>
    <n v="4"/>
    <n v="2"/>
    <n v="3"/>
    <n v="4"/>
    <n v="4"/>
    <n v="3"/>
    <n v="3"/>
    <n v="2"/>
    <n v="62"/>
    <n v="6"/>
    <n v="6"/>
    <n v="25"/>
  </r>
  <r>
    <x v="4"/>
    <d v="2009-05-13T00:00:00"/>
    <x v="53"/>
    <x v="53"/>
    <x v="4"/>
    <x v="2"/>
    <n v="5"/>
    <n v="6"/>
    <n v="4"/>
    <n v="5"/>
    <n v="6"/>
    <n v="5"/>
    <n v="3"/>
    <n v="3"/>
    <n v="4"/>
    <n v="3"/>
    <n v="2"/>
    <n v="6"/>
    <n v="6"/>
    <n v="4"/>
    <n v="3"/>
    <n v="5"/>
    <n v="80"/>
    <n v="24"/>
    <n v="0"/>
    <n v="36"/>
  </r>
  <r>
    <x v="4"/>
    <d v="2009-05-13T00:00:00"/>
    <x v="54"/>
    <x v="54"/>
    <x v="0"/>
    <x v="2"/>
    <n v="4"/>
    <n v="5"/>
    <n v="4"/>
    <n v="3"/>
    <n v="5"/>
    <n v="4"/>
    <n v="4"/>
    <n v="4"/>
    <n v="2"/>
    <n v="2"/>
    <n v="3"/>
    <n v="6"/>
    <n v="3"/>
    <n v="3"/>
    <n v="3"/>
    <n v="2"/>
    <n v="65"/>
    <n v="9"/>
    <n v="2"/>
    <n v="29"/>
  </r>
  <r>
    <x v="4"/>
    <d v="2009-05-13T00:00:00"/>
    <x v="55"/>
    <x v="37"/>
    <x v="0"/>
    <x v="0"/>
    <n v="4"/>
    <n v="4"/>
    <n v="3"/>
    <n v="3"/>
    <n v="4"/>
    <n v="3"/>
    <n v="3"/>
    <n v="3"/>
    <n v="2"/>
    <n v="4"/>
    <n v="4"/>
    <n v="5"/>
    <n v="3"/>
    <n v="2"/>
    <n v="3"/>
    <n v="4"/>
    <n v="61"/>
    <n v="5"/>
    <n v="11"/>
    <n v="20"/>
  </r>
  <r>
    <x v="4"/>
    <d v="2009-05-13T00:00:00"/>
    <x v="13"/>
    <x v="13"/>
    <x v="1"/>
    <x v="0"/>
    <n v="4"/>
    <n v="4"/>
    <n v="3"/>
    <n v="2"/>
    <n v="4"/>
    <n v="4"/>
    <n v="2"/>
    <n v="3"/>
    <n v="4"/>
    <n v="2"/>
    <n v="2"/>
    <n v="4"/>
    <n v="5"/>
    <n v="3"/>
    <n v="2"/>
    <n v="3"/>
    <n v="57"/>
    <n v="1"/>
    <n v="20"/>
    <n v="13"/>
  </r>
  <r>
    <x v="4"/>
    <d v="2009-05-13T00:00:00"/>
    <x v="14"/>
    <x v="14"/>
    <x v="1"/>
    <x v="1"/>
    <n v="3"/>
    <n v="5"/>
    <n v="3"/>
    <n v="3"/>
    <n v="4"/>
    <n v="3"/>
    <n v="3"/>
    <n v="2"/>
    <n v="4"/>
    <n v="3"/>
    <n v="2"/>
    <n v="4"/>
    <n v="3"/>
    <n v="3"/>
    <n v="3"/>
    <n v="2"/>
    <n v="55"/>
    <n v="-1"/>
    <n v="28"/>
    <n v="9"/>
  </r>
  <r>
    <x v="4"/>
    <d v="2009-05-13T00:00:00"/>
    <x v="15"/>
    <x v="15"/>
    <x v="3"/>
    <x v="0"/>
    <n v="4"/>
    <n v="4"/>
    <n v="5"/>
    <n v="4"/>
    <n v="4"/>
    <n v="3"/>
    <n v="3"/>
    <n v="3"/>
    <n v="3"/>
    <n v="3"/>
    <n v="2"/>
    <n v="3"/>
    <n v="4"/>
    <n v="3"/>
    <n v="3"/>
    <n v="3"/>
    <n v="62"/>
    <n v="6"/>
    <n v="6"/>
    <n v="25"/>
  </r>
  <r>
    <x v="4"/>
    <d v="2009-05-13T00:00:00"/>
    <x v="45"/>
    <x v="45"/>
    <x v="0"/>
    <x v="0"/>
    <n v="4"/>
    <n v="5"/>
    <n v="3"/>
    <n v="2"/>
    <n v="5"/>
    <n v="4"/>
    <n v="3"/>
    <n v="2"/>
    <n v="4"/>
    <n v="3"/>
    <n v="3"/>
    <n v="4"/>
    <n v="3"/>
    <n v="3"/>
    <n v="4"/>
    <n v="4"/>
    <n v="63"/>
    <n v="7"/>
    <n v="3"/>
    <n v="28"/>
  </r>
  <r>
    <x v="4"/>
    <d v="2009-05-13T00:00:00"/>
    <x v="56"/>
    <x v="55"/>
    <x v="5"/>
    <x v="3"/>
    <n v="5"/>
    <n v="6"/>
    <n v="5"/>
    <n v="5"/>
    <n v="5"/>
    <n v="3"/>
    <n v="4"/>
    <n v="3"/>
    <n v="4"/>
    <n v="4"/>
    <n v="3"/>
    <n v="6"/>
    <n v="4"/>
    <n v="3"/>
    <n v="3"/>
    <n v="4"/>
    <n v="80"/>
    <n v="24"/>
    <n v="0"/>
    <n v="36"/>
  </r>
  <r>
    <x v="4"/>
    <d v="2009-05-13T00:00:00"/>
    <x v="30"/>
    <x v="30"/>
    <x v="1"/>
    <x v="0"/>
    <n v="3"/>
    <n v="4"/>
    <n v="4"/>
    <n v="2"/>
    <n v="4"/>
    <n v="4"/>
    <n v="2"/>
    <n v="3"/>
    <n v="3"/>
    <n v="3"/>
    <n v="2"/>
    <n v="5"/>
    <n v="3"/>
    <n v="3"/>
    <n v="2"/>
    <n v="4"/>
    <n v="57"/>
    <n v="1"/>
    <n v="20"/>
    <n v="13"/>
  </r>
  <r>
    <x v="4"/>
    <d v="2009-05-13T00:00:00"/>
    <x v="39"/>
    <x v="39"/>
    <x v="1"/>
    <x v="1"/>
    <n v="4"/>
    <n v="5"/>
    <n v="3"/>
    <n v="2"/>
    <n v="5"/>
    <n v="3"/>
    <n v="2"/>
    <n v="2"/>
    <n v="3"/>
    <n v="4"/>
    <n v="3"/>
    <n v="3"/>
    <n v="3"/>
    <n v="2"/>
    <n v="2"/>
    <n v="3"/>
    <n v="54"/>
    <n v="-2"/>
    <n v="30"/>
    <n v="8"/>
  </r>
  <r>
    <x v="4"/>
    <d v="2009-05-13T00:00:00"/>
    <x v="31"/>
    <x v="31"/>
    <x v="0"/>
    <x v="3"/>
    <n v="5"/>
    <n v="4"/>
    <n v="3"/>
    <n v="3"/>
    <n v="4"/>
    <n v="3"/>
    <n v="3"/>
    <n v="4"/>
    <n v="4"/>
    <n v="4"/>
    <n v="2"/>
    <n v="4"/>
    <n v="3"/>
    <n v="2"/>
    <n v="4"/>
    <n v="4"/>
    <n v="65"/>
    <n v="9"/>
    <n v="2"/>
    <n v="29"/>
  </r>
  <r>
    <x v="4"/>
    <d v="2009-05-13T00:00:00"/>
    <x v="46"/>
    <x v="46"/>
    <x v="1"/>
    <x v="1"/>
    <n v="3"/>
    <n v="4"/>
    <n v="3"/>
    <n v="2"/>
    <n v="3"/>
    <n v="3"/>
    <n v="2"/>
    <n v="4"/>
    <n v="2"/>
    <n v="3"/>
    <n v="2"/>
    <n v="4"/>
    <n v="3"/>
    <n v="2"/>
    <n v="3"/>
    <n v="2"/>
    <n v="50"/>
    <n v="-6"/>
    <n v="50"/>
    <n v="1"/>
  </r>
  <r>
    <x v="4"/>
    <d v="2009-05-13T00:00:00"/>
    <x v="16"/>
    <x v="16"/>
    <x v="3"/>
    <x v="2"/>
    <n v="5"/>
    <n v="7"/>
    <n v="5"/>
    <n v="5"/>
    <n v="4"/>
    <n v="4"/>
    <n v="4"/>
    <n v="3"/>
    <n v="4"/>
    <n v="4"/>
    <n v="2"/>
    <n v="5"/>
    <n v="4"/>
    <n v="4"/>
    <n v="3"/>
    <n v="4"/>
    <n v="76"/>
    <n v="20"/>
    <n v="0"/>
    <n v="34"/>
  </r>
  <r>
    <x v="4"/>
    <d v="2009-05-13T00:00:00"/>
    <x v="32"/>
    <x v="32"/>
    <x v="1"/>
    <x v="0"/>
    <n v="3"/>
    <n v="4"/>
    <n v="3"/>
    <n v="2"/>
    <n v="3"/>
    <n v="2"/>
    <n v="3"/>
    <n v="3"/>
    <n v="4"/>
    <n v="3"/>
    <n v="3"/>
    <n v="6"/>
    <n v="3"/>
    <n v="2"/>
    <n v="2"/>
    <n v="4"/>
    <n v="56"/>
    <n v="0"/>
    <n v="26"/>
    <n v="10"/>
  </r>
  <r>
    <x v="4"/>
    <d v="2009-05-13T00:00:00"/>
    <x v="57"/>
    <x v="56"/>
    <x v="0"/>
    <x v="1"/>
    <n v="4"/>
    <n v="4"/>
    <n v="4"/>
    <n v="3"/>
    <n v="6"/>
    <n v="3"/>
    <n v="3"/>
    <n v="2"/>
    <n v="4"/>
    <n v="2"/>
    <n v="2"/>
    <n v="4"/>
    <n v="3"/>
    <n v="3"/>
    <n v="3"/>
    <n v="3"/>
    <n v="59"/>
    <n v="3"/>
    <n v="13"/>
    <n v="18"/>
  </r>
  <r>
    <x v="4"/>
    <d v="2009-05-13T00:00:00"/>
    <x v="34"/>
    <x v="34"/>
    <x v="0"/>
    <x v="2"/>
    <n v="4"/>
    <n v="3"/>
    <n v="4"/>
    <n v="2"/>
    <n v="4"/>
    <n v="4"/>
    <n v="3"/>
    <n v="3"/>
    <n v="3"/>
    <n v="2"/>
    <n v="3"/>
    <n v="3"/>
    <n v="4"/>
    <n v="2"/>
    <n v="3"/>
    <n v="4"/>
    <n v="59"/>
    <n v="3"/>
    <n v="13"/>
    <n v="18"/>
  </r>
  <r>
    <x v="4"/>
    <d v="2009-05-13T00:00:00"/>
    <x v="18"/>
    <x v="18"/>
    <x v="1"/>
    <x v="0"/>
    <n v="3"/>
    <n v="4"/>
    <n v="3"/>
    <n v="2"/>
    <n v="3"/>
    <n v="4"/>
    <n v="3"/>
    <n v="4"/>
    <n v="4"/>
    <n v="2"/>
    <n v="2"/>
    <n v="4"/>
    <n v="3"/>
    <n v="3"/>
    <n v="3"/>
    <n v="3"/>
    <n v="56"/>
    <n v="0"/>
    <n v="26"/>
    <n v="10"/>
  </r>
  <r>
    <x v="4"/>
    <d v="2009-05-13T00:00:00"/>
    <x v="58"/>
    <x v="57"/>
    <x v="0"/>
    <x v="2"/>
    <n v="4"/>
    <n v="5"/>
    <n v="5"/>
    <n v="5"/>
    <n v="4"/>
    <n v="4"/>
    <n v="5"/>
    <n v="5"/>
    <n v="4"/>
    <n v="3"/>
    <n v="4"/>
    <n v="4"/>
    <n v="4"/>
    <n v="4"/>
    <n v="2"/>
    <n v="6"/>
    <n v="76"/>
    <n v="20"/>
    <n v="0"/>
    <n v="34"/>
  </r>
  <r>
    <x v="5"/>
    <d v="2009-05-20T00:00:00"/>
    <x v="1"/>
    <x v="1"/>
    <x v="1"/>
    <x v="2"/>
    <n v="3"/>
    <n v="5"/>
    <n v="4"/>
    <n v="2"/>
    <n v="4"/>
    <n v="4"/>
    <n v="4"/>
    <n v="3"/>
    <n v="3"/>
    <n v="2"/>
    <n v="2"/>
    <n v="3"/>
    <n v="4"/>
    <n v="4"/>
    <n v="3"/>
    <n v="5"/>
    <n v="62"/>
    <n v="6"/>
    <n v="9"/>
    <n v="22"/>
  </r>
  <r>
    <x v="5"/>
    <d v="2009-05-20T00:00:00"/>
    <x v="40"/>
    <x v="40"/>
    <x v="0"/>
    <x v="0"/>
    <n v="3"/>
    <n v="4"/>
    <n v="3"/>
    <n v="3"/>
    <n v="4"/>
    <n v="2"/>
    <n v="4"/>
    <n v="3"/>
    <n v="4"/>
    <n v="2"/>
    <n v="2"/>
    <n v="3"/>
    <n v="3"/>
    <n v="3"/>
    <n v="2"/>
    <n v="4"/>
    <n v="56"/>
    <n v="0"/>
    <n v="28"/>
    <n v="9"/>
  </r>
  <r>
    <x v="5"/>
    <d v="2009-05-20T00:00:00"/>
    <x v="3"/>
    <x v="3"/>
    <x v="1"/>
    <x v="0"/>
    <n v="4"/>
    <n v="5"/>
    <n v="3"/>
    <n v="3"/>
    <n v="4"/>
    <n v="4"/>
    <n v="4"/>
    <n v="3"/>
    <n v="3"/>
    <n v="3"/>
    <n v="3"/>
    <n v="3"/>
    <n v="3"/>
    <n v="3"/>
    <n v="3"/>
    <n v="3"/>
    <n v="60"/>
    <n v="4"/>
    <n v="14"/>
    <n v="17"/>
  </r>
  <r>
    <x v="5"/>
    <d v="2009-05-20T00:00:00"/>
    <x v="4"/>
    <x v="4"/>
    <x v="0"/>
    <x v="0"/>
    <n v="4"/>
    <n v="4"/>
    <n v="4"/>
    <n v="3"/>
    <n v="4"/>
    <n v="3"/>
    <n v="3"/>
    <n v="2"/>
    <n v="2"/>
    <n v="3"/>
    <n v="3"/>
    <n v="3"/>
    <n v="3"/>
    <n v="3"/>
    <n v="3"/>
    <n v="3"/>
    <n v="57"/>
    <n v="1"/>
    <n v="22"/>
    <n v="12"/>
  </r>
  <r>
    <x v="5"/>
    <d v="2009-05-20T00:00:00"/>
    <x v="19"/>
    <x v="19"/>
    <x v="0"/>
    <x v="0"/>
    <n v="3"/>
    <n v="3"/>
    <n v="3"/>
    <n v="2"/>
    <n v="3"/>
    <n v="3"/>
    <n v="3"/>
    <n v="3"/>
    <n v="4"/>
    <n v="2"/>
    <n v="2"/>
    <n v="4"/>
    <n v="3"/>
    <n v="3"/>
    <n v="2"/>
    <n v="4"/>
    <n v="54"/>
    <n v="-2"/>
    <n v="37"/>
    <n v="5"/>
  </r>
  <r>
    <x v="5"/>
    <d v="2009-05-20T00:00:00"/>
    <x v="6"/>
    <x v="6"/>
    <x v="1"/>
    <x v="0"/>
    <n v="3"/>
    <n v="4"/>
    <n v="3"/>
    <n v="2"/>
    <n v="4"/>
    <n v="3"/>
    <n v="3"/>
    <n v="2"/>
    <n v="3"/>
    <n v="3"/>
    <n v="3"/>
    <n v="4"/>
    <n v="3"/>
    <n v="3"/>
    <n v="3"/>
    <n v="3"/>
    <n v="55"/>
    <n v="-1"/>
    <n v="32"/>
    <n v="7"/>
  </r>
  <r>
    <x v="5"/>
    <d v="2009-05-20T00:00:00"/>
    <x v="7"/>
    <x v="7"/>
    <x v="1"/>
    <x v="1"/>
    <n v="3"/>
    <n v="4"/>
    <n v="3"/>
    <n v="2"/>
    <n v="4"/>
    <n v="3"/>
    <n v="3"/>
    <n v="2"/>
    <n v="2"/>
    <n v="2"/>
    <n v="2"/>
    <n v="3"/>
    <n v="3"/>
    <n v="2"/>
    <n v="2"/>
    <n v="3"/>
    <n v="48"/>
    <n v="-8"/>
    <n v="50"/>
    <n v="1"/>
  </r>
  <r>
    <x v="5"/>
    <d v="2009-05-20T00:00:00"/>
    <x v="22"/>
    <x v="22"/>
    <x v="2"/>
    <x v="1"/>
    <n v="4"/>
    <n v="4"/>
    <n v="3"/>
    <n v="4"/>
    <n v="3"/>
    <n v="4"/>
    <n v="2"/>
    <n v="2"/>
    <n v="2"/>
    <n v="2"/>
    <n v="2"/>
    <n v="5"/>
    <n v="3"/>
    <n v="2"/>
    <n v="2"/>
    <n v="3"/>
    <n v="51"/>
    <n v="-5"/>
    <n v="43"/>
    <n v="3"/>
  </r>
  <r>
    <x v="5"/>
    <d v="2009-05-20T00:00:00"/>
    <x v="59"/>
    <x v="58"/>
    <x v="0"/>
    <x v="0"/>
    <n v="4"/>
    <n v="4"/>
    <n v="3"/>
    <n v="3"/>
    <n v="4"/>
    <n v="4"/>
    <n v="4"/>
    <n v="3"/>
    <n v="4"/>
    <n v="2"/>
    <n v="3"/>
    <n v="4"/>
    <n v="4"/>
    <n v="3"/>
    <n v="3"/>
    <n v="3"/>
    <n v="62"/>
    <n v="6"/>
    <n v="9"/>
    <n v="22"/>
  </r>
  <r>
    <x v="5"/>
    <d v="2009-05-20T00:00:00"/>
    <x v="8"/>
    <x v="8"/>
    <x v="0"/>
    <x v="0"/>
    <n v="4"/>
    <n v="3"/>
    <n v="3"/>
    <n v="3"/>
    <n v="3"/>
    <n v="5"/>
    <n v="4"/>
    <n v="2"/>
    <n v="2"/>
    <n v="3"/>
    <n v="2"/>
    <n v="3"/>
    <n v="2"/>
    <n v="5"/>
    <n v="2"/>
    <n v="3"/>
    <n v="56"/>
    <n v="0"/>
    <n v="28"/>
    <n v="9"/>
  </r>
  <r>
    <x v="5"/>
    <d v="2009-05-20T00:00:00"/>
    <x v="49"/>
    <x v="49"/>
    <x v="3"/>
    <x v="2"/>
    <n v="4"/>
    <n v="4"/>
    <n v="4"/>
    <n v="3"/>
    <n v="9"/>
    <n v="4"/>
    <n v="3"/>
    <n v="4"/>
    <n v="4"/>
    <n v="5"/>
    <n v="3"/>
    <n v="4"/>
    <n v="3"/>
    <n v="4"/>
    <n v="3"/>
    <n v="4"/>
    <n v="74"/>
    <n v="18"/>
    <n v="0"/>
    <n v="32"/>
  </r>
  <r>
    <x v="5"/>
    <d v="2009-05-20T00:00:00"/>
    <x v="43"/>
    <x v="43"/>
    <x v="0"/>
    <x v="0"/>
    <n v="5"/>
    <n v="4"/>
    <n v="4"/>
    <n v="3"/>
    <n v="4"/>
    <n v="3"/>
    <n v="3"/>
    <n v="4"/>
    <n v="3"/>
    <n v="2"/>
    <n v="2"/>
    <n v="5"/>
    <n v="4"/>
    <n v="4"/>
    <n v="5"/>
    <n v="4"/>
    <n v="66"/>
    <n v="10"/>
    <n v="2"/>
    <n v="29"/>
  </r>
  <r>
    <x v="5"/>
    <d v="2009-05-20T00:00:00"/>
    <x v="60"/>
    <x v="59"/>
    <x v="0"/>
    <x v="0"/>
    <n v="4"/>
    <n v="5"/>
    <n v="3"/>
    <n v="5"/>
    <n v="4"/>
    <n v="3"/>
    <n v="2"/>
    <n v="3"/>
    <n v="4"/>
    <n v="2"/>
    <n v="3"/>
    <n v="3"/>
    <n v="3"/>
    <n v="4"/>
    <n v="3"/>
    <n v="4"/>
    <n v="62"/>
    <n v="6"/>
    <n v="9"/>
    <n v="22"/>
  </r>
  <r>
    <x v="5"/>
    <d v="2009-05-20T00:00:00"/>
    <x v="51"/>
    <x v="51"/>
    <x v="0"/>
    <x v="0"/>
    <n v="4"/>
    <n v="4"/>
    <n v="3"/>
    <n v="2"/>
    <n v="6"/>
    <n v="4"/>
    <n v="3"/>
    <n v="2"/>
    <n v="3"/>
    <n v="2"/>
    <n v="3"/>
    <n v="3"/>
    <n v="4"/>
    <n v="4"/>
    <n v="4"/>
    <n v="5"/>
    <n v="63"/>
    <n v="7"/>
    <n v="5"/>
    <n v="26"/>
  </r>
  <r>
    <x v="5"/>
    <d v="2009-05-20T00:00:00"/>
    <x v="52"/>
    <x v="52"/>
    <x v="3"/>
    <x v="1"/>
    <n v="4"/>
    <n v="6"/>
    <n v="4"/>
    <n v="3"/>
    <n v="5"/>
    <n v="3"/>
    <n v="3"/>
    <n v="3"/>
    <n v="3"/>
    <n v="3"/>
    <n v="2"/>
    <n v="4"/>
    <n v="3"/>
    <n v="3"/>
    <n v="2"/>
    <n v="2"/>
    <n v="60"/>
    <n v="4"/>
    <n v="14"/>
    <n v="17"/>
  </r>
  <r>
    <x v="5"/>
    <d v="2009-05-20T00:00:00"/>
    <x v="9"/>
    <x v="9"/>
    <x v="1"/>
    <x v="0"/>
    <n v="5"/>
    <n v="5"/>
    <n v="4"/>
    <n v="2"/>
    <n v="4"/>
    <n v="4"/>
    <n v="4"/>
    <n v="3"/>
    <n v="4"/>
    <n v="3"/>
    <n v="3"/>
    <n v="4"/>
    <n v="4"/>
    <n v="3"/>
    <n v="3"/>
    <n v="4"/>
    <n v="65"/>
    <n v="9"/>
    <n v="4"/>
    <n v="27"/>
  </r>
  <r>
    <x v="5"/>
    <d v="2009-05-20T00:00:00"/>
    <x v="54"/>
    <x v="54"/>
    <x v="0"/>
    <x v="0"/>
    <n v="4"/>
    <n v="4"/>
    <n v="3"/>
    <n v="2"/>
    <n v="4"/>
    <n v="3"/>
    <n v="3"/>
    <n v="3"/>
    <n v="4"/>
    <n v="3"/>
    <n v="4"/>
    <n v="4"/>
    <n v="4"/>
    <n v="3"/>
    <n v="2"/>
    <n v="2"/>
    <n v="59"/>
    <n v="3"/>
    <n v="16"/>
    <n v="15"/>
  </r>
  <r>
    <x v="5"/>
    <d v="2009-05-20T00:00:00"/>
    <x v="10"/>
    <x v="10"/>
    <x v="1"/>
    <x v="2"/>
    <n v="3"/>
    <n v="3"/>
    <n v="4"/>
    <n v="3"/>
    <n v="5"/>
    <n v="3"/>
    <n v="3"/>
    <n v="2"/>
    <n v="4"/>
    <n v="2"/>
    <n v="2"/>
    <n v="4"/>
    <n v="4"/>
    <n v="2"/>
    <n v="3"/>
    <n v="3"/>
    <n v="57"/>
    <n v="1"/>
    <n v="22"/>
    <n v="12"/>
  </r>
  <r>
    <x v="5"/>
    <d v="2009-05-20T00:00:00"/>
    <x v="11"/>
    <x v="11"/>
    <x v="3"/>
    <x v="0"/>
    <n v="3"/>
    <n v="3"/>
    <n v="3"/>
    <n v="2"/>
    <n v="5"/>
    <n v="4"/>
    <n v="3"/>
    <n v="3"/>
    <n v="2"/>
    <n v="2"/>
    <n v="3"/>
    <n v="3"/>
    <n v="4"/>
    <n v="3"/>
    <n v="3"/>
    <n v="5"/>
    <n v="59"/>
    <n v="3"/>
    <n v="16"/>
    <n v="15"/>
  </r>
  <r>
    <x v="5"/>
    <d v="2009-05-20T00:00:00"/>
    <x v="13"/>
    <x v="13"/>
    <x v="1"/>
    <x v="1"/>
    <n v="3"/>
    <n v="4"/>
    <n v="3"/>
    <n v="3"/>
    <n v="4"/>
    <n v="3"/>
    <n v="3"/>
    <n v="3"/>
    <n v="3"/>
    <n v="2"/>
    <n v="2"/>
    <n v="4"/>
    <n v="3"/>
    <n v="2"/>
    <n v="2"/>
    <n v="3"/>
    <n v="52"/>
    <n v="-4"/>
    <n v="40"/>
    <n v="4"/>
  </r>
  <r>
    <x v="5"/>
    <d v="2009-05-20T00:00:00"/>
    <x v="14"/>
    <x v="14"/>
    <x v="0"/>
    <x v="0"/>
    <n v="3"/>
    <n v="5"/>
    <n v="3"/>
    <n v="3"/>
    <n v="4"/>
    <n v="3"/>
    <n v="5"/>
    <n v="4"/>
    <n v="2"/>
    <n v="4"/>
    <n v="2"/>
    <n v="4"/>
    <n v="3"/>
    <n v="2"/>
    <n v="3"/>
    <n v="3"/>
    <n v="60"/>
    <n v="4"/>
    <n v="14"/>
    <n v="17"/>
  </r>
  <r>
    <x v="5"/>
    <d v="2009-05-20T00:00:00"/>
    <x v="45"/>
    <x v="45"/>
    <x v="1"/>
    <x v="2"/>
    <n v="4"/>
    <n v="4"/>
    <n v="3"/>
    <n v="2"/>
    <n v="5"/>
    <n v="4"/>
    <n v="4"/>
    <n v="3"/>
    <n v="2"/>
    <n v="4"/>
    <n v="2"/>
    <n v="5"/>
    <n v="3"/>
    <n v="3"/>
    <n v="3"/>
    <n v="3"/>
    <n v="61"/>
    <n v="5"/>
    <n v="11"/>
    <n v="20"/>
  </r>
  <r>
    <x v="5"/>
    <d v="2009-05-20T00:00:00"/>
    <x v="27"/>
    <x v="27"/>
    <x v="1"/>
    <x v="0"/>
    <n v="7"/>
    <n v="5"/>
    <n v="4"/>
    <n v="2"/>
    <n v="4"/>
    <n v="3"/>
    <n v="2"/>
    <n v="4"/>
    <n v="4"/>
    <n v="3"/>
    <n v="3"/>
    <n v="4"/>
    <n v="3"/>
    <n v="3"/>
    <n v="3"/>
    <n v="2"/>
    <n v="62"/>
    <n v="6"/>
    <n v="9"/>
    <n v="22"/>
  </r>
  <r>
    <x v="5"/>
    <d v="2009-05-20T00:00:00"/>
    <x v="61"/>
    <x v="60"/>
    <x v="4"/>
    <x v="2"/>
    <n v="5"/>
    <n v="4"/>
    <n v="4"/>
    <n v="3"/>
    <n v="5"/>
    <n v="4"/>
    <n v="3"/>
    <n v="4"/>
    <n v="3"/>
    <n v="4"/>
    <n v="2"/>
    <n v="4"/>
    <n v="3"/>
    <n v="3"/>
    <n v="3"/>
    <n v="3"/>
    <n v="67"/>
    <n v="11"/>
    <n v="1"/>
    <n v="30"/>
  </r>
  <r>
    <x v="5"/>
    <d v="2009-05-20T00:00:00"/>
    <x v="46"/>
    <x v="46"/>
    <x v="0"/>
    <x v="1"/>
    <n v="3"/>
    <n v="4"/>
    <n v="3"/>
    <n v="2"/>
    <n v="3"/>
    <n v="2"/>
    <n v="3"/>
    <n v="2"/>
    <n v="3"/>
    <n v="2"/>
    <n v="2"/>
    <n v="4"/>
    <n v="3"/>
    <n v="3"/>
    <n v="3"/>
    <n v="2"/>
    <n v="50"/>
    <n v="-6"/>
    <n v="46"/>
    <n v="2"/>
  </r>
  <r>
    <x v="5"/>
    <d v="2009-05-20T00:00:00"/>
    <x v="62"/>
    <x v="61"/>
    <x v="3"/>
    <x v="0"/>
    <n v="4"/>
    <n v="5"/>
    <n v="3"/>
    <n v="3"/>
    <n v="5"/>
    <n v="4"/>
    <n v="3"/>
    <n v="3"/>
    <n v="2"/>
    <n v="3"/>
    <n v="2"/>
    <n v="4"/>
    <n v="3"/>
    <n v="3"/>
    <n v="3"/>
    <n v="3"/>
    <n v="61"/>
    <n v="5"/>
    <n v="11"/>
    <n v="20"/>
  </r>
  <r>
    <x v="5"/>
    <d v="2009-05-20T00:00:00"/>
    <x v="16"/>
    <x v="16"/>
    <x v="3"/>
    <x v="2"/>
    <n v="5"/>
    <n v="6"/>
    <n v="4"/>
    <n v="4"/>
    <n v="5"/>
    <n v="4"/>
    <n v="4"/>
    <n v="3"/>
    <n v="2"/>
    <n v="4"/>
    <n v="3"/>
    <n v="5"/>
    <n v="4"/>
    <n v="5"/>
    <n v="4"/>
    <n v="5"/>
    <n v="76"/>
    <n v="20"/>
    <n v="0"/>
    <n v="33"/>
  </r>
  <r>
    <x v="5"/>
    <d v="2009-05-20T00:00:00"/>
    <x v="17"/>
    <x v="17"/>
    <x v="1"/>
    <x v="0"/>
    <n v="3"/>
    <n v="5"/>
    <n v="4"/>
    <n v="4"/>
    <n v="3"/>
    <n v="3"/>
    <n v="3"/>
    <n v="2"/>
    <n v="2"/>
    <n v="3"/>
    <n v="2"/>
    <n v="4"/>
    <n v="3"/>
    <n v="2"/>
    <n v="3"/>
    <n v="4"/>
    <n v="56"/>
    <n v="0"/>
    <n v="28"/>
    <n v="9"/>
  </r>
  <r>
    <x v="5"/>
    <d v="2009-05-20T00:00:00"/>
    <x v="32"/>
    <x v="32"/>
    <x v="1"/>
    <x v="1"/>
    <n v="3"/>
    <n v="5"/>
    <n v="3"/>
    <n v="3"/>
    <n v="3"/>
    <n v="2"/>
    <n v="2"/>
    <n v="4"/>
    <n v="4"/>
    <n v="3"/>
    <n v="2"/>
    <n v="3"/>
    <n v="3"/>
    <n v="2"/>
    <n v="3"/>
    <n v="4"/>
    <n v="54"/>
    <n v="-2"/>
    <n v="37"/>
    <n v="5"/>
  </r>
  <r>
    <x v="5"/>
    <d v="2009-05-20T00:00:00"/>
    <x v="33"/>
    <x v="33"/>
    <x v="3"/>
    <x v="2"/>
    <n v="4"/>
    <n v="5"/>
    <n v="3"/>
    <n v="3"/>
    <n v="5"/>
    <n v="3"/>
    <n v="5"/>
    <n v="3"/>
    <n v="3"/>
    <n v="3"/>
    <n v="3"/>
    <n v="5"/>
    <n v="4"/>
    <n v="3"/>
    <n v="3"/>
    <n v="3"/>
    <n v="67"/>
    <n v="11"/>
    <n v="1"/>
    <n v="30"/>
  </r>
  <r>
    <x v="5"/>
    <d v="2009-05-20T00:00:00"/>
    <x v="34"/>
    <x v="34"/>
    <x v="1"/>
    <x v="0"/>
    <n v="3"/>
    <n v="4"/>
    <n v="3"/>
    <n v="2"/>
    <n v="5"/>
    <n v="4"/>
    <n v="3"/>
    <n v="3"/>
    <n v="2"/>
    <n v="2"/>
    <n v="3"/>
    <n v="3"/>
    <n v="3"/>
    <n v="3"/>
    <n v="3"/>
    <n v="3"/>
    <n v="55"/>
    <n v="-1"/>
    <n v="32"/>
    <n v="7"/>
  </r>
  <r>
    <x v="5"/>
    <d v="2009-05-20T00:00:00"/>
    <x v="18"/>
    <x v="18"/>
    <x v="0"/>
    <x v="1"/>
    <n v="3"/>
    <n v="5"/>
    <n v="4"/>
    <n v="2"/>
    <n v="5"/>
    <n v="2"/>
    <n v="2"/>
    <n v="3"/>
    <n v="2"/>
    <n v="3"/>
    <n v="3"/>
    <n v="4"/>
    <n v="3"/>
    <n v="4"/>
    <n v="3"/>
    <n v="4"/>
    <n v="58"/>
    <n v="2"/>
    <n v="18"/>
    <n v="14"/>
  </r>
  <r>
    <x v="5"/>
    <d v="2009-05-20T00:00:00"/>
    <x v="63"/>
    <x v="62"/>
    <x v="3"/>
    <x v="1"/>
    <n v="4"/>
    <n v="4"/>
    <n v="3"/>
    <n v="3"/>
    <n v="5"/>
    <n v="3"/>
    <n v="4"/>
    <n v="3"/>
    <n v="5"/>
    <n v="3"/>
    <n v="2"/>
    <n v="5"/>
    <n v="4"/>
    <n v="4"/>
    <n v="3"/>
    <n v="3"/>
    <n v="65"/>
    <n v="9"/>
    <n v="4"/>
    <n v="27"/>
  </r>
  <r>
    <x v="6"/>
    <d v="2009-05-27T00:00:00"/>
    <x v="2"/>
    <x v="2"/>
    <x v="1"/>
    <x v="0"/>
    <n v="4"/>
    <n v="4"/>
    <n v="3"/>
    <n v="2"/>
    <n v="3"/>
    <n v="3"/>
    <n v="4"/>
    <n v="3"/>
    <n v="3"/>
    <n v="3"/>
    <n v="2"/>
    <n v="3"/>
    <n v="3"/>
    <n v="3"/>
    <n v="2"/>
    <n v="3"/>
    <n v="54"/>
    <n v="-2"/>
    <n v="40"/>
    <n v="4"/>
  </r>
  <r>
    <x v="6"/>
    <d v="2009-05-27T00:00:00"/>
    <x v="3"/>
    <x v="3"/>
    <x v="3"/>
    <x v="0"/>
    <n v="4"/>
    <n v="6"/>
    <n v="4"/>
    <n v="3"/>
    <n v="4"/>
    <n v="2"/>
    <n v="4"/>
    <n v="3"/>
    <n v="4"/>
    <n v="3"/>
    <n v="3"/>
    <n v="5"/>
    <n v="4"/>
    <n v="3"/>
    <n v="3"/>
    <n v="3"/>
    <n v="66"/>
    <n v="10"/>
    <n v="24"/>
    <n v="11"/>
  </r>
  <r>
    <x v="6"/>
    <d v="2009-05-27T00:00:00"/>
    <x v="4"/>
    <x v="4"/>
    <x v="1"/>
    <x v="1"/>
    <n v="4"/>
    <n v="4"/>
    <n v="3"/>
    <n v="3"/>
    <n v="5"/>
    <n v="2"/>
    <n v="3"/>
    <n v="2"/>
    <n v="4"/>
    <n v="3"/>
    <n v="2"/>
    <n v="4"/>
    <n v="3"/>
    <n v="3"/>
    <n v="3"/>
    <n v="2"/>
    <n v="55"/>
    <n v="-1"/>
    <n v="34"/>
    <n v="6"/>
  </r>
  <r>
    <x v="6"/>
    <d v="2009-05-27T00:00:00"/>
    <x v="6"/>
    <x v="6"/>
    <x v="1"/>
    <x v="0"/>
    <n v="4"/>
    <n v="4"/>
    <n v="3"/>
    <n v="2"/>
    <n v="3"/>
    <n v="4"/>
    <n v="3"/>
    <n v="2"/>
    <n v="2"/>
    <n v="3"/>
    <n v="2"/>
    <n v="3"/>
    <n v="3"/>
    <n v="3"/>
    <n v="3"/>
    <n v="3"/>
    <n v="53"/>
    <n v="-3"/>
    <n v="46"/>
    <n v="2"/>
  </r>
  <r>
    <x v="6"/>
    <d v="2009-05-27T00:00:00"/>
    <x v="64"/>
    <x v="63"/>
    <x v="4"/>
    <x v="0"/>
    <n v="7"/>
    <n v="6"/>
    <n v="4"/>
    <n v="3"/>
    <n v="6"/>
    <n v="6"/>
    <n v="3"/>
    <n v="3"/>
    <n v="4"/>
    <n v="4"/>
    <n v="7"/>
    <n v="5"/>
    <n v="3"/>
    <n v="5"/>
    <n v="3"/>
    <n v="4"/>
    <n v="82"/>
    <n v="26"/>
    <n v="18"/>
    <n v="14"/>
  </r>
  <r>
    <x v="6"/>
    <d v="2009-05-27T00:00:00"/>
    <x v="48"/>
    <x v="48"/>
    <x v="0"/>
    <x v="2"/>
    <n v="3"/>
    <n v="6"/>
    <n v="3"/>
    <n v="3"/>
    <n v="4"/>
    <n v="3"/>
    <n v="2"/>
    <n v="2"/>
    <n v="4"/>
    <n v="3"/>
    <n v="2"/>
    <n v="3"/>
    <n v="3"/>
    <n v="3"/>
    <n v="3"/>
    <n v="3"/>
    <n v="58"/>
    <n v="2"/>
    <n v="30"/>
    <n v="8"/>
  </r>
  <r>
    <x v="6"/>
    <d v="2009-05-27T00:00:00"/>
    <x v="65"/>
    <x v="64"/>
    <x v="1"/>
    <x v="1"/>
    <n v="5"/>
    <n v="4"/>
    <n v="3"/>
    <n v="2"/>
    <n v="3"/>
    <n v="3"/>
    <n v="3"/>
    <n v="4"/>
    <n v="3"/>
    <n v="2"/>
    <n v="2"/>
    <n v="4"/>
    <n v="3"/>
    <n v="3"/>
    <n v="3"/>
    <n v="2"/>
    <n v="54"/>
    <n v="-2"/>
    <n v="40"/>
    <n v="4"/>
  </r>
  <r>
    <x v="6"/>
    <d v="2009-05-27T00:00:00"/>
    <x v="9"/>
    <x v="9"/>
    <x v="3"/>
    <x v="0"/>
    <n v="5"/>
    <n v="5"/>
    <n v="4"/>
    <n v="4"/>
    <n v="4"/>
    <n v="3"/>
    <n v="4"/>
    <n v="3"/>
    <n v="4"/>
    <n v="4"/>
    <n v="3"/>
    <n v="5"/>
    <n v="5"/>
    <n v="4"/>
    <n v="3"/>
    <n v="3"/>
    <n v="71"/>
    <n v="15"/>
    <n v="22"/>
    <n v="12"/>
  </r>
  <r>
    <x v="6"/>
    <d v="2009-05-27T00:00:00"/>
    <x v="11"/>
    <x v="11"/>
    <x v="1"/>
    <x v="1"/>
    <n v="3"/>
    <n v="5"/>
    <n v="5"/>
    <n v="3"/>
    <n v="4"/>
    <n v="3"/>
    <n v="4"/>
    <n v="4"/>
    <n v="4"/>
    <n v="3"/>
    <n v="3"/>
    <n v="5"/>
    <n v="3"/>
    <n v="3"/>
    <n v="3"/>
    <n v="3"/>
    <n v="63"/>
    <n v="7"/>
    <n v="26"/>
    <n v="10"/>
  </r>
  <r>
    <x v="6"/>
    <d v="2009-05-27T00:00:00"/>
    <x v="13"/>
    <x v="13"/>
    <x v="1"/>
    <x v="1"/>
    <n v="4"/>
    <n v="4"/>
    <n v="2"/>
    <n v="2"/>
    <n v="5"/>
    <n v="4"/>
    <n v="2"/>
    <n v="3"/>
    <n v="3"/>
    <n v="4"/>
    <n v="2"/>
    <n v="3"/>
    <n v="2"/>
    <n v="2"/>
    <n v="3"/>
    <n v="3"/>
    <n v="53"/>
    <n v="-3"/>
    <n v="46"/>
    <n v="2"/>
  </r>
  <r>
    <x v="6"/>
    <d v="2009-05-27T00:00:00"/>
    <x v="14"/>
    <x v="14"/>
    <x v="3"/>
    <x v="1"/>
    <n v="4"/>
    <n v="4"/>
    <n v="4"/>
    <n v="3"/>
    <n v="4"/>
    <n v="3"/>
    <n v="3"/>
    <n v="2"/>
    <n v="2"/>
    <n v="3"/>
    <n v="3"/>
    <n v="4"/>
    <n v="2"/>
    <n v="3"/>
    <n v="3"/>
    <n v="2"/>
    <n v="56"/>
    <n v="0"/>
    <n v="32"/>
    <n v="7"/>
  </r>
  <r>
    <x v="6"/>
    <d v="2009-05-27T00:00:00"/>
    <x v="30"/>
    <x v="30"/>
    <x v="1"/>
    <x v="0"/>
    <n v="3"/>
    <n v="5"/>
    <n v="3"/>
    <n v="2"/>
    <n v="4"/>
    <n v="2"/>
    <n v="2"/>
    <n v="3"/>
    <n v="2"/>
    <n v="3"/>
    <n v="3"/>
    <n v="3"/>
    <n v="3"/>
    <n v="2"/>
    <n v="2"/>
    <n v="2"/>
    <n v="50"/>
    <n v="-6"/>
    <n v="50"/>
    <n v="1"/>
  </r>
  <r>
    <x v="6"/>
    <d v="2009-05-27T00:00:00"/>
    <x v="62"/>
    <x v="61"/>
    <x v="0"/>
    <x v="0"/>
    <n v="3"/>
    <n v="5"/>
    <n v="3"/>
    <n v="3"/>
    <n v="5"/>
    <n v="3"/>
    <n v="3"/>
    <n v="3"/>
    <n v="4"/>
    <n v="2"/>
    <n v="2"/>
    <n v="5"/>
    <n v="3"/>
    <n v="3"/>
    <n v="3"/>
    <n v="5"/>
    <n v="62"/>
    <n v="6"/>
    <n v="28"/>
    <n v="9"/>
  </r>
  <r>
    <x v="6"/>
    <d v="2009-05-27T00:00:00"/>
    <x v="58"/>
    <x v="57"/>
    <x v="4"/>
    <x v="3"/>
    <n v="4"/>
    <n v="5"/>
    <n v="3"/>
    <n v="3"/>
    <n v="4"/>
    <n v="5"/>
    <n v="5"/>
    <n v="3"/>
    <n v="3"/>
    <n v="6"/>
    <n v="3"/>
    <n v="5"/>
    <n v="5"/>
    <n v="4"/>
    <n v="4"/>
    <n v="5"/>
    <n v="78"/>
    <n v="22"/>
    <n v="20"/>
    <n v="13"/>
  </r>
  <r>
    <x v="6"/>
    <d v="2009-05-27T00:00:00"/>
    <x v="66"/>
    <x v="65"/>
    <x v="4"/>
    <x v="2"/>
    <n v="6"/>
    <n v="6"/>
    <n v="5"/>
    <n v="4"/>
    <n v="5"/>
    <n v="4"/>
    <n v="5"/>
    <n v="3"/>
    <n v="3"/>
    <n v="4"/>
    <n v="3"/>
    <n v="5"/>
    <n v="5"/>
    <n v="5"/>
    <n v="5"/>
    <n v="4"/>
    <n v="82"/>
    <n v="26"/>
    <n v="18"/>
    <n v="14"/>
  </r>
  <r>
    <x v="7"/>
    <d v="2009-06-03T00:00:00"/>
    <x v="1"/>
    <x v="1"/>
    <x v="1"/>
    <x v="0"/>
    <n v="4"/>
    <n v="4"/>
    <n v="4"/>
    <n v="2"/>
    <n v="4"/>
    <n v="3"/>
    <n v="2"/>
    <n v="4"/>
    <n v="4"/>
    <n v="3"/>
    <n v="3"/>
    <n v="4"/>
    <n v="3"/>
    <n v="3"/>
    <n v="3"/>
    <n v="4"/>
    <n v="60"/>
    <n v="4"/>
    <n v="30"/>
    <n v="8"/>
  </r>
  <r>
    <x v="7"/>
    <d v="2009-06-03T00:00:00"/>
    <x v="47"/>
    <x v="47"/>
    <x v="0"/>
    <x v="1"/>
    <n v="4"/>
    <n v="4"/>
    <n v="3"/>
    <n v="2"/>
    <n v="6"/>
    <n v="3"/>
    <n v="3"/>
    <n v="3"/>
    <n v="3"/>
    <n v="3"/>
    <n v="3"/>
    <n v="3"/>
    <n v="4"/>
    <n v="3"/>
    <n v="3"/>
    <n v="4"/>
    <n v="60"/>
    <n v="4"/>
    <n v="30"/>
    <n v="8"/>
  </r>
  <r>
    <x v="7"/>
    <d v="2009-06-03T00:00:00"/>
    <x v="3"/>
    <x v="3"/>
    <x v="0"/>
    <x v="0"/>
    <n v="4"/>
    <n v="4"/>
    <n v="3"/>
    <n v="3"/>
    <n v="4"/>
    <n v="3"/>
    <n v="3"/>
    <n v="3"/>
    <n v="2"/>
    <n v="4"/>
    <n v="3"/>
    <n v="4"/>
    <n v="4"/>
    <n v="3"/>
    <n v="2"/>
    <n v="4"/>
    <n v="60"/>
    <n v="4"/>
    <n v="30"/>
    <n v="8"/>
  </r>
  <r>
    <x v="7"/>
    <d v="2009-06-03T00:00:00"/>
    <x v="4"/>
    <x v="4"/>
    <x v="1"/>
    <x v="0"/>
    <n v="4"/>
    <n v="5"/>
    <n v="3"/>
    <n v="3"/>
    <n v="3"/>
    <n v="4"/>
    <n v="3"/>
    <n v="2"/>
    <n v="3"/>
    <n v="2"/>
    <n v="2"/>
    <n v="5"/>
    <n v="3"/>
    <n v="3"/>
    <n v="2"/>
    <n v="4"/>
    <n v="57"/>
    <n v="1"/>
    <n v="40"/>
    <n v="4"/>
  </r>
  <r>
    <x v="7"/>
    <d v="2009-06-03T00:00:00"/>
    <x v="67"/>
    <x v="66"/>
    <x v="0"/>
    <x v="0"/>
    <n v="4"/>
    <n v="6"/>
    <n v="5"/>
    <n v="2"/>
    <n v="6"/>
    <n v="4"/>
    <n v="5"/>
    <n v="3"/>
    <n v="4"/>
    <n v="3"/>
    <n v="4"/>
    <n v="4"/>
    <n v="5"/>
    <n v="3"/>
    <n v="3"/>
    <n v="4"/>
    <n v="72"/>
    <n v="16"/>
    <n v="10"/>
    <n v="21"/>
  </r>
  <r>
    <x v="7"/>
    <d v="2009-06-03T00:00:00"/>
    <x v="6"/>
    <x v="6"/>
    <x v="0"/>
    <x v="0"/>
    <n v="3"/>
    <n v="4"/>
    <n v="2"/>
    <n v="3"/>
    <n v="6"/>
    <n v="2"/>
    <n v="4"/>
    <n v="2"/>
    <n v="2"/>
    <n v="3"/>
    <n v="2"/>
    <n v="5"/>
    <n v="3"/>
    <n v="3"/>
    <n v="3"/>
    <n v="3"/>
    <n v="57"/>
    <n v="1"/>
    <n v="40"/>
    <n v="4"/>
  </r>
  <r>
    <x v="7"/>
    <d v="2009-06-03T00:00:00"/>
    <x v="64"/>
    <x v="63"/>
    <x v="0"/>
    <x v="2"/>
    <n v="5"/>
    <n v="6"/>
    <n v="4"/>
    <n v="3"/>
    <n v="9"/>
    <n v="3"/>
    <n v="3"/>
    <n v="2"/>
    <n v="3"/>
    <n v="3"/>
    <n v="4"/>
    <n v="6"/>
    <n v="3"/>
    <n v="3"/>
    <n v="3"/>
    <n v="7"/>
    <n v="75"/>
    <n v="19"/>
    <n v="9"/>
    <n v="22"/>
  </r>
  <r>
    <x v="7"/>
    <d v="2009-06-03T00:00:00"/>
    <x v="22"/>
    <x v="22"/>
    <x v="1"/>
    <x v="0"/>
    <n v="3"/>
    <n v="4"/>
    <n v="3"/>
    <n v="3"/>
    <n v="3"/>
    <n v="3"/>
    <n v="3"/>
    <n v="2"/>
    <n v="4"/>
    <n v="3"/>
    <n v="2"/>
    <n v="3"/>
    <n v="3"/>
    <n v="4"/>
    <n v="6"/>
    <n v="3"/>
    <n v="58"/>
    <n v="2"/>
    <n v="34"/>
    <n v="6"/>
  </r>
  <r>
    <x v="7"/>
    <d v="2009-06-03T00:00:00"/>
    <x v="68"/>
    <x v="67"/>
    <x v="0"/>
    <x v="0"/>
    <n v="5"/>
    <n v="4"/>
    <n v="3"/>
    <n v="2"/>
    <n v="4"/>
    <n v="5"/>
    <n v="3"/>
    <n v="3"/>
    <n v="3"/>
    <n v="3"/>
    <n v="3"/>
    <n v="5"/>
    <n v="3"/>
    <n v="3"/>
    <n v="3"/>
    <n v="3"/>
    <n v="62"/>
    <n v="6"/>
    <n v="15"/>
    <n v="16"/>
  </r>
  <r>
    <x v="7"/>
    <d v="2009-06-03T00:00:00"/>
    <x v="65"/>
    <x v="64"/>
    <x v="3"/>
    <x v="0"/>
    <n v="4"/>
    <n v="5"/>
    <n v="3"/>
    <n v="2"/>
    <n v="5"/>
    <n v="4"/>
    <n v="4"/>
    <n v="3"/>
    <n v="2"/>
    <n v="2"/>
    <n v="3"/>
    <n v="4"/>
    <n v="3"/>
    <n v="3"/>
    <n v="2"/>
    <n v="3"/>
    <n v="60"/>
    <n v="4"/>
    <n v="30"/>
    <n v="8"/>
  </r>
  <r>
    <x v="7"/>
    <d v="2009-06-03T00:00:00"/>
    <x v="49"/>
    <x v="49"/>
    <x v="1"/>
    <x v="2"/>
    <n v="3"/>
    <n v="4"/>
    <n v="4"/>
    <n v="3"/>
    <n v="4"/>
    <n v="3"/>
    <n v="5"/>
    <n v="4"/>
    <n v="4"/>
    <n v="3"/>
    <n v="3"/>
    <n v="5"/>
    <n v="3"/>
    <n v="2"/>
    <n v="4"/>
    <n v="3"/>
    <n v="64"/>
    <n v="8"/>
    <n v="13"/>
    <n v="18"/>
  </r>
  <r>
    <x v="7"/>
    <d v="2009-06-03T00:00:00"/>
    <x v="69"/>
    <x v="68"/>
    <x v="1"/>
    <x v="2"/>
    <n v="4"/>
    <n v="4"/>
    <n v="3"/>
    <n v="3"/>
    <n v="3"/>
    <n v="4"/>
    <n v="4"/>
    <n v="3"/>
    <n v="4"/>
    <n v="3"/>
    <n v="3"/>
    <n v="4"/>
    <n v="2"/>
    <n v="2"/>
    <n v="3"/>
    <n v="4"/>
    <n v="60"/>
    <n v="4"/>
    <n v="30"/>
    <n v="8"/>
  </r>
  <r>
    <x v="7"/>
    <d v="2009-06-03T00:00:00"/>
    <x v="70"/>
    <x v="69"/>
    <x v="2"/>
    <x v="2"/>
    <n v="4"/>
    <n v="4"/>
    <n v="3"/>
    <n v="4"/>
    <n v="3"/>
    <n v="3"/>
    <n v="3"/>
    <n v="3"/>
    <n v="4"/>
    <n v="3"/>
    <n v="2"/>
    <n v="5"/>
    <n v="2"/>
    <n v="3"/>
    <n v="4"/>
    <n v="4"/>
    <n v="60"/>
    <n v="4"/>
    <n v="30"/>
    <n v="8"/>
  </r>
  <r>
    <x v="7"/>
    <d v="2009-06-03T00:00:00"/>
    <x v="9"/>
    <x v="9"/>
    <x v="0"/>
    <x v="2"/>
    <n v="3"/>
    <n v="4"/>
    <n v="3"/>
    <n v="2"/>
    <n v="4"/>
    <n v="4"/>
    <n v="3"/>
    <n v="3"/>
    <n v="4"/>
    <n v="4"/>
    <n v="3"/>
    <n v="5"/>
    <n v="3"/>
    <n v="3"/>
    <n v="3"/>
    <n v="7"/>
    <n v="66"/>
    <n v="10"/>
    <n v="11"/>
    <n v="20"/>
  </r>
  <r>
    <x v="7"/>
    <d v="2009-06-03T00:00:00"/>
    <x v="10"/>
    <x v="10"/>
    <x v="2"/>
    <x v="0"/>
    <n v="3"/>
    <n v="3"/>
    <n v="4"/>
    <n v="2"/>
    <n v="4"/>
    <n v="3"/>
    <n v="3"/>
    <n v="2"/>
    <n v="3"/>
    <n v="2"/>
    <n v="3"/>
    <n v="3"/>
    <n v="2"/>
    <n v="3"/>
    <n v="3"/>
    <n v="3"/>
    <n v="51"/>
    <n v="-5"/>
    <n v="50"/>
    <n v="1"/>
  </r>
  <r>
    <x v="7"/>
    <d v="2009-06-03T00:00:00"/>
    <x v="11"/>
    <x v="11"/>
    <x v="1"/>
    <x v="0"/>
    <n v="3"/>
    <n v="5"/>
    <n v="3"/>
    <n v="3"/>
    <n v="6"/>
    <n v="4"/>
    <n v="2"/>
    <n v="4"/>
    <n v="2"/>
    <n v="4"/>
    <n v="3"/>
    <n v="5"/>
    <n v="4"/>
    <n v="4"/>
    <n v="3"/>
    <n v="3"/>
    <n v="64"/>
    <n v="8"/>
    <n v="13"/>
    <n v="18"/>
  </r>
  <r>
    <x v="7"/>
    <d v="2009-06-03T00:00:00"/>
    <x v="14"/>
    <x v="14"/>
    <x v="0"/>
    <x v="1"/>
    <n v="4"/>
    <n v="3"/>
    <n v="3"/>
    <n v="2"/>
    <n v="4"/>
    <n v="4"/>
    <n v="2"/>
    <n v="3"/>
    <n v="4"/>
    <n v="3"/>
    <n v="2"/>
    <n v="4"/>
    <n v="3"/>
    <n v="2"/>
    <n v="4"/>
    <n v="3"/>
    <n v="56"/>
    <n v="0"/>
    <n v="43"/>
    <n v="3"/>
  </r>
  <r>
    <x v="7"/>
    <d v="2009-06-03T00:00:00"/>
    <x v="26"/>
    <x v="26"/>
    <x v="0"/>
    <x v="2"/>
    <n v="3"/>
    <n v="4"/>
    <n v="3"/>
    <n v="3"/>
    <n v="3"/>
    <n v="4"/>
    <n v="3"/>
    <n v="3"/>
    <n v="2"/>
    <n v="5"/>
    <n v="2"/>
    <n v="4"/>
    <n v="5"/>
    <n v="3"/>
    <n v="4"/>
    <n v="2"/>
    <n v="61"/>
    <n v="5"/>
    <n v="16"/>
    <n v="15"/>
  </r>
  <r>
    <x v="7"/>
    <d v="2009-06-03T00:00:00"/>
    <x v="27"/>
    <x v="27"/>
    <x v="0"/>
    <x v="3"/>
    <n v="4"/>
    <n v="5"/>
    <n v="4"/>
    <n v="3"/>
    <n v="4"/>
    <n v="4"/>
    <n v="3"/>
    <n v="2"/>
    <n v="4"/>
    <n v="4"/>
    <n v="2"/>
    <n v="4"/>
    <n v="4"/>
    <n v="2"/>
    <n v="2"/>
    <n v="3"/>
    <n v="63"/>
    <n v="7"/>
    <n v="14"/>
    <n v="17"/>
  </r>
  <r>
    <x v="7"/>
    <d v="2009-06-03T00:00:00"/>
    <x v="30"/>
    <x v="30"/>
    <x v="1"/>
    <x v="0"/>
    <n v="3"/>
    <n v="4"/>
    <n v="3"/>
    <n v="3"/>
    <n v="4"/>
    <n v="3"/>
    <n v="3"/>
    <n v="3"/>
    <n v="2"/>
    <n v="3"/>
    <n v="2"/>
    <n v="5"/>
    <n v="2"/>
    <n v="3"/>
    <n v="3"/>
    <n v="2"/>
    <n v="54"/>
    <n v="-2"/>
    <n v="46"/>
    <n v="2"/>
  </r>
  <r>
    <x v="7"/>
    <d v="2009-06-03T00:00:00"/>
    <x v="34"/>
    <x v="34"/>
    <x v="0"/>
    <x v="1"/>
    <n v="3"/>
    <n v="5"/>
    <n v="3"/>
    <n v="3"/>
    <n v="4"/>
    <n v="3"/>
    <n v="3"/>
    <n v="4"/>
    <n v="3"/>
    <n v="3"/>
    <n v="4"/>
    <n v="4"/>
    <n v="3"/>
    <n v="3"/>
    <n v="3"/>
    <n v="3"/>
    <n v="60"/>
    <n v="4"/>
    <n v="30"/>
    <n v="8"/>
  </r>
  <r>
    <x v="7"/>
    <d v="2009-06-03T00:00:00"/>
    <x v="18"/>
    <x v="18"/>
    <x v="1"/>
    <x v="0"/>
    <n v="4"/>
    <n v="4"/>
    <n v="4"/>
    <n v="4"/>
    <n v="4"/>
    <n v="3"/>
    <n v="2"/>
    <n v="2"/>
    <n v="4"/>
    <n v="3"/>
    <n v="3"/>
    <n v="4"/>
    <n v="3"/>
    <n v="3"/>
    <n v="3"/>
    <n v="3"/>
    <n v="59"/>
    <n v="3"/>
    <n v="32"/>
    <n v="7"/>
  </r>
  <r>
    <x v="8"/>
    <d v="2009-06-10T00:00:00"/>
    <x v="2"/>
    <x v="2"/>
    <x v="1"/>
    <x v="0"/>
    <n v="3"/>
    <n v="4"/>
    <n v="3"/>
    <n v="2"/>
    <n v="3"/>
    <n v="2"/>
    <n v="3"/>
    <n v="3"/>
    <n v="2"/>
    <n v="2"/>
    <n v="2"/>
    <n v="4"/>
    <n v="4"/>
    <n v="3"/>
    <n v="3"/>
    <n v="2"/>
    <n v="51"/>
    <n v="-5"/>
    <n v="50"/>
    <n v="1"/>
  </r>
  <r>
    <x v="8"/>
    <d v="2009-06-10T00:00:00"/>
    <x v="71"/>
    <x v="70"/>
    <x v="0"/>
    <x v="0"/>
    <n v="4"/>
    <n v="5"/>
    <n v="4"/>
    <n v="3"/>
    <n v="7"/>
    <n v="4"/>
    <n v="3"/>
    <n v="4"/>
    <n v="3"/>
    <n v="2"/>
    <n v="3"/>
    <n v="4"/>
    <n v="5"/>
    <n v="3"/>
    <n v="3"/>
    <n v="4"/>
    <n v="68"/>
    <n v="12"/>
    <n v="22"/>
    <n v="12"/>
  </r>
  <r>
    <x v="8"/>
    <d v="2009-06-10T00:00:00"/>
    <x v="69"/>
    <x v="68"/>
    <x v="1"/>
    <x v="0"/>
    <n v="4"/>
    <n v="4"/>
    <n v="5"/>
    <n v="2"/>
    <n v="4"/>
    <n v="3"/>
    <n v="4"/>
    <n v="3"/>
    <n v="4"/>
    <n v="3"/>
    <n v="3"/>
    <n v="5"/>
    <n v="5"/>
    <n v="3"/>
    <n v="3"/>
    <n v="3"/>
    <n v="64"/>
    <n v="8"/>
    <n v="26"/>
    <n v="10"/>
  </r>
  <r>
    <x v="8"/>
    <d v="2009-06-10T00:00:00"/>
    <x v="72"/>
    <x v="71"/>
    <x v="3"/>
    <x v="3"/>
    <n v="4"/>
    <n v="6"/>
    <n v="5"/>
    <n v="3"/>
    <n v="5"/>
    <n v="4"/>
    <n v="5"/>
    <n v="3"/>
    <n v="3"/>
    <n v="3"/>
    <n v="3"/>
    <n v="7"/>
    <n v="3"/>
    <n v="3"/>
    <n v="4"/>
    <n v="5"/>
    <n v="76"/>
    <n v="20"/>
    <n v="20"/>
    <n v="13"/>
  </r>
  <r>
    <x v="8"/>
    <d v="2009-06-10T00:00:00"/>
    <x v="70"/>
    <x v="69"/>
    <x v="1"/>
    <x v="0"/>
    <n v="5"/>
    <n v="3"/>
    <n v="4"/>
    <n v="3"/>
    <n v="3"/>
    <n v="3"/>
    <n v="3"/>
    <n v="3"/>
    <n v="4"/>
    <n v="3"/>
    <n v="2"/>
    <n v="3"/>
    <n v="4"/>
    <n v="3"/>
    <n v="3"/>
    <n v="3"/>
    <n v="58"/>
    <n v="2"/>
    <n v="40"/>
    <n v="4"/>
  </r>
  <r>
    <x v="8"/>
    <d v="2009-06-10T00:00:00"/>
    <x v="54"/>
    <x v="54"/>
    <x v="0"/>
    <x v="2"/>
    <n v="4"/>
    <n v="5"/>
    <n v="4"/>
    <n v="3"/>
    <n v="4"/>
    <n v="3"/>
    <n v="4"/>
    <n v="3"/>
    <n v="4"/>
    <n v="2"/>
    <n v="3"/>
    <n v="4"/>
    <n v="3"/>
    <n v="3"/>
    <n v="3"/>
    <n v="3"/>
    <n v="63"/>
    <n v="7"/>
    <n v="28"/>
    <n v="9"/>
  </r>
  <r>
    <x v="8"/>
    <d v="2009-06-10T00:00:00"/>
    <x v="10"/>
    <x v="10"/>
    <x v="0"/>
    <x v="0"/>
    <n v="3"/>
    <n v="3"/>
    <n v="5"/>
    <n v="2"/>
    <n v="4"/>
    <n v="2"/>
    <n v="4"/>
    <n v="3"/>
    <n v="3"/>
    <n v="3"/>
    <n v="2"/>
    <n v="4"/>
    <n v="2"/>
    <n v="3"/>
    <n v="2"/>
    <n v="3"/>
    <n v="55"/>
    <n v="-1"/>
    <n v="46"/>
    <n v="2"/>
  </r>
  <r>
    <x v="8"/>
    <d v="2009-06-10T00:00:00"/>
    <x v="11"/>
    <x v="11"/>
    <x v="1"/>
    <x v="0"/>
    <n v="3"/>
    <n v="4"/>
    <n v="5"/>
    <n v="2"/>
    <n v="5"/>
    <n v="3"/>
    <n v="2"/>
    <n v="4"/>
    <n v="2"/>
    <n v="2"/>
    <n v="3"/>
    <n v="5"/>
    <n v="4"/>
    <n v="3"/>
    <n v="3"/>
    <n v="4"/>
    <n v="60"/>
    <n v="4"/>
    <n v="34"/>
    <n v="6"/>
  </r>
  <r>
    <x v="8"/>
    <d v="2009-06-10T00:00:00"/>
    <x v="30"/>
    <x v="30"/>
    <x v="1"/>
    <x v="0"/>
    <n v="3"/>
    <n v="4"/>
    <n v="3"/>
    <n v="3"/>
    <n v="4"/>
    <n v="3"/>
    <n v="4"/>
    <n v="4"/>
    <n v="2"/>
    <n v="3"/>
    <n v="2"/>
    <n v="4"/>
    <n v="4"/>
    <n v="2"/>
    <n v="3"/>
    <n v="2"/>
    <n v="56"/>
    <n v="0"/>
    <n v="43"/>
    <n v="3"/>
  </r>
  <r>
    <x v="8"/>
    <d v="2009-06-10T00:00:00"/>
    <x v="62"/>
    <x v="61"/>
    <x v="1"/>
    <x v="0"/>
    <n v="4"/>
    <n v="4"/>
    <n v="3"/>
    <n v="4"/>
    <n v="5"/>
    <n v="3"/>
    <n v="3"/>
    <n v="3"/>
    <n v="3"/>
    <n v="4"/>
    <n v="2"/>
    <n v="4"/>
    <n v="3"/>
    <n v="4"/>
    <n v="3"/>
    <n v="4"/>
    <n v="62"/>
    <n v="6"/>
    <n v="32"/>
    <n v="7"/>
  </r>
  <r>
    <x v="8"/>
    <d v="2009-06-10T00:00:00"/>
    <x v="33"/>
    <x v="33"/>
    <x v="1"/>
    <x v="0"/>
    <n v="4"/>
    <n v="4"/>
    <n v="5"/>
    <n v="3"/>
    <n v="4"/>
    <n v="3"/>
    <n v="4"/>
    <n v="4"/>
    <n v="4"/>
    <n v="4"/>
    <n v="3"/>
    <n v="4"/>
    <n v="3"/>
    <n v="3"/>
    <n v="5"/>
    <n v="3"/>
    <n v="66"/>
    <n v="10"/>
    <n v="24"/>
    <n v="11"/>
  </r>
  <r>
    <x v="8"/>
    <d v="2009-06-10T00:00:00"/>
    <x v="34"/>
    <x v="34"/>
    <x v="4"/>
    <x v="2"/>
    <n v="4"/>
    <n v="4"/>
    <n v="3"/>
    <n v="2"/>
    <n v="4"/>
    <n v="3"/>
    <n v="2"/>
    <n v="3"/>
    <n v="3"/>
    <n v="5"/>
    <n v="2"/>
    <n v="4"/>
    <n v="4"/>
    <n v="2"/>
    <n v="3"/>
    <n v="4"/>
    <n v="62"/>
    <n v="6"/>
    <n v="32"/>
    <n v="7"/>
  </r>
  <r>
    <x v="8"/>
    <d v="2009-06-10T00:00:00"/>
    <x v="18"/>
    <x v="18"/>
    <x v="1"/>
    <x v="0"/>
    <n v="5"/>
    <n v="4"/>
    <n v="4"/>
    <n v="3"/>
    <n v="3"/>
    <n v="4"/>
    <n v="3"/>
    <n v="3"/>
    <n v="2"/>
    <n v="2"/>
    <n v="3"/>
    <n v="4"/>
    <n v="5"/>
    <n v="3"/>
    <n v="2"/>
    <n v="3"/>
    <n v="59"/>
    <n v="3"/>
    <n v="37"/>
    <n v="5"/>
  </r>
  <r>
    <x v="8"/>
    <d v="2009-06-10T00:00:00"/>
    <x v="66"/>
    <x v="65"/>
    <x v="4"/>
    <x v="2"/>
    <n v="6"/>
    <n v="7"/>
    <n v="4"/>
    <n v="3"/>
    <n v="6"/>
    <n v="4"/>
    <n v="3"/>
    <n v="4"/>
    <n v="4"/>
    <n v="3"/>
    <n v="4"/>
    <n v="5"/>
    <n v="4"/>
    <n v="4"/>
    <n v="4"/>
    <n v="4"/>
    <n v="79"/>
    <n v="23"/>
    <n v="18"/>
    <n v="14"/>
  </r>
  <r>
    <x v="9"/>
    <d v="2009-06-17T00:00:00"/>
    <x v="2"/>
    <x v="2"/>
    <x v="1"/>
    <x v="0"/>
    <n v="4"/>
    <n v="4"/>
    <n v="4"/>
    <n v="3"/>
    <n v="3"/>
    <n v="3"/>
    <n v="3"/>
    <n v="3"/>
    <n v="2"/>
    <n v="2"/>
    <n v="3"/>
    <n v="4"/>
    <n v="3"/>
    <n v="3"/>
    <n v="4"/>
    <n v="3"/>
    <n v="57"/>
    <n v="1"/>
    <n v="34"/>
    <n v="6"/>
  </r>
  <r>
    <x v="9"/>
    <d v="2009-06-17T00:00:00"/>
    <x v="3"/>
    <x v="3"/>
    <x v="0"/>
    <x v="0"/>
    <n v="5"/>
    <n v="5"/>
    <n v="4"/>
    <n v="2"/>
    <n v="5"/>
    <n v="5"/>
    <n v="4"/>
    <n v="2"/>
    <n v="2"/>
    <n v="3"/>
    <n v="3"/>
    <n v="4"/>
    <n v="4"/>
    <n v="3"/>
    <n v="3"/>
    <n v="4"/>
    <n v="65"/>
    <n v="9"/>
    <n v="18"/>
    <n v="14"/>
  </r>
  <r>
    <x v="9"/>
    <d v="2009-06-17T00:00:00"/>
    <x v="4"/>
    <x v="4"/>
    <x v="1"/>
    <x v="0"/>
    <n v="3"/>
    <n v="4"/>
    <n v="3"/>
    <n v="2"/>
    <n v="5"/>
    <n v="3"/>
    <n v="4"/>
    <n v="4"/>
    <n v="3"/>
    <n v="3"/>
    <n v="2"/>
    <n v="4"/>
    <n v="3"/>
    <n v="3"/>
    <n v="2"/>
    <n v="2"/>
    <n v="56"/>
    <n v="0"/>
    <n v="40"/>
    <n v="4"/>
  </r>
  <r>
    <x v="9"/>
    <d v="2009-06-17T00:00:00"/>
    <x v="6"/>
    <x v="6"/>
    <x v="1"/>
    <x v="1"/>
    <n v="4"/>
    <n v="4"/>
    <n v="3"/>
    <n v="2"/>
    <n v="5"/>
    <n v="5"/>
    <n v="3"/>
    <n v="3"/>
    <n v="2"/>
    <n v="2"/>
    <n v="2"/>
    <n v="3"/>
    <n v="3"/>
    <n v="3"/>
    <n v="3"/>
    <n v="4"/>
    <n v="56"/>
    <n v="0"/>
    <n v="40"/>
    <n v="4"/>
  </r>
  <r>
    <x v="9"/>
    <d v="2009-06-17T00:00:00"/>
    <x v="64"/>
    <x v="63"/>
    <x v="0"/>
    <x v="3"/>
    <n v="4"/>
    <n v="5"/>
    <n v="4"/>
    <n v="4"/>
    <n v="6"/>
    <n v="3"/>
    <n v="4"/>
    <n v="4"/>
    <n v="4"/>
    <n v="3"/>
    <n v="3"/>
    <n v="4"/>
    <n v="4"/>
    <n v="4"/>
    <n v="3"/>
    <n v="4"/>
    <n v="72"/>
    <n v="16"/>
    <n v="13"/>
    <n v="18"/>
  </r>
  <r>
    <x v="9"/>
    <d v="2009-06-17T00:00:00"/>
    <x v="73"/>
    <x v="72"/>
    <x v="0"/>
    <x v="2"/>
    <n v="4"/>
    <n v="5"/>
    <n v="5"/>
    <n v="4"/>
    <n v="9"/>
    <n v="4"/>
    <n v="6"/>
    <n v="2"/>
    <n v="3"/>
    <n v="3"/>
    <n v="4"/>
    <n v="4"/>
    <n v="3"/>
    <n v="3"/>
    <n v="4"/>
    <n v="4"/>
    <n v="75"/>
    <n v="19"/>
    <n v="12"/>
    <n v="19"/>
  </r>
  <r>
    <x v="9"/>
    <d v="2009-06-17T00:00:00"/>
    <x v="42"/>
    <x v="42"/>
    <x v="3"/>
    <x v="2"/>
    <n v="4"/>
    <n v="8"/>
    <n v="4"/>
    <n v="5"/>
    <n v="5"/>
    <n v="3"/>
    <n v="3"/>
    <n v="2"/>
    <n v="4"/>
    <n v="5"/>
    <n v="4"/>
    <n v="4"/>
    <n v="4"/>
    <n v="5"/>
    <n v="3"/>
    <n v="3"/>
    <n v="75"/>
    <n v="19"/>
    <n v="12"/>
    <n v="19"/>
  </r>
  <r>
    <x v="9"/>
    <d v="2009-06-17T00:00:00"/>
    <x v="69"/>
    <x v="68"/>
    <x v="0"/>
    <x v="3"/>
    <n v="5"/>
    <n v="5"/>
    <n v="3"/>
    <n v="3"/>
    <n v="5"/>
    <n v="5"/>
    <n v="4"/>
    <n v="3"/>
    <n v="3"/>
    <n v="3"/>
    <n v="3"/>
    <n v="4"/>
    <n v="3"/>
    <n v="4"/>
    <n v="3"/>
    <n v="3"/>
    <n v="68"/>
    <n v="12"/>
    <n v="16"/>
    <n v="15"/>
  </r>
  <r>
    <x v="9"/>
    <d v="2009-06-17T00:00:00"/>
    <x v="70"/>
    <x v="69"/>
    <x v="0"/>
    <x v="0"/>
    <n v="4"/>
    <n v="5"/>
    <n v="4"/>
    <n v="4"/>
    <n v="5"/>
    <n v="4"/>
    <n v="4"/>
    <n v="3"/>
    <n v="2"/>
    <n v="2"/>
    <n v="2"/>
    <n v="5"/>
    <n v="2"/>
    <n v="2"/>
    <n v="3"/>
    <n v="4"/>
    <n v="62"/>
    <n v="6"/>
    <n v="24"/>
    <n v="11"/>
  </r>
  <r>
    <x v="9"/>
    <d v="2009-06-17T00:00:00"/>
    <x v="11"/>
    <x v="11"/>
    <x v="3"/>
    <x v="0"/>
    <n v="4"/>
    <n v="5"/>
    <n v="2"/>
    <n v="4"/>
    <n v="7"/>
    <n v="3"/>
    <n v="4"/>
    <n v="3"/>
    <n v="2"/>
    <n v="4"/>
    <n v="2"/>
    <n v="4"/>
    <n v="3"/>
    <n v="3"/>
    <n v="3"/>
    <n v="3"/>
    <n v="64"/>
    <n v="8"/>
    <n v="22"/>
    <n v="12"/>
  </r>
  <r>
    <x v="9"/>
    <d v="2009-06-17T00:00:00"/>
    <x v="13"/>
    <x v="13"/>
    <x v="1"/>
    <x v="0"/>
    <n v="4"/>
    <n v="5"/>
    <n v="3"/>
    <n v="2"/>
    <n v="4"/>
    <n v="4"/>
    <n v="2"/>
    <n v="3"/>
    <n v="2"/>
    <n v="5"/>
    <n v="2"/>
    <n v="5"/>
    <n v="4"/>
    <n v="3"/>
    <n v="3"/>
    <n v="4"/>
    <n v="61"/>
    <n v="5"/>
    <n v="28"/>
    <n v="9"/>
  </r>
  <r>
    <x v="9"/>
    <d v="2009-06-17T00:00:00"/>
    <x v="25"/>
    <x v="25"/>
    <x v="1"/>
    <x v="1"/>
    <n v="4"/>
    <n v="4"/>
    <n v="4"/>
    <n v="2"/>
    <n v="4"/>
    <n v="4"/>
    <n v="2"/>
    <n v="2"/>
    <n v="2"/>
    <n v="2"/>
    <n v="2"/>
    <n v="3"/>
    <n v="3"/>
    <n v="3"/>
    <n v="3"/>
    <n v="3"/>
    <n v="52"/>
    <n v="-4"/>
    <n v="46"/>
    <n v="2"/>
  </r>
  <r>
    <x v="9"/>
    <d v="2009-06-17T00:00:00"/>
    <x v="74"/>
    <x v="73"/>
    <x v="0"/>
    <x v="0"/>
    <n v="5"/>
    <n v="5"/>
    <n v="4"/>
    <n v="3"/>
    <n v="5"/>
    <n v="4"/>
    <n v="4"/>
    <n v="3"/>
    <n v="3"/>
    <n v="3"/>
    <n v="3"/>
    <n v="5"/>
    <n v="4"/>
    <n v="3"/>
    <n v="4"/>
    <n v="3"/>
    <n v="68"/>
    <n v="12"/>
    <n v="16"/>
    <n v="15"/>
  </r>
  <r>
    <x v="9"/>
    <d v="2009-06-17T00:00:00"/>
    <x v="75"/>
    <x v="74"/>
    <x v="5"/>
    <x v="4"/>
    <n v="8"/>
    <n v="8"/>
    <n v="5"/>
    <n v="4"/>
    <n v="9"/>
    <n v="7"/>
    <n v="5"/>
    <n v="3"/>
    <n v="5"/>
    <n v="5"/>
    <n v="2"/>
    <n v="5"/>
    <n v="6"/>
    <n v="5"/>
    <n v="5"/>
    <n v="6"/>
    <n v="102"/>
    <n v="46"/>
    <n v="7"/>
    <n v="24"/>
  </r>
  <r>
    <x v="9"/>
    <d v="2009-06-17T00:00:00"/>
    <x v="76"/>
    <x v="75"/>
    <x v="0"/>
    <x v="0"/>
    <n v="4"/>
    <n v="5"/>
    <n v="5"/>
    <n v="3"/>
    <n v="4"/>
    <n v="4"/>
    <n v="5"/>
    <n v="3"/>
    <n v="4"/>
    <n v="3"/>
    <n v="3"/>
    <n v="5"/>
    <n v="4"/>
    <n v="4"/>
    <n v="3"/>
    <n v="3"/>
    <n v="69"/>
    <n v="13"/>
    <n v="14"/>
    <n v="17"/>
  </r>
  <r>
    <x v="9"/>
    <d v="2009-06-17T00:00:00"/>
    <x v="30"/>
    <x v="30"/>
    <x v="1"/>
    <x v="0"/>
    <n v="3"/>
    <n v="4"/>
    <n v="3"/>
    <n v="2"/>
    <n v="3"/>
    <n v="4"/>
    <n v="3"/>
    <n v="2"/>
    <n v="2"/>
    <n v="2"/>
    <n v="2"/>
    <n v="5"/>
    <n v="2"/>
    <n v="3"/>
    <n v="3"/>
    <n v="5"/>
    <n v="54"/>
    <n v="-2"/>
    <n v="43"/>
    <n v="3"/>
  </r>
  <r>
    <x v="9"/>
    <d v="2009-06-17T00:00:00"/>
    <x v="46"/>
    <x v="46"/>
    <x v="0"/>
    <x v="0"/>
    <n v="3"/>
    <n v="4"/>
    <n v="3"/>
    <n v="2"/>
    <n v="3"/>
    <n v="3"/>
    <n v="4"/>
    <n v="3"/>
    <n v="2"/>
    <n v="2"/>
    <n v="2"/>
    <n v="4"/>
    <n v="3"/>
    <n v="2"/>
    <n v="2"/>
    <n v="2"/>
    <n v="51"/>
    <n v="-5"/>
    <n v="50"/>
    <n v="1"/>
  </r>
  <r>
    <x v="9"/>
    <d v="2009-06-17T00:00:00"/>
    <x v="77"/>
    <x v="76"/>
    <x v="0"/>
    <x v="0"/>
    <n v="4"/>
    <n v="6"/>
    <n v="6"/>
    <n v="5"/>
    <n v="5"/>
    <n v="6"/>
    <n v="5"/>
    <n v="3"/>
    <n v="4"/>
    <n v="5"/>
    <n v="3"/>
    <n v="4"/>
    <n v="4"/>
    <n v="3"/>
    <n v="4"/>
    <n v="4"/>
    <n v="78"/>
    <n v="22"/>
    <n v="9"/>
    <n v="22"/>
  </r>
  <r>
    <x v="9"/>
    <d v="2009-06-17T00:00:00"/>
    <x v="32"/>
    <x v="32"/>
    <x v="1"/>
    <x v="2"/>
    <n v="4"/>
    <n v="6"/>
    <n v="3"/>
    <n v="3"/>
    <n v="5"/>
    <n v="3"/>
    <n v="3"/>
    <n v="3"/>
    <n v="2"/>
    <n v="3"/>
    <n v="2"/>
    <n v="4"/>
    <n v="4"/>
    <n v="2"/>
    <n v="2"/>
    <n v="4"/>
    <n v="60"/>
    <n v="4"/>
    <n v="30"/>
    <n v="8"/>
  </r>
  <r>
    <x v="9"/>
    <d v="2009-06-17T00:00:00"/>
    <x v="57"/>
    <x v="56"/>
    <x v="0"/>
    <x v="0"/>
    <n v="3"/>
    <n v="4"/>
    <n v="3"/>
    <n v="3"/>
    <n v="4"/>
    <n v="6"/>
    <n v="3"/>
    <n v="3"/>
    <n v="4"/>
    <n v="4"/>
    <n v="3"/>
    <n v="3"/>
    <n v="4"/>
    <n v="3"/>
    <n v="3"/>
    <n v="4"/>
    <n v="64"/>
    <n v="8"/>
    <n v="22"/>
    <n v="12"/>
  </r>
  <r>
    <x v="9"/>
    <d v="2009-06-17T00:00:00"/>
    <x v="34"/>
    <x v="34"/>
    <x v="1"/>
    <x v="0"/>
    <n v="4"/>
    <n v="4"/>
    <n v="6"/>
    <n v="3"/>
    <n v="3"/>
    <n v="2"/>
    <n v="4"/>
    <n v="3"/>
    <n v="3"/>
    <n v="3"/>
    <n v="2"/>
    <n v="3"/>
    <n v="5"/>
    <n v="3"/>
    <n v="3"/>
    <n v="4"/>
    <n v="61"/>
    <n v="5"/>
    <n v="28"/>
    <n v="9"/>
  </r>
  <r>
    <x v="9"/>
    <d v="2009-06-17T00:00:00"/>
    <x v="18"/>
    <x v="18"/>
    <x v="0"/>
    <x v="0"/>
    <n v="4"/>
    <n v="5"/>
    <n v="3"/>
    <n v="2"/>
    <n v="4"/>
    <n v="3"/>
    <n v="3"/>
    <n v="2"/>
    <n v="3"/>
    <n v="5"/>
    <n v="2"/>
    <n v="3"/>
    <n v="4"/>
    <n v="4"/>
    <n v="2"/>
    <n v="3"/>
    <n v="59"/>
    <n v="3"/>
    <n v="32"/>
    <n v="7"/>
  </r>
  <r>
    <x v="9"/>
    <d v="2009-06-17T00:00:00"/>
    <x v="66"/>
    <x v="65"/>
    <x v="4"/>
    <x v="0"/>
    <n v="6"/>
    <n v="5"/>
    <n v="4"/>
    <n v="6"/>
    <n v="7"/>
    <n v="5"/>
    <n v="5"/>
    <n v="6"/>
    <n v="5"/>
    <n v="4"/>
    <n v="4"/>
    <n v="6"/>
    <n v="4"/>
    <n v="3"/>
    <n v="6"/>
    <n v="4"/>
    <n v="89"/>
    <n v="33"/>
    <n v="8"/>
    <n v="23"/>
  </r>
  <r>
    <x v="9"/>
    <d v="2009-06-17T00:00:00"/>
    <x v="78"/>
    <x v="77"/>
    <x v="3"/>
    <x v="0"/>
    <n v="5"/>
    <n v="6"/>
    <n v="4"/>
    <n v="3"/>
    <n v="6"/>
    <n v="4"/>
    <n v="4"/>
    <n v="3"/>
    <n v="3"/>
    <n v="4"/>
    <n v="4"/>
    <n v="5"/>
    <n v="5"/>
    <n v="4"/>
    <n v="3"/>
    <n v="4"/>
    <n v="75"/>
    <n v="19"/>
    <n v="12"/>
    <n v="19"/>
  </r>
  <r>
    <x v="10"/>
    <d v="2009-06-24T00:00:00"/>
    <x v="71"/>
    <x v="70"/>
    <x v="0"/>
    <x v="0"/>
    <n v="4"/>
    <n v="4"/>
    <n v="3"/>
    <n v="3"/>
    <n v="5"/>
    <n v="4"/>
    <n v="3"/>
    <n v="3"/>
    <n v="4"/>
    <n v="4"/>
    <n v="3"/>
    <n v="4"/>
    <n v="3"/>
    <n v="4"/>
    <n v="2"/>
    <n v="2"/>
    <n v="62"/>
    <n v="6"/>
    <n v="13"/>
    <n v="18"/>
  </r>
  <r>
    <x v="10"/>
    <d v="2009-06-24T00:00:00"/>
    <x v="3"/>
    <x v="3"/>
    <x v="0"/>
    <x v="0"/>
    <n v="4"/>
    <n v="5"/>
    <n v="3"/>
    <n v="3"/>
    <n v="4"/>
    <n v="3"/>
    <n v="3"/>
    <n v="2"/>
    <n v="4"/>
    <n v="2"/>
    <n v="2"/>
    <n v="4"/>
    <n v="3"/>
    <n v="3"/>
    <n v="3"/>
    <n v="3"/>
    <n v="58"/>
    <n v="2"/>
    <n v="20"/>
    <n v="13"/>
  </r>
  <r>
    <x v="10"/>
    <d v="2009-06-24T00:00:00"/>
    <x v="4"/>
    <x v="4"/>
    <x v="1"/>
    <x v="1"/>
    <n v="3"/>
    <n v="5"/>
    <n v="3"/>
    <n v="2"/>
    <n v="3"/>
    <n v="4"/>
    <n v="3"/>
    <n v="2"/>
    <n v="2"/>
    <n v="2"/>
    <n v="3"/>
    <n v="3"/>
    <n v="3"/>
    <n v="3"/>
    <n v="2"/>
    <n v="3"/>
    <n v="51"/>
    <n v="-5"/>
    <n v="37"/>
    <n v="5"/>
  </r>
  <r>
    <x v="10"/>
    <d v="2009-06-24T00:00:00"/>
    <x v="79"/>
    <x v="78"/>
    <x v="6"/>
    <x v="0"/>
    <n v="5"/>
    <n v="7"/>
    <n v="4"/>
    <n v="3"/>
    <n v="6"/>
    <n v="4"/>
    <n v="4"/>
    <n v="3"/>
    <n v="3"/>
    <n v="4"/>
    <n v="4"/>
    <n v="5"/>
    <n v="5"/>
    <n v="4"/>
    <n v="4"/>
    <n v="4"/>
    <n v="79"/>
    <n v="23"/>
    <n v="3"/>
    <n v="28"/>
  </r>
  <r>
    <x v="10"/>
    <d v="2009-06-24T00:00:00"/>
    <x v="80"/>
    <x v="79"/>
    <x v="6"/>
    <x v="5"/>
    <n v="6"/>
    <n v="10"/>
    <n v="9"/>
    <n v="5"/>
    <n v="6"/>
    <n v="7"/>
    <n v="5"/>
    <n v="5"/>
    <n v="5"/>
    <n v="6"/>
    <n v="4"/>
    <n v="7"/>
    <n v="7"/>
    <n v="6"/>
    <n v="5"/>
    <n v="5"/>
    <n v="112"/>
    <n v="56"/>
    <n v="0"/>
    <n v="33"/>
  </r>
  <r>
    <x v="10"/>
    <d v="2009-06-24T00:00:00"/>
    <x v="67"/>
    <x v="66"/>
    <x v="1"/>
    <x v="2"/>
    <n v="4"/>
    <n v="5"/>
    <n v="4"/>
    <n v="3"/>
    <n v="5"/>
    <n v="3"/>
    <n v="4"/>
    <n v="3"/>
    <n v="4"/>
    <n v="3"/>
    <n v="3"/>
    <n v="4"/>
    <n v="4"/>
    <n v="3"/>
    <n v="3"/>
    <n v="3"/>
    <n v="65"/>
    <n v="9"/>
    <n v="7"/>
    <n v="24"/>
  </r>
  <r>
    <x v="10"/>
    <d v="2009-06-24T00:00:00"/>
    <x v="6"/>
    <x v="6"/>
    <x v="1"/>
    <x v="0"/>
    <n v="4"/>
    <n v="4"/>
    <n v="3"/>
    <n v="2"/>
    <n v="4"/>
    <n v="2"/>
    <n v="3"/>
    <n v="3"/>
    <n v="2"/>
    <n v="2"/>
    <n v="2"/>
    <n v="4"/>
    <n v="2"/>
    <n v="3"/>
    <n v="2"/>
    <n v="2"/>
    <n v="50"/>
    <n v="-6"/>
    <n v="40"/>
    <n v="4"/>
  </r>
  <r>
    <x v="10"/>
    <d v="2009-06-24T00:00:00"/>
    <x v="81"/>
    <x v="80"/>
    <x v="5"/>
    <x v="3"/>
    <n v="8"/>
    <n v="13"/>
    <n v="7"/>
    <n v="4"/>
    <n v="14"/>
    <n v="5"/>
    <n v="4"/>
    <n v="8"/>
    <n v="5"/>
    <n v="3"/>
    <n v="5"/>
    <n v="9"/>
    <n v="9"/>
    <n v="4"/>
    <n v="5"/>
    <n v="7"/>
    <n v="123"/>
    <n v="67"/>
    <n v="0"/>
    <n v="34"/>
  </r>
  <r>
    <x v="10"/>
    <d v="2009-06-24T00:00:00"/>
    <x v="7"/>
    <x v="7"/>
    <x v="1"/>
    <x v="1"/>
    <n v="3"/>
    <n v="4"/>
    <n v="3"/>
    <n v="2"/>
    <n v="2"/>
    <n v="3"/>
    <n v="2"/>
    <n v="2"/>
    <n v="3"/>
    <n v="3"/>
    <n v="2"/>
    <n v="3"/>
    <n v="3"/>
    <n v="2"/>
    <n v="2"/>
    <n v="4"/>
    <n v="48"/>
    <n v="-8"/>
    <n v="50"/>
    <n v="1"/>
  </r>
  <r>
    <x v="10"/>
    <d v="2009-06-24T00:00:00"/>
    <x v="22"/>
    <x v="22"/>
    <x v="1"/>
    <x v="1"/>
    <n v="3"/>
    <n v="5"/>
    <n v="3"/>
    <n v="2"/>
    <n v="3"/>
    <n v="3"/>
    <n v="4"/>
    <n v="3"/>
    <n v="2"/>
    <n v="2"/>
    <n v="2"/>
    <n v="3"/>
    <n v="3"/>
    <n v="4"/>
    <n v="2"/>
    <n v="3"/>
    <n v="52"/>
    <n v="-4"/>
    <n v="32"/>
    <n v="7"/>
  </r>
  <r>
    <x v="10"/>
    <d v="2009-06-24T00:00:00"/>
    <x v="65"/>
    <x v="64"/>
    <x v="1"/>
    <x v="0"/>
    <n v="3"/>
    <n v="4"/>
    <n v="3"/>
    <n v="2"/>
    <n v="4"/>
    <n v="3"/>
    <n v="3"/>
    <n v="3"/>
    <n v="4"/>
    <n v="3"/>
    <n v="2"/>
    <n v="3"/>
    <n v="3"/>
    <n v="3"/>
    <n v="2"/>
    <n v="3"/>
    <n v="54"/>
    <n v="-2"/>
    <n v="26"/>
    <n v="10"/>
  </r>
  <r>
    <x v="10"/>
    <d v="2009-06-24T00:00:00"/>
    <x v="82"/>
    <x v="81"/>
    <x v="0"/>
    <x v="0"/>
    <n v="4"/>
    <n v="7"/>
    <n v="4"/>
    <n v="5"/>
    <n v="6"/>
    <n v="5"/>
    <n v="5"/>
    <n v="5"/>
    <n v="4"/>
    <n v="5"/>
    <n v="3"/>
    <n v="5"/>
    <n v="4"/>
    <n v="3"/>
    <n v="4"/>
    <n v="3"/>
    <n v="79"/>
    <n v="23"/>
    <n v="3"/>
    <n v="28"/>
  </r>
  <r>
    <x v="10"/>
    <d v="2009-06-24T00:00:00"/>
    <x v="69"/>
    <x v="68"/>
    <x v="3"/>
    <x v="1"/>
    <n v="4"/>
    <n v="5"/>
    <n v="3"/>
    <n v="2"/>
    <n v="6"/>
    <n v="3"/>
    <n v="2"/>
    <n v="4"/>
    <n v="2"/>
    <n v="2"/>
    <n v="3"/>
    <n v="3"/>
    <n v="3"/>
    <n v="3"/>
    <n v="3"/>
    <n v="3"/>
    <n v="58"/>
    <n v="2"/>
    <n v="20"/>
    <n v="13"/>
  </r>
  <r>
    <x v="10"/>
    <d v="2009-06-24T00:00:00"/>
    <x v="83"/>
    <x v="82"/>
    <x v="3"/>
    <x v="2"/>
    <n v="6"/>
    <n v="6"/>
    <n v="5"/>
    <n v="5"/>
    <n v="6"/>
    <n v="6"/>
    <n v="4"/>
    <n v="3"/>
    <n v="3"/>
    <n v="3"/>
    <n v="4"/>
    <n v="7"/>
    <n v="5"/>
    <n v="4"/>
    <n v="3"/>
    <n v="5"/>
    <n v="84"/>
    <n v="28"/>
    <n v="1"/>
    <n v="30"/>
  </r>
  <r>
    <x v="10"/>
    <d v="2009-06-24T00:00:00"/>
    <x v="70"/>
    <x v="69"/>
    <x v="0"/>
    <x v="1"/>
    <n v="3"/>
    <n v="5"/>
    <n v="3"/>
    <n v="2"/>
    <n v="4"/>
    <n v="3"/>
    <n v="3"/>
    <n v="3"/>
    <n v="4"/>
    <n v="5"/>
    <n v="4"/>
    <n v="5"/>
    <n v="3"/>
    <n v="2"/>
    <n v="3"/>
    <n v="3"/>
    <n v="61"/>
    <n v="5"/>
    <n v="14"/>
    <n v="17"/>
  </r>
  <r>
    <x v="10"/>
    <d v="2009-06-24T00:00:00"/>
    <x v="84"/>
    <x v="83"/>
    <x v="3"/>
    <x v="2"/>
    <n v="4"/>
    <n v="5"/>
    <n v="4"/>
    <n v="4"/>
    <n v="5"/>
    <n v="3"/>
    <n v="4"/>
    <n v="2"/>
    <n v="3"/>
    <n v="3"/>
    <n v="3"/>
    <n v="4"/>
    <n v="4"/>
    <n v="4"/>
    <n v="3"/>
    <n v="4"/>
    <n v="68"/>
    <n v="12"/>
    <n v="6"/>
    <n v="25"/>
  </r>
  <r>
    <x v="10"/>
    <d v="2009-06-24T00:00:00"/>
    <x v="10"/>
    <x v="10"/>
    <x v="1"/>
    <x v="0"/>
    <n v="3"/>
    <n v="3"/>
    <n v="2"/>
    <n v="2"/>
    <n v="4"/>
    <n v="3"/>
    <n v="3"/>
    <n v="3"/>
    <n v="2"/>
    <n v="4"/>
    <n v="2"/>
    <n v="4"/>
    <n v="3"/>
    <n v="2"/>
    <n v="3"/>
    <n v="3"/>
    <n v="52"/>
    <n v="-4"/>
    <n v="32"/>
    <n v="7"/>
  </r>
  <r>
    <x v="10"/>
    <d v="2009-06-24T00:00:00"/>
    <x v="11"/>
    <x v="11"/>
    <x v="0"/>
    <x v="0"/>
    <n v="3"/>
    <n v="3"/>
    <n v="2"/>
    <n v="2"/>
    <n v="5"/>
    <n v="2"/>
    <n v="3"/>
    <n v="4"/>
    <n v="2"/>
    <n v="2"/>
    <n v="3"/>
    <n v="3"/>
    <n v="3"/>
    <n v="3"/>
    <n v="2"/>
    <n v="3"/>
    <n v="52"/>
    <n v="-4"/>
    <n v="32"/>
    <n v="7"/>
  </r>
  <r>
    <x v="10"/>
    <d v="2009-06-24T00:00:00"/>
    <x v="13"/>
    <x v="13"/>
    <x v="1"/>
    <x v="1"/>
    <n v="4"/>
    <n v="3"/>
    <n v="2"/>
    <n v="2"/>
    <n v="3"/>
    <n v="2"/>
    <n v="3"/>
    <n v="2"/>
    <n v="3"/>
    <n v="3"/>
    <n v="3"/>
    <n v="3"/>
    <n v="3"/>
    <n v="2"/>
    <n v="2"/>
    <n v="3"/>
    <n v="48"/>
    <n v="-8"/>
    <n v="50"/>
    <n v="1"/>
  </r>
  <r>
    <x v="10"/>
    <d v="2009-06-24T00:00:00"/>
    <x v="15"/>
    <x v="15"/>
    <x v="0"/>
    <x v="0"/>
    <n v="4"/>
    <n v="4"/>
    <n v="4"/>
    <n v="4"/>
    <n v="4"/>
    <n v="3"/>
    <n v="3"/>
    <n v="3"/>
    <n v="5"/>
    <n v="4"/>
    <n v="2"/>
    <n v="4"/>
    <n v="4"/>
    <n v="3"/>
    <n v="3"/>
    <n v="3"/>
    <n v="64"/>
    <n v="8"/>
    <n v="11"/>
    <n v="20"/>
  </r>
  <r>
    <x v="10"/>
    <d v="2009-06-24T00:00:00"/>
    <x v="75"/>
    <x v="74"/>
    <x v="6"/>
    <x v="2"/>
    <n v="8"/>
    <n v="8"/>
    <n v="4"/>
    <n v="3"/>
    <n v="8"/>
    <n v="4"/>
    <n v="6"/>
    <n v="3"/>
    <n v="5"/>
    <n v="4"/>
    <n v="6"/>
    <n v="9"/>
    <n v="7"/>
    <n v="4"/>
    <n v="4"/>
    <n v="5"/>
    <n v="99"/>
    <n v="43"/>
    <n v="0"/>
    <n v="31"/>
  </r>
  <r>
    <x v="10"/>
    <d v="2009-06-24T00:00:00"/>
    <x v="27"/>
    <x v="27"/>
    <x v="3"/>
    <x v="2"/>
    <n v="5"/>
    <n v="5"/>
    <n v="3"/>
    <n v="3"/>
    <n v="4"/>
    <n v="4"/>
    <n v="3"/>
    <n v="3"/>
    <n v="2"/>
    <n v="4"/>
    <n v="3"/>
    <n v="4"/>
    <n v="3"/>
    <n v="3"/>
    <n v="3"/>
    <n v="3"/>
    <n v="64"/>
    <n v="8"/>
    <n v="11"/>
    <n v="20"/>
  </r>
  <r>
    <x v="10"/>
    <d v="2009-06-24T00:00:00"/>
    <x v="61"/>
    <x v="60"/>
    <x v="3"/>
    <x v="1"/>
    <n v="4"/>
    <n v="4"/>
    <n v="3"/>
    <n v="4"/>
    <n v="5"/>
    <n v="5"/>
    <n v="2"/>
    <n v="4"/>
    <n v="4"/>
    <n v="3"/>
    <n v="2"/>
    <n v="5"/>
    <n v="3"/>
    <n v="3"/>
    <n v="3"/>
    <n v="3"/>
    <n v="64"/>
    <n v="8"/>
    <n v="11"/>
    <n v="20"/>
  </r>
  <r>
    <x v="10"/>
    <d v="2009-06-24T00:00:00"/>
    <x v="85"/>
    <x v="84"/>
    <x v="1"/>
    <x v="0"/>
    <n v="5"/>
    <n v="4"/>
    <n v="4"/>
    <n v="4"/>
    <n v="4"/>
    <n v="4"/>
    <n v="3"/>
    <n v="3"/>
    <n v="2"/>
    <n v="3"/>
    <n v="3"/>
    <n v="4"/>
    <n v="4"/>
    <n v="3"/>
    <n v="3"/>
    <n v="3"/>
    <n v="62"/>
    <n v="6"/>
    <n v="13"/>
    <n v="18"/>
  </r>
  <r>
    <x v="10"/>
    <d v="2009-06-24T00:00:00"/>
    <x v="30"/>
    <x v="30"/>
    <x v="1"/>
    <x v="1"/>
    <n v="4"/>
    <n v="3"/>
    <n v="3"/>
    <n v="3"/>
    <n v="3"/>
    <n v="2"/>
    <n v="2"/>
    <n v="2"/>
    <n v="3"/>
    <n v="3"/>
    <n v="3"/>
    <n v="4"/>
    <n v="2"/>
    <n v="2"/>
    <n v="3"/>
    <n v="2"/>
    <n v="49"/>
    <n v="-7"/>
    <n v="43"/>
    <n v="3"/>
  </r>
  <r>
    <x v="10"/>
    <d v="2009-06-24T00:00:00"/>
    <x v="46"/>
    <x v="46"/>
    <x v="1"/>
    <x v="0"/>
    <n v="5"/>
    <n v="4"/>
    <n v="2"/>
    <n v="3"/>
    <n v="5"/>
    <n v="2"/>
    <n v="3"/>
    <n v="3"/>
    <n v="2"/>
    <n v="2"/>
    <n v="2"/>
    <n v="3"/>
    <n v="2"/>
    <n v="3"/>
    <n v="2"/>
    <n v="2"/>
    <n v="51"/>
    <n v="-5"/>
    <n v="37"/>
    <n v="5"/>
  </r>
  <r>
    <x v="10"/>
    <d v="2009-06-24T00:00:00"/>
    <x v="86"/>
    <x v="85"/>
    <x v="0"/>
    <x v="1"/>
    <n v="4"/>
    <n v="5"/>
    <n v="3"/>
    <n v="2"/>
    <n v="4"/>
    <n v="2"/>
    <n v="3"/>
    <n v="2"/>
    <n v="4"/>
    <n v="2"/>
    <n v="2"/>
    <n v="4"/>
    <n v="2"/>
    <n v="3"/>
    <n v="3"/>
    <n v="3"/>
    <n v="54"/>
    <n v="-2"/>
    <n v="26"/>
    <n v="10"/>
  </r>
  <r>
    <x v="10"/>
    <d v="2009-06-24T00:00:00"/>
    <x v="33"/>
    <x v="33"/>
    <x v="0"/>
    <x v="2"/>
    <n v="4"/>
    <n v="4"/>
    <n v="3"/>
    <n v="3"/>
    <n v="4"/>
    <n v="4"/>
    <n v="4"/>
    <n v="3"/>
    <n v="4"/>
    <n v="3"/>
    <n v="4"/>
    <n v="4"/>
    <n v="4"/>
    <n v="3"/>
    <n v="3"/>
    <n v="2"/>
    <n v="64"/>
    <n v="8"/>
    <n v="11"/>
    <n v="20"/>
  </r>
  <r>
    <x v="10"/>
    <d v="2009-06-24T00:00:00"/>
    <x v="34"/>
    <x v="34"/>
    <x v="1"/>
    <x v="0"/>
    <n v="3"/>
    <n v="4"/>
    <n v="3"/>
    <n v="2"/>
    <n v="4"/>
    <n v="3"/>
    <n v="4"/>
    <n v="3"/>
    <n v="4"/>
    <n v="2"/>
    <n v="2"/>
    <n v="4"/>
    <n v="3"/>
    <n v="2"/>
    <n v="2"/>
    <n v="4"/>
    <n v="55"/>
    <n v="-1"/>
    <n v="22"/>
    <n v="12"/>
  </r>
  <r>
    <x v="10"/>
    <d v="2009-06-24T00:00:00"/>
    <x v="18"/>
    <x v="18"/>
    <x v="1"/>
    <x v="0"/>
    <n v="4"/>
    <n v="4"/>
    <n v="3"/>
    <n v="4"/>
    <n v="4"/>
    <n v="4"/>
    <n v="3"/>
    <n v="3"/>
    <n v="4"/>
    <n v="3"/>
    <n v="2"/>
    <n v="4"/>
    <n v="4"/>
    <n v="3"/>
    <n v="2"/>
    <n v="3"/>
    <n v="60"/>
    <n v="4"/>
    <n v="16"/>
    <n v="15"/>
  </r>
  <r>
    <x v="10"/>
    <d v="2009-06-24T00:00:00"/>
    <x v="63"/>
    <x v="62"/>
    <x v="0"/>
    <x v="0"/>
    <n v="4"/>
    <n v="4"/>
    <n v="3"/>
    <n v="2"/>
    <n v="5"/>
    <n v="2"/>
    <n v="3"/>
    <n v="3"/>
    <n v="4"/>
    <n v="3"/>
    <n v="2"/>
    <n v="4"/>
    <n v="4"/>
    <n v="4"/>
    <n v="2"/>
    <n v="4"/>
    <n v="60"/>
    <n v="4"/>
    <n v="16"/>
    <n v="15"/>
  </r>
  <r>
    <x v="10"/>
    <d v="2009-06-24T00:00:00"/>
    <x v="66"/>
    <x v="65"/>
    <x v="3"/>
    <x v="2"/>
    <n v="4"/>
    <n v="8"/>
    <n v="4"/>
    <n v="4"/>
    <n v="6"/>
    <n v="4"/>
    <n v="4"/>
    <n v="4"/>
    <n v="4"/>
    <n v="3"/>
    <n v="3"/>
    <n v="4"/>
    <n v="4"/>
    <n v="4"/>
    <n v="4"/>
    <n v="4"/>
    <n v="77"/>
    <n v="21"/>
    <n v="4"/>
    <n v="27"/>
  </r>
  <r>
    <x v="10"/>
    <d v="2009-06-24T00:00:00"/>
    <x v="78"/>
    <x v="77"/>
    <x v="0"/>
    <x v="2"/>
    <n v="4"/>
    <n v="7"/>
    <n v="4"/>
    <n v="3"/>
    <n v="6"/>
    <n v="4"/>
    <n v="4"/>
    <n v="5"/>
    <n v="4"/>
    <n v="3"/>
    <n v="4"/>
    <n v="6"/>
    <n v="4"/>
    <n v="3"/>
    <n v="4"/>
    <n v="3"/>
    <n v="76"/>
    <n v="20"/>
    <n v="5"/>
    <n v="26"/>
  </r>
  <r>
    <x v="10"/>
    <d v="2009-06-24T00:00:00"/>
    <x v="87"/>
    <x v="86"/>
    <x v="6"/>
    <x v="2"/>
    <n v="9"/>
    <n v="9"/>
    <n v="7"/>
    <n v="4"/>
    <n v="10"/>
    <n v="7"/>
    <n v="5"/>
    <n v="4"/>
    <n v="4"/>
    <n v="4"/>
    <n v="3"/>
    <n v="7"/>
    <n v="5"/>
    <n v="6"/>
    <n v="7"/>
    <n v="5"/>
    <n v="107"/>
    <n v="51"/>
    <n v="0"/>
    <n v="32"/>
  </r>
  <r>
    <x v="11"/>
    <d v="2009-07-01T00:00:00"/>
    <x v="3"/>
    <x v="3"/>
    <x v="0"/>
    <x v="2"/>
    <n v="4"/>
    <n v="5"/>
    <n v="3"/>
    <n v="2"/>
    <n v="7"/>
    <n v="4"/>
    <n v="4"/>
    <n v="2"/>
    <n v="3"/>
    <n v="2"/>
    <n v="2"/>
    <n v="3"/>
    <n v="4"/>
    <n v="2"/>
    <n v="3"/>
    <n v="2"/>
    <n v="60"/>
    <n v="4"/>
    <n v="24"/>
    <n v="11"/>
  </r>
  <r>
    <x v="11"/>
    <d v="2009-07-01T00:00:00"/>
    <x v="88"/>
    <x v="87"/>
    <x v="6"/>
    <x v="2"/>
    <n v="7"/>
    <n v="8"/>
    <n v="5"/>
    <n v="5"/>
    <n v="7"/>
    <n v="5"/>
    <n v="5"/>
    <n v="3"/>
    <n v="5"/>
    <n v="4"/>
    <n v="3"/>
    <n v="9"/>
    <n v="5"/>
    <n v="5"/>
    <n v="4"/>
    <n v="3"/>
    <n v="94"/>
    <n v="38"/>
    <n v="13"/>
    <n v="18"/>
  </r>
  <r>
    <x v="11"/>
    <d v="2009-07-01T00:00:00"/>
    <x v="67"/>
    <x v="66"/>
    <x v="1"/>
    <x v="0"/>
    <n v="5"/>
    <n v="4"/>
    <n v="3"/>
    <n v="3"/>
    <n v="4"/>
    <n v="3"/>
    <n v="5"/>
    <n v="3"/>
    <n v="3"/>
    <n v="3"/>
    <n v="3"/>
    <n v="4"/>
    <n v="3"/>
    <n v="4"/>
    <n v="2"/>
    <n v="3"/>
    <n v="61"/>
    <n v="5"/>
    <n v="22"/>
    <n v="12"/>
  </r>
  <r>
    <x v="11"/>
    <d v="2009-07-01T00:00:00"/>
    <x v="6"/>
    <x v="6"/>
    <x v="1"/>
    <x v="1"/>
    <n v="3"/>
    <n v="4"/>
    <n v="2"/>
    <n v="3"/>
    <n v="4"/>
    <n v="2"/>
    <n v="3"/>
    <n v="2"/>
    <n v="2"/>
    <n v="3"/>
    <n v="2"/>
    <n v="3"/>
    <n v="2"/>
    <n v="3"/>
    <n v="3"/>
    <n v="3"/>
    <n v="49"/>
    <n v="-7"/>
    <n v="50"/>
    <n v="1"/>
  </r>
  <r>
    <x v="11"/>
    <d v="2009-07-01T00:00:00"/>
    <x v="81"/>
    <x v="80"/>
    <x v="6"/>
    <x v="3"/>
    <n v="6"/>
    <n v="7"/>
    <n v="7"/>
    <n v="3"/>
    <n v="5"/>
    <n v="6"/>
    <n v="6"/>
    <n v="3"/>
    <n v="4"/>
    <n v="4"/>
    <n v="3"/>
    <n v="6"/>
    <n v="4"/>
    <n v="4"/>
    <n v="8"/>
    <n v="4"/>
    <n v="92"/>
    <n v="36"/>
    <n v="14"/>
    <n v="17"/>
  </r>
  <r>
    <x v="11"/>
    <d v="2009-07-01T00:00:00"/>
    <x v="89"/>
    <x v="88"/>
    <x v="3"/>
    <x v="2"/>
    <n v="4"/>
    <n v="6"/>
    <n v="5"/>
    <n v="5"/>
    <n v="7"/>
    <n v="4"/>
    <n v="4"/>
    <n v="5"/>
    <n v="3"/>
    <n v="4"/>
    <n v="3"/>
    <n v="6"/>
    <n v="5"/>
    <n v="4"/>
    <n v="4"/>
    <n v="5"/>
    <n v="83"/>
    <n v="27"/>
    <n v="15"/>
    <n v="16"/>
  </r>
  <r>
    <x v="11"/>
    <d v="2009-07-01T00:00:00"/>
    <x v="48"/>
    <x v="48"/>
    <x v="0"/>
    <x v="0"/>
    <n v="4"/>
    <n v="3"/>
    <n v="3"/>
    <n v="2"/>
    <n v="4"/>
    <n v="3"/>
    <n v="5"/>
    <n v="3"/>
    <n v="2"/>
    <n v="3"/>
    <n v="2"/>
    <n v="3"/>
    <n v="3"/>
    <n v="2"/>
    <n v="3"/>
    <n v="3"/>
    <n v="55"/>
    <n v="-1"/>
    <n v="37"/>
    <n v="5"/>
  </r>
  <r>
    <x v="11"/>
    <d v="2009-07-01T00:00:00"/>
    <x v="65"/>
    <x v="64"/>
    <x v="0"/>
    <x v="0"/>
    <n v="3"/>
    <n v="4"/>
    <n v="4"/>
    <n v="3"/>
    <n v="3"/>
    <n v="3"/>
    <n v="2"/>
    <n v="3"/>
    <n v="2"/>
    <n v="3"/>
    <n v="2"/>
    <n v="4"/>
    <n v="3"/>
    <n v="2"/>
    <n v="2"/>
    <n v="2"/>
    <n v="52"/>
    <n v="-4"/>
    <n v="46"/>
    <n v="2"/>
  </r>
  <r>
    <x v="11"/>
    <d v="2009-07-01T00:00:00"/>
    <x v="69"/>
    <x v="68"/>
    <x v="0"/>
    <x v="0"/>
    <n v="4"/>
    <n v="4"/>
    <n v="3"/>
    <n v="3"/>
    <n v="5"/>
    <n v="3"/>
    <n v="3"/>
    <n v="4"/>
    <n v="4"/>
    <n v="4"/>
    <n v="2"/>
    <n v="5"/>
    <n v="3"/>
    <n v="3"/>
    <n v="3"/>
    <n v="4"/>
    <n v="64"/>
    <n v="8"/>
    <n v="20"/>
    <n v="13"/>
  </r>
  <r>
    <x v="11"/>
    <d v="2009-07-01T00:00:00"/>
    <x v="70"/>
    <x v="69"/>
    <x v="1"/>
    <x v="0"/>
    <n v="4"/>
    <n v="4"/>
    <n v="3"/>
    <n v="2"/>
    <n v="4"/>
    <n v="4"/>
    <n v="3"/>
    <n v="2"/>
    <n v="4"/>
    <n v="3"/>
    <n v="2"/>
    <n v="4"/>
    <n v="3"/>
    <n v="2"/>
    <n v="4"/>
    <n v="3"/>
    <n v="57"/>
    <n v="1"/>
    <n v="28"/>
    <n v="9"/>
  </r>
  <r>
    <x v="11"/>
    <d v="2009-07-01T00:00:00"/>
    <x v="90"/>
    <x v="89"/>
    <x v="0"/>
    <x v="2"/>
    <n v="4"/>
    <n v="5"/>
    <n v="3"/>
    <n v="4"/>
    <n v="7"/>
    <n v="3"/>
    <n v="3"/>
    <n v="4"/>
    <n v="2"/>
    <n v="3"/>
    <n v="3"/>
    <n v="5"/>
    <n v="2"/>
    <n v="4"/>
    <n v="3"/>
    <n v="4"/>
    <n v="67"/>
    <n v="11"/>
    <n v="16"/>
    <n v="15"/>
  </r>
  <r>
    <x v="11"/>
    <d v="2009-07-01T00:00:00"/>
    <x v="91"/>
    <x v="90"/>
    <x v="1"/>
    <x v="0"/>
    <n v="5"/>
    <n v="5"/>
    <n v="4"/>
    <n v="3"/>
    <n v="4"/>
    <n v="4"/>
    <n v="3"/>
    <n v="3"/>
    <n v="2"/>
    <n v="3"/>
    <n v="2"/>
    <n v="3"/>
    <n v="3"/>
    <n v="2"/>
    <n v="2"/>
    <n v="3"/>
    <n v="57"/>
    <n v="1"/>
    <n v="28"/>
    <n v="9"/>
  </r>
  <r>
    <x v="11"/>
    <d v="2009-07-01T00:00:00"/>
    <x v="11"/>
    <x v="11"/>
    <x v="1"/>
    <x v="1"/>
    <n v="4"/>
    <n v="4"/>
    <n v="3"/>
    <n v="2"/>
    <n v="5"/>
    <n v="4"/>
    <n v="4"/>
    <n v="3"/>
    <n v="3"/>
    <n v="3"/>
    <n v="2"/>
    <n v="3"/>
    <n v="2"/>
    <n v="3"/>
    <n v="3"/>
    <n v="2"/>
    <n v="55"/>
    <n v="-1"/>
    <n v="37"/>
    <n v="5"/>
  </r>
  <r>
    <x v="11"/>
    <d v="2009-07-01T00:00:00"/>
    <x v="13"/>
    <x v="13"/>
    <x v="1"/>
    <x v="0"/>
    <n v="5"/>
    <n v="4"/>
    <n v="3"/>
    <n v="3"/>
    <n v="3"/>
    <n v="3"/>
    <n v="4"/>
    <n v="3"/>
    <n v="2"/>
    <n v="2"/>
    <n v="3"/>
    <n v="4"/>
    <n v="3"/>
    <n v="2"/>
    <n v="3"/>
    <n v="3"/>
    <n v="56"/>
    <n v="0"/>
    <n v="32"/>
    <n v="7"/>
  </r>
  <r>
    <x v="11"/>
    <d v="2009-07-01T00:00:00"/>
    <x v="30"/>
    <x v="30"/>
    <x v="1"/>
    <x v="0"/>
    <n v="4"/>
    <n v="4"/>
    <n v="3"/>
    <n v="3"/>
    <n v="3"/>
    <n v="3"/>
    <n v="3"/>
    <n v="2"/>
    <n v="2"/>
    <n v="2"/>
    <n v="2"/>
    <n v="4"/>
    <n v="2"/>
    <n v="3"/>
    <n v="3"/>
    <n v="3"/>
    <n v="52"/>
    <n v="-4"/>
    <n v="46"/>
    <n v="2"/>
  </r>
  <r>
    <x v="11"/>
    <d v="2009-07-01T00:00:00"/>
    <x v="34"/>
    <x v="34"/>
    <x v="1"/>
    <x v="0"/>
    <n v="4"/>
    <n v="3"/>
    <n v="3"/>
    <n v="2"/>
    <n v="4"/>
    <n v="3"/>
    <n v="3"/>
    <n v="2"/>
    <n v="4"/>
    <n v="2"/>
    <n v="3"/>
    <n v="3"/>
    <n v="3"/>
    <n v="2"/>
    <n v="3"/>
    <n v="2"/>
    <n v="52"/>
    <n v="-4"/>
    <n v="46"/>
    <n v="2"/>
  </r>
  <r>
    <x v="11"/>
    <d v="2009-07-01T00:00:00"/>
    <x v="18"/>
    <x v="18"/>
    <x v="1"/>
    <x v="1"/>
    <n v="4"/>
    <n v="4"/>
    <n v="4"/>
    <n v="3"/>
    <n v="4"/>
    <n v="5"/>
    <n v="3"/>
    <n v="3"/>
    <n v="2"/>
    <n v="2"/>
    <n v="2"/>
    <n v="4"/>
    <n v="3"/>
    <n v="3"/>
    <n v="2"/>
    <n v="3"/>
    <n v="56"/>
    <n v="0"/>
    <n v="32"/>
    <n v="7"/>
  </r>
  <r>
    <x v="11"/>
    <d v="2009-07-01T00:00:00"/>
    <x v="58"/>
    <x v="57"/>
    <x v="0"/>
    <x v="3"/>
    <n v="4"/>
    <n v="4"/>
    <n v="3"/>
    <n v="3"/>
    <n v="6"/>
    <n v="3"/>
    <n v="3"/>
    <n v="3"/>
    <n v="3"/>
    <n v="3"/>
    <n v="2"/>
    <n v="4"/>
    <n v="4"/>
    <n v="3"/>
    <n v="3"/>
    <n v="4"/>
    <n v="64"/>
    <n v="8"/>
    <n v="20"/>
    <n v="13"/>
  </r>
  <r>
    <x v="11"/>
    <d v="2009-07-01T00:00:00"/>
    <x v="87"/>
    <x v="86"/>
    <x v="4"/>
    <x v="2"/>
    <n v="6"/>
    <n v="9"/>
    <n v="6"/>
    <n v="5"/>
    <n v="7"/>
    <n v="5"/>
    <n v="6"/>
    <n v="8"/>
    <n v="5"/>
    <n v="4"/>
    <n v="4"/>
    <n v="6"/>
    <n v="6"/>
    <n v="5"/>
    <n v="4"/>
    <n v="7"/>
    <n v="103"/>
    <n v="47"/>
    <n v="12"/>
    <n v="19"/>
  </r>
  <r>
    <x v="12"/>
    <d v="2009-07-15T00:00:00"/>
    <x v="1"/>
    <x v="1"/>
    <x v="1"/>
    <x v="2"/>
    <n v="5"/>
    <n v="4"/>
    <n v="3"/>
    <n v="4"/>
    <n v="3"/>
    <n v="4"/>
    <n v="4"/>
    <n v="3"/>
    <n v="2"/>
    <n v="2"/>
    <n v="3"/>
    <n v="3"/>
    <n v="2"/>
    <n v="3"/>
    <n v="2"/>
    <n v="4"/>
    <n v="58"/>
    <n v="2"/>
    <n v="34"/>
    <n v="6"/>
  </r>
  <r>
    <x v="12"/>
    <d v="2009-07-15T00:00:00"/>
    <x v="2"/>
    <x v="2"/>
    <x v="0"/>
    <x v="0"/>
    <n v="3"/>
    <n v="5"/>
    <n v="3"/>
    <n v="2"/>
    <n v="4"/>
    <n v="3"/>
    <n v="2"/>
    <n v="3"/>
    <n v="3"/>
    <n v="3"/>
    <n v="2"/>
    <n v="4"/>
    <n v="3"/>
    <n v="3"/>
    <n v="3"/>
    <n v="3"/>
    <n v="56"/>
    <n v="0"/>
    <n v="37"/>
    <n v="5"/>
  </r>
  <r>
    <x v="12"/>
    <d v="2009-07-15T00:00:00"/>
    <x v="3"/>
    <x v="3"/>
    <x v="0"/>
    <x v="0"/>
    <n v="5"/>
    <n v="4"/>
    <n v="5"/>
    <n v="2"/>
    <n v="4"/>
    <n v="6"/>
    <n v="3"/>
    <n v="3"/>
    <n v="2"/>
    <n v="2"/>
    <n v="2"/>
    <n v="5"/>
    <n v="3"/>
    <n v="3"/>
    <n v="3"/>
    <n v="4"/>
    <n v="63"/>
    <n v="7"/>
    <n v="30"/>
    <n v="8"/>
  </r>
  <r>
    <x v="12"/>
    <d v="2009-07-15T00:00:00"/>
    <x v="73"/>
    <x v="72"/>
    <x v="0"/>
    <x v="2"/>
    <n v="4"/>
    <n v="6"/>
    <n v="4"/>
    <n v="3"/>
    <n v="7"/>
    <n v="5"/>
    <n v="4"/>
    <n v="3"/>
    <n v="2"/>
    <n v="2"/>
    <n v="3"/>
    <n v="6"/>
    <n v="3"/>
    <n v="3"/>
    <n v="3"/>
    <n v="4"/>
    <n v="70"/>
    <n v="14"/>
    <n v="22"/>
    <n v="12"/>
  </r>
  <r>
    <x v="12"/>
    <d v="2009-07-15T00:00:00"/>
    <x v="7"/>
    <x v="7"/>
    <x v="1"/>
    <x v="1"/>
    <n v="4"/>
    <n v="3"/>
    <n v="4"/>
    <n v="2"/>
    <n v="4"/>
    <n v="3"/>
    <n v="3"/>
    <n v="3"/>
    <n v="2"/>
    <n v="3"/>
    <n v="2"/>
    <n v="3"/>
    <n v="3"/>
    <n v="2"/>
    <n v="3"/>
    <n v="2"/>
    <n v="51"/>
    <n v="-5"/>
    <n v="50"/>
    <n v="1"/>
  </r>
  <r>
    <x v="12"/>
    <d v="2009-07-15T00:00:00"/>
    <x v="65"/>
    <x v="64"/>
    <x v="0"/>
    <x v="1"/>
    <n v="4"/>
    <n v="5"/>
    <n v="3"/>
    <n v="2"/>
    <n v="4"/>
    <n v="2"/>
    <n v="3"/>
    <n v="3"/>
    <n v="2"/>
    <n v="3"/>
    <n v="2"/>
    <n v="3"/>
    <n v="4"/>
    <n v="3"/>
    <n v="2"/>
    <n v="3"/>
    <n v="54"/>
    <n v="-2"/>
    <n v="40"/>
    <n v="4"/>
  </r>
  <r>
    <x v="12"/>
    <d v="2009-07-15T00:00:00"/>
    <x v="69"/>
    <x v="68"/>
    <x v="0"/>
    <x v="0"/>
    <n v="4"/>
    <n v="4"/>
    <n v="4"/>
    <n v="2"/>
    <n v="5"/>
    <n v="3"/>
    <n v="4"/>
    <n v="3"/>
    <n v="5"/>
    <n v="4"/>
    <n v="3"/>
    <n v="4"/>
    <n v="4"/>
    <n v="3"/>
    <n v="2"/>
    <n v="3"/>
    <n v="64"/>
    <n v="8"/>
    <n v="28"/>
    <n v="9"/>
  </r>
  <r>
    <x v="12"/>
    <d v="2009-07-15T00:00:00"/>
    <x v="90"/>
    <x v="89"/>
    <x v="3"/>
    <x v="3"/>
    <n v="7"/>
    <n v="9"/>
    <n v="6"/>
    <n v="4"/>
    <n v="6"/>
    <n v="6"/>
    <n v="6"/>
    <n v="5"/>
    <n v="3"/>
    <n v="5"/>
    <n v="4"/>
    <n v="7"/>
    <n v="8"/>
    <n v="7"/>
    <n v="5"/>
    <n v="6"/>
    <n v="104"/>
    <n v="48"/>
    <n v="18"/>
    <n v="14"/>
  </r>
  <r>
    <x v="12"/>
    <d v="2009-07-15T00:00:00"/>
    <x v="12"/>
    <x v="12"/>
    <x v="7"/>
    <x v="6"/>
    <m/>
    <m/>
    <m/>
    <m/>
    <m/>
    <m/>
    <m/>
    <m/>
    <m/>
    <m/>
    <m/>
    <m/>
    <m/>
    <m/>
    <m/>
    <m/>
    <n v="69"/>
    <n v="13"/>
    <n v="24"/>
    <n v="11"/>
  </r>
  <r>
    <x v="12"/>
    <d v="2009-07-15T00:00:00"/>
    <x v="74"/>
    <x v="73"/>
    <x v="0"/>
    <x v="2"/>
    <n v="4"/>
    <n v="6"/>
    <n v="4"/>
    <n v="6"/>
    <n v="5"/>
    <n v="3"/>
    <n v="4"/>
    <n v="3"/>
    <n v="3"/>
    <n v="3"/>
    <n v="3"/>
    <n v="6"/>
    <n v="3"/>
    <n v="3"/>
    <n v="3"/>
    <n v="4"/>
    <n v="71"/>
    <n v="15"/>
    <n v="20"/>
    <n v="13"/>
  </r>
  <r>
    <x v="12"/>
    <d v="2009-07-15T00:00:00"/>
    <x v="15"/>
    <x v="15"/>
    <x v="7"/>
    <x v="6"/>
    <m/>
    <m/>
    <m/>
    <m/>
    <m/>
    <m/>
    <m/>
    <m/>
    <m/>
    <m/>
    <m/>
    <m/>
    <m/>
    <m/>
    <m/>
    <m/>
    <n v="65"/>
    <n v="9"/>
    <n v="26"/>
    <n v="10"/>
  </r>
  <r>
    <x v="12"/>
    <d v="2009-07-15T00:00:00"/>
    <x v="92"/>
    <x v="91"/>
    <x v="7"/>
    <x v="6"/>
    <m/>
    <m/>
    <m/>
    <m/>
    <m/>
    <m/>
    <m/>
    <m/>
    <m/>
    <m/>
    <m/>
    <m/>
    <m/>
    <m/>
    <m/>
    <m/>
    <n v="53"/>
    <n v="-3"/>
    <n v="43"/>
    <n v="3"/>
  </r>
  <r>
    <x v="12"/>
    <d v="2009-07-15T00:00:00"/>
    <x v="62"/>
    <x v="61"/>
    <x v="1"/>
    <x v="2"/>
    <n v="5"/>
    <n v="6"/>
    <n v="3"/>
    <n v="3"/>
    <n v="4"/>
    <n v="3"/>
    <n v="3"/>
    <n v="3"/>
    <n v="2"/>
    <n v="3"/>
    <n v="3"/>
    <n v="4"/>
    <n v="3"/>
    <n v="3"/>
    <n v="3"/>
    <n v="2"/>
    <n v="60"/>
    <n v="4"/>
    <n v="32"/>
    <n v="7"/>
  </r>
  <r>
    <x v="12"/>
    <d v="2009-07-15T00:00:00"/>
    <x v="18"/>
    <x v="18"/>
    <x v="1"/>
    <x v="1"/>
    <n v="3"/>
    <n v="5"/>
    <n v="3"/>
    <n v="3"/>
    <n v="4"/>
    <n v="3"/>
    <n v="2"/>
    <n v="3"/>
    <n v="2"/>
    <n v="2"/>
    <n v="2"/>
    <n v="4"/>
    <n v="3"/>
    <n v="3"/>
    <n v="2"/>
    <n v="3"/>
    <n v="52"/>
    <n v="-4"/>
    <n v="46"/>
    <n v="2"/>
  </r>
  <r>
    <x v="13"/>
    <d v="2009-07-29T00:00:00"/>
    <x v="40"/>
    <x v="40"/>
    <x v="1"/>
    <x v="0"/>
    <n v="3"/>
    <n v="4"/>
    <n v="3"/>
    <n v="2"/>
    <n v="4"/>
    <n v="4"/>
    <n v="4"/>
    <n v="2"/>
    <n v="4"/>
    <n v="3"/>
    <n v="2"/>
    <n v="4"/>
    <n v="2"/>
    <n v="3"/>
    <n v="2"/>
    <n v="2"/>
    <n v="54"/>
    <n v="-2"/>
    <n v="46"/>
    <n v="2"/>
  </r>
  <r>
    <x v="13"/>
    <d v="2009-07-29T00:00:00"/>
    <x v="3"/>
    <x v="3"/>
    <x v="1"/>
    <x v="0"/>
    <n v="3"/>
    <n v="5"/>
    <n v="3"/>
    <n v="3"/>
    <n v="4"/>
    <n v="4"/>
    <n v="3"/>
    <n v="2"/>
    <n v="4"/>
    <n v="2"/>
    <n v="3"/>
    <n v="4"/>
    <n v="3"/>
    <n v="3"/>
    <n v="3"/>
    <n v="2"/>
    <n v="57"/>
    <n v="1"/>
    <n v="43"/>
    <n v="3"/>
  </r>
  <r>
    <x v="13"/>
    <d v="2009-07-29T00:00:00"/>
    <x v="6"/>
    <x v="6"/>
    <x v="0"/>
    <x v="0"/>
    <n v="3"/>
    <n v="5"/>
    <n v="3"/>
    <n v="3"/>
    <n v="4"/>
    <n v="3"/>
    <n v="3"/>
    <n v="2"/>
    <n v="4"/>
    <n v="3"/>
    <n v="2"/>
    <n v="4"/>
    <n v="3"/>
    <n v="3"/>
    <n v="3"/>
    <n v="3"/>
    <n v="58"/>
    <n v="2"/>
    <n v="34"/>
    <n v="6"/>
  </r>
  <r>
    <x v="13"/>
    <d v="2009-07-29T00:00:00"/>
    <x v="48"/>
    <x v="48"/>
    <x v="0"/>
    <x v="1"/>
    <n v="4"/>
    <n v="5"/>
    <n v="4"/>
    <n v="3"/>
    <n v="4"/>
    <n v="4"/>
    <n v="4"/>
    <n v="3"/>
    <n v="3"/>
    <n v="2"/>
    <n v="3"/>
    <n v="3"/>
    <n v="2"/>
    <n v="3"/>
    <n v="3"/>
    <n v="3"/>
    <n v="59"/>
    <n v="3"/>
    <n v="30"/>
    <n v="8"/>
  </r>
  <r>
    <x v="13"/>
    <d v="2009-07-29T00:00:00"/>
    <x v="25"/>
    <x v="25"/>
    <x v="1"/>
    <x v="0"/>
    <n v="4"/>
    <n v="4"/>
    <n v="3"/>
    <n v="2"/>
    <n v="4"/>
    <n v="3"/>
    <n v="4"/>
    <n v="3"/>
    <n v="2"/>
    <n v="4"/>
    <n v="2"/>
    <n v="3"/>
    <n v="3"/>
    <n v="3"/>
    <n v="3"/>
    <n v="4"/>
    <n v="57"/>
    <n v="1"/>
    <n v="43"/>
    <n v="3"/>
  </r>
  <r>
    <x v="13"/>
    <d v="2009-07-29T00:00:00"/>
    <x v="93"/>
    <x v="92"/>
    <x v="1"/>
    <x v="0"/>
    <n v="3"/>
    <n v="5"/>
    <n v="3"/>
    <n v="3"/>
    <n v="3"/>
    <n v="2"/>
    <n v="3"/>
    <n v="3"/>
    <n v="2"/>
    <n v="2"/>
    <n v="2"/>
    <n v="5"/>
    <n v="3"/>
    <n v="3"/>
    <n v="2"/>
    <n v="3"/>
    <n v="53"/>
    <n v="-3"/>
    <n v="50"/>
    <n v="1"/>
  </r>
  <r>
    <x v="13"/>
    <d v="2009-07-29T00:00:00"/>
    <x v="46"/>
    <x v="46"/>
    <x v="1"/>
    <x v="0"/>
    <n v="4"/>
    <n v="4"/>
    <n v="3"/>
    <n v="2"/>
    <n v="4"/>
    <n v="3"/>
    <n v="3"/>
    <n v="3"/>
    <n v="2"/>
    <n v="3"/>
    <n v="3"/>
    <n v="4"/>
    <n v="4"/>
    <n v="3"/>
    <n v="3"/>
    <n v="3"/>
    <n v="57"/>
    <n v="1"/>
    <n v="43"/>
    <n v="3"/>
  </r>
  <r>
    <x v="13"/>
    <d v="2009-07-29T00:00:00"/>
    <x v="34"/>
    <x v="34"/>
    <x v="1"/>
    <x v="0"/>
    <n v="5"/>
    <n v="4"/>
    <n v="3"/>
    <n v="3"/>
    <n v="4"/>
    <n v="3"/>
    <n v="3"/>
    <n v="3"/>
    <n v="2"/>
    <n v="2"/>
    <n v="3"/>
    <n v="3"/>
    <n v="3"/>
    <n v="3"/>
    <n v="3"/>
    <n v="5"/>
    <n v="58"/>
    <n v="2"/>
    <n v="34"/>
    <n v="6"/>
  </r>
  <r>
    <x v="13"/>
    <d v="2009-07-29T00:00:00"/>
    <x v="18"/>
    <x v="18"/>
    <x v="0"/>
    <x v="3"/>
    <n v="4"/>
    <n v="4"/>
    <n v="3"/>
    <n v="2"/>
    <n v="3"/>
    <n v="3"/>
    <n v="3"/>
    <n v="3"/>
    <n v="4"/>
    <n v="2"/>
    <n v="3"/>
    <n v="4"/>
    <n v="4"/>
    <n v="4"/>
    <n v="3"/>
    <n v="3"/>
    <n v="61"/>
    <n v="5"/>
    <n v="28"/>
    <n v="9"/>
  </r>
  <r>
    <x v="14"/>
    <d v="2009-08-05T00:00:00"/>
    <x v="40"/>
    <x v="40"/>
    <x v="0"/>
    <x v="0"/>
    <n v="3"/>
    <n v="4"/>
    <n v="2"/>
    <n v="2"/>
    <n v="3"/>
    <n v="2"/>
    <n v="3"/>
    <n v="5"/>
    <n v="3"/>
    <n v="3"/>
    <n v="3"/>
    <n v="3"/>
    <n v="5"/>
    <n v="2"/>
    <n v="2"/>
    <n v="2"/>
    <n v="54"/>
    <n v="-2"/>
    <n v="30"/>
    <n v="8"/>
  </r>
  <r>
    <x v="14"/>
    <d v="2009-08-05T00:00:00"/>
    <x v="2"/>
    <x v="2"/>
    <x v="1"/>
    <x v="1"/>
    <n v="3"/>
    <n v="4"/>
    <n v="3"/>
    <n v="2"/>
    <n v="4"/>
    <n v="3"/>
    <n v="2"/>
    <n v="2"/>
    <n v="4"/>
    <n v="2"/>
    <n v="2"/>
    <n v="3"/>
    <n v="3"/>
    <n v="3"/>
    <n v="3"/>
    <n v="3"/>
    <n v="51"/>
    <n v="-5"/>
    <n v="50"/>
    <n v="1"/>
  </r>
  <r>
    <x v="14"/>
    <d v="2009-08-05T00:00:00"/>
    <x v="3"/>
    <x v="3"/>
    <x v="0"/>
    <x v="0"/>
    <n v="4"/>
    <n v="5"/>
    <n v="3"/>
    <n v="2"/>
    <n v="4"/>
    <n v="4"/>
    <n v="3"/>
    <n v="3"/>
    <n v="4"/>
    <n v="4"/>
    <n v="3"/>
    <n v="4"/>
    <n v="3"/>
    <n v="4"/>
    <n v="3"/>
    <n v="3"/>
    <n v="63"/>
    <n v="7"/>
    <n v="10"/>
    <n v="21"/>
  </r>
  <r>
    <x v="14"/>
    <d v="2009-08-05T00:00:00"/>
    <x v="94"/>
    <x v="93"/>
    <x v="3"/>
    <x v="3"/>
    <n v="4"/>
    <n v="6"/>
    <n v="3"/>
    <n v="3"/>
    <n v="4"/>
    <n v="4"/>
    <n v="4"/>
    <n v="3"/>
    <n v="2"/>
    <n v="4"/>
    <n v="2"/>
    <n v="3"/>
    <n v="4"/>
    <n v="3"/>
    <n v="4"/>
    <n v="4"/>
    <n v="67"/>
    <n v="11"/>
    <n v="8"/>
    <n v="23"/>
  </r>
  <r>
    <x v="14"/>
    <d v="2009-08-05T00:00:00"/>
    <x v="89"/>
    <x v="88"/>
    <x v="3"/>
    <x v="2"/>
    <n v="6"/>
    <n v="6"/>
    <n v="5"/>
    <n v="4"/>
    <n v="5"/>
    <n v="5"/>
    <n v="4"/>
    <n v="3"/>
    <n v="4"/>
    <n v="4"/>
    <n v="3"/>
    <n v="5"/>
    <n v="4"/>
    <n v="4"/>
    <n v="4"/>
    <n v="4"/>
    <n v="79"/>
    <n v="23"/>
    <n v="6"/>
    <n v="25"/>
  </r>
  <r>
    <x v="14"/>
    <d v="2009-08-05T00:00:00"/>
    <x v="48"/>
    <x v="48"/>
    <x v="1"/>
    <x v="0"/>
    <n v="3"/>
    <n v="5"/>
    <n v="4"/>
    <n v="2"/>
    <n v="4"/>
    <n v="3"/>
    <n v="4"/>
    <n v="3"/>
    <n v="2"/>
    <n v="2"/>
    <n v="3"/>
    <n v="3"/>
    <n v="4"/>
    <n v="3"/>
    <n v="2"/>
    <n v="3"/>
    <n v="56"/>
    <n v="0"/>
    <n v="28"/>
    <n v="9"/>
  </r>
  <r>
    <x v="14"/>
    <d v="2009-08-05T00:00:00"/>
    <x v="7"/>
    <x v="7"/>
    <x v="2"/>
    <x v="0"/>
    <n v="3"/>
    <n v="3"/>
    <n v="3"/>
    <n v="2"/>
    <n v="3"/>
    <n v="3"/>
    <n v="3"/>
    <n v="2"/>
    <n v="3"/>
    <n v="2"/>
    <n v="3"/>
    <n v="3"/>
    <n v="4"/>
    <n v="4"/>
    <n v="2"/>
    <n v="3"/>
    <n v="51"/>
    <n v="-5"/>
    <n v="50"/>
    <n v="1"/>
  </r>
  <r>
    <x v="14"/>
    <d v="2009-08-05T00:00:00"/>
    <x v="22"/>
    <x v="22"/>
    <x v="1"/>
    <x v="0"/>
    <n v="3"/>
    <n v="4"/>
    <n v="3"/>
    <n v="2"/>
    <n v="4"/>
    <n v="3"/>
    <n v="3"/>
    <n v="3"/>
    <n v="2"/>
    <n v="3"/>
    <n v="2"/>
    <n v="3"/>
    <n v="3"/>
    <n v="2"/>
    <n v="3"/>
    <n v="2"/>
    <n v="51"/>
    <n v="-5"/>
    <n v="50"/>
    <n v="1"/>
  </r>
  <r>
    <x v="14"/>
    <d v="2009-08-05T00:00:00"/>
    <x v="65"/>
    <x v="64"/>
    <x v="1"/>
    <x v="0"/>
    <n v="3"/>
    <n v="5"/>
    <n v="3"/>
    <n v="2"/>
    <n v="3"/>
    <n v="3"/>
    <n v="3"/>
    <n v="2"/>
    <n v="2"/>
    <n v="3"/>
    <n v="2"/>
    <n v="3"/>
    <n v="3"/>
    <n v="2"/>
    <n v="3"/>
    <n v="3"/>
    <n v="51"/>
    <n v="-5"/>
    <n v="50"/>
    <n v="1"/>
  </r>
  <r>
    <x v="14"/>
    <d v="2009-08-05T00:00:00"/>
    <x v="95"/>
    <x v="94"/>
    <x v="3"/>
    <x v="5"/>
    <n v="10"/>
    <n v="12"/>
    <n v="7"/>
    <n v="4"/>
    <n v="7"/>
    <n v="8"/>
    <n v="6"/>
    <n v="7"/>
    <n v="6"/>
    <n v="6"/>
    <n v="6"/>
    <n v="8"/>
    <n v="7"/>
    <n v="6"/>
    <n v="6"/>
    <n v="8"/>
    <n v="126"/>
    <n v="70"/>
    <n v="4"/>
    <n v="27"/>
  </r>
  <r>
    <x v="14"/>
    <d v="2009-08-05T00:00:00"/>
    <x v="69"/>
    <x v="68"/>
    <x v="1"/>
    <x v="0"/>
    <n v="4"/>
    <n v="4"/>
    <n v="2"/>
    <n v="2"/>
    <n v="5"/>
    <n v="4"/>
    <n v="3"/>
    <n v="3"/>
    <n v="2"/>
    <n v="3"/>
    <n v="3"/>
    <n v="4"/>
    <n v="3"/>
    <n v="3"/>
    <n v="3"/>
    <n v="3"/>
    <n v="57"/>
    <n v="1"/>
    <n v="18"/>
    <n v="14"/>
  </r>
  <r>
    <x v="14"/>
    <d v="2009-08-05T00:00:00"/>
    <x v="90"/>
    <x v="89"/>
    <x v="0"/>
    <x v="0"/>
    <n v="4"/>
    <n v="4"/>
    <n v="4"/>
    <n v="3"/>
    <n v="3"/>
    <n v="4"/>
    <n v="3"/>
    <n v="3"/>
    <n v="4"/>
    <n v="3"/>
    <n v="3"/>
    <n v="4"/>
    <n v="4"/>
    <n v="2"/>
    <n v="3"/>
    <n v="3"/>
    <n v="61"/>
    <n v="5"/>
    <n v="11"/>
    <n v="20"/>
  </r>
  <r>
    <x v="14"/>
    <d v="2009-08-05T00:00:00"/>
    <x v="9"/>
    <x v="9"/>
    <x v="1"/>
    <x v="0"/>
    <n v="4"/>
    <n v="4"/>
    <n v="3"/>
    <n v="3"/>
    <n v="4"/>
    <n v="3"/>
    <n v="3"/>
    <n v="2"/>
    <n v="2"/>
    <n v="4"/>
    <n v="2"/>
    <n v="5"/>
    <n v="4"/>
    <n v="3"/>
    <n v="3"/>
    <n v="3"/>
    <n v="58"/>
    <n v="2"/>
    <n v="15"/>
    <n v="16"/>
  </r>
  <r>
    <x v="14"/>
    <d v="2009-08-05T00:00:00"/>
    <x v="44"/>
    <x v="44"/>
    <x v="3"/>
    <x v="2"/>
    <n v="5"/>
    <n v="6"/>
    <n v="4"/>
    <n v="3"/>
    <n v="5"/>
    <n v="3"/>
    <n v="4"/>
    <n v="4"/>
    <n v="2"/>
    <n v="3"/>
    <n v="3"/>
    <n v="4"/>
    <n v="4"/>
    <n v="3"/>
    <n v="5"/>
    <n v="4"/>
    <n v="71"/>
    <n v="15"/>
    <n v="7"/>
    <n v="24"/>
  </r>
  <r>
    <x v="14"/>
    <d v="2009-08-05T00:00:00"/>
    <x v="54"/>
    <x v="54"/>
    <x v="0"/>
    <x v="0"/>
    <n v="5"/>
    <n v="6"/>
    <n v="4"/>
    <n v="2"/>
    <n v="4"/>
    <n v="3"/>
    <n v="3"/>
    <n v="3"/>
    <n v="2"/>
    <n v="2"/>
    <n v="3"/>
    <n v="3"/>
    <n v="4"/>
    <n v="3"/>
    <n v="3"/>
    <n v="3"/>
    <n v="60"/>
    <n v="4"/>
    <n v="13"/>
    <n v="18"/>
  </r>
  <r>
    <x v="14"/>
    <d v="2009-08-05T00:00:00"/>
    <x v="10"/>
    <x v="10"/>
    <x v="1"/>
    <x v="1"/>
    <n v="3"/>
    <n v="4"/>
    <n v="4"/>
    <n v="3"/>
    <n v="3"/>
    <n v="4"/>
    <n v="4"/>
    <n v="3"/>
    <n v="3"/>
    <n v="3"/>
    <n v="2"/>
    <n v="3"/>
    <n v="3"/>
    <n v="4"/>
    <n v="3"/>
    <n v="4"/>
    <n v="58"/>
    <n v="2"/>
    <n v="15"/>
    <n v="16"/>
  </r>
  <r>
    <x v="14"/>
    <d v="2009-08-05T00:00:00"/>
    <x v="11"/>
    <x v="11"/>
    <x v="1"/>
    <x v="0"/>
    <n v="3"/>
    <n v="4"/>
    <n v="3"/>
    <n v="3"/>
    <n v="3"/>
    <n v="3"/>
    <n v="4"/>
    <n v="3"/>
    <n v="3"/>
    <n v="3"/>
    <n v="3"/>
    <n v="4"/>
    <n v="3"/>
    <n v="3"/>
    <n v="3"/>
    <n v="3"/>
    <n v="57"/>
    <n v="1"/>
    <n v="18"/>
    <n v="14"/>
  </r>
  <r>
    <x v="14"/>
    <d v="2009-08-05T00:00:00"/>
    <x v="25"/>
    <x v="25"/>
    <x v="0"/>
    <x v="0"/>
    <n v="4"/>
    <n v="4"/>
    <n v="3"/>
    <n v="2"/>
    <n v="4"/>
    <n v="2"/>
    <n v="4"/>
    <n v="3"/>
    <n v="2"/>
    <n v="3"/>
    <n v="2"/>
    <n v="4"/>
    <n v="3"/>
    <n v="3"/>
    <n v="3"/>
    <n v="3"/>
    <n v="56"/>
    <n v="0"/>
    <n v="28"/>
    <n v="9"/>
  </r>
  <r>
    <x v="14"/>
    <d v="2009-08-05T00:00:00"/>
    <x v="15"/>
    <x v="15"/>
    <x v="0"/>
    <x v="0"/>
    <n v="4"/>
    <n v="4"/>
    <n v="4"/>
    <n v="4"/>
    <n v="3"/>
    <n v="5"/>
    <n v="2"/>
    <n v="3"/>
    <n v="4"/>
    <n v="3"/>
    <n v="2"/>
    <n v="5"/>
    <n v="3"/>
    <n v="4"/>
    <n v="3"/>
    <n v="4"/>
    <n v="64"/>
    <n v="8"/>
    <n v="9"/>
    <n v="22"/>
  </r>
  <r>
    <x v="14"/>
    <d v="2009-08-05T00:00:00"/>
    <x v="75"/>
    <x v="74"/>
    <x v="4"/>
    <x v="0"/>
    <n v="6"/>
    <n v="6"/>
    <n v="5"/>
    <n v="5"/>
    <n v="5"/>
    <n v="5"/>
    <n v="5"/>
    <n v="4"/>
    <n v="4"/>
    <n v="5"/>
    <n v="3"/>
    <n v="6"/>
    <n v="4"/>
    <n v="3"/>
    <n v="4"/>
    <n v="4"/>
    <n v="83"/>
    <n v="27"/>
    <n v="5"/>
    <n v="26"/>
  </r>
  <r>
    <x v="14"/>
    <d v="2009-08-05T00:00:00"/>
    <x v="30"/>
    <x v="30"/>
    <x v="1"/>
    <x v="0"/>
    <n v="4"/>
    <n v="4"/>
    <n v="3"/>
    <n v="2"/>
    <n v="4"/>
    <n v="3"/>
    <n v="4"/>
    <n v="2"/>
    <n v="2"/>
    <n v="3"/>
    <n v="2"/>
    <n v="4"/>
    <n v="3"/>
    <n v="4"/>
    <n v="3"/>
    <n v="3"/>
    <n v="56"/>
    <n v="0"/>
    <n v="28"/>
    <n v="9"/>
  </r>
  <r>
    <x v="14"/>
    <d v="2009-08-05T00:00:00"/>
    <x v="92"/>
    <x v="91"/>
    <x v="0"/>
    <x v="1"/>
    <n v="3"/>
    <n v="4"/>
    <n v="4"/>
    <n v="3"/>
    <n v="4"/>
    <n v="3"/>
    <n v="2"/>
    <n v="3"/>
    <n v="4"/>
    <n v="3"/>
    <n v="2"/>
    <n v="4"/>
    <n v="4"/>
    <n v="2"/>
    <n v="2"/>
    <n v="3"/>
    <n v="56"/>
    <n v="0"/>
    <n v="28"/>
    <n v="9"/>
  </r>
  <r>
    <x v="14"/>
    <d v="2009-08-05T00:00:00"/>
    <x v="46"/>
    <x v="46"/>
    <x v="1"/>
    <x v="1"/>
    <n v="4"/>
    <n v="4"/>
    <n v="3"/>
    <n v="3"/>
    <n v="3"/>
    <n v="3"/>
    <n v="3"/>
    <n v="4"/>
    <n v="2"/>
    <n v="3"/>
    <n v="2"/>
    <n v="3"/>
    <n v="3"/>
    <n v="3"/>
    <n v="2"/>
    <n v="3"/>
    <n v="53"/>
    <n v="-3"/>
    <n v="34"/>
    <n v="6"/>
  </r>
  <r>
    <x v="14"/>
    <d v="2009-08-05T00:00:00"/>
    <x v="17"/>
    <x v="17"/>
    <x v="1"/>
    <x v="0"/>
    <n v="3"/>
    <n v="4"/>
    <n v="5"/>
    <n v="2"/>
    <n v="5"/>
    <n v="3"/>
    <n v="2"/>
    <n v="4"/>
    <n v="2"/>
    <n v="2"/>
    <n v="3"/>
    <n v="5"/>
    <n v="4"/>
    <n v="3"/>
    <n v="3"/>
    <n v="4"/>
    <n v="60"/>
    <n v="4"/>
    <n v="13"/>
    <n v="18"/>
  </r>
  <r>
    <x v="14"/>
    <d v="2009-08-05T00:00:00"/>
    <x v="57"/>
    <x v="56"/>
    <x v="1"/>
    <x v="0"/>
    <n v="3"/>
    <n v="4"/>
    <n v="3"/>
    <n v="3"/>
    <n v="4"/>
    <n v="3"/>
    <n v="3"/>
    <n v="2"/>
    <n v="1"/>
    <n v="2"/>
    <n v="2"/>
    <n v="4"/>
    <n v="3"/>
    <n v="3"/>
    <n v="2"/>
    <n v="3"/>
    <n v="51"/>
    <n v="-5"/>
    <n v="50"/>
    <n v="1"/>
  </r>
  <r>
    <x v="14"/>
    <d v="2009-08-05T00:00:00"/>
    <x v="34"/>
    <x v="34"/>
    <x v="1"/>
    <x v="0"/>
    <n v="4"/>
    <n v="3"/>
    <n v="3"/>
    <n v="2"/>
    <n v="3"/>
    <n v="3"/>
    <n v="3"/>
    <n v="3"/>
    <n v="3"/>
    <n v="2"/>
    <n v="3"/>
    <n v="3"/>
    <n v="4"/>
    <n v="3"/>
    <n v="3"/>
    <n v="2"/>
    <n v="53"/>
    <n v="-3"/>
    <n v="34"/>
    <n v="6"/>
  </r>
  <r>
    <x v="14"/>
    <d v="2009-08-05T00:00:00"/>
    <x v="18"/>
    <x v="18"/>
    <x v="1"/>
    <x v="2"/>
    <n v="5"/>
    <n v="4"/>
    <n v="3"/>
    <n v="2"/>
    <n v="4"/>
    <n v="3"/>
    <n v="3"/>
    <n v="3"/>
    <n v="2"/>
    <n v="3"/>
    <n v="2"/>
    <n v="4"/>
    <n v="3"/>
    <n v="3"/>
    <n v="2"/>
    <n v="3"/>
    <n v="56"/>
    <n v="0"/>
    <n v="28"/>
    <n v="9"/>
  </r>
  <r>
    <x v="15"/>
    <d v="2009-08-12T00:00:00"/>
    <x v="2"/>
    <x v="2"/>
    <x v="1"/>
    <x v="0"/>
    <n v="4"/>
    <n v="4"/>
    <n v="3"/>
    <n v="2"/>
    <n v="3"/>
    <n v="4"/>
    <n v="2"/>
    <n v="3"/>
    <n v="2"/>
    <n v="2"/>
    <n v="2"/>
    <n v="5"/>
    <n v="3"/>
    <n v="2"/>
    <n v="2"/>
    <n v="3"/>
    <n v="52"/>
    <n v="-4"/>
    <n v="46"/>
    <n v="2"/>
  </r>
  <r>
    <x v="15"/>
    <d v="2009-08-12T00:00:00"/>
    <x v="3"/>
    <x v="3"/>
    <x v="1"/>
    <x v="0"/>
    <n v="3"/>
    <n v="6"/>
    <n v="3"/>
    <n v="3"/>
    <n v="4"/>
    <n v="4"/>
    <n v="3"/>
    <n v="4"/>
    <n v="4"/>
    <n v="4"/>
    <n v="2"/>
    <n v="4"/>
    <n v="3"/>
    <n v="3"/>
    <n v="2"/>
    <n v="3"/>
    <n v="61"/>
    <n v="5"/>
    <n v="22"/>
    <n v="12"/>
  </r>
  <r>
    <x v="15"/>
    <d v="2009-08-12T00:00:00"/>
    <x v="96"/>
    <x v="95"/>
    <x v="3"/>
    <x v="0"/>
    <n v="5"/>
    <n v="6"/>
    <n v="4"/>
    <n v="3"/>
    <n v="4"/>
    <n v="4"/>
    <n v="2"/>
    <n v="3"/>
    <n v="4"/>
    <n v="3"/>
    <n v="2"/>
    <n v="7"/>
    <n v="8"/>
    <n v="5"/>
    <n v="4"/>
    <n v="4"/>
    <n v="76"/>
    <n v="20"/>
    <n v="13"/>
    <n v="18"/>
  </r>
  <r>
    <x v="15"/>
    <d v="2009-08-12T00:00:00"/>
    <x v="6"/>
    <x v="6"/>
    <x v="0"/>
    <x v="1"/>
    <n v="3"/>
    <n v="5"/>
    <n v="3"/>
    <n v="2"/>
    <n v="3"/>
    <n v="2"/>
    <n v="3"/>
    <n v="3"/>
    <n v="4"/>
    <n v="4"/>
    <n v="2"/>
    <n v="3"/>
    <n v="3"/>
    <n v="2"/>
    <n v="2"/>
    <n v="2"/>
    <n v="52"/>
    <n v="-4"/>
    <n v="46"/>
    <n v="2"/>
  </r>
  <r>
    <x v="15"/>
    <d v="2009-08-12T00:00:00"/>
    <x v="89"/>
    <x v="88"/>
    <x v="0"/>
    <x v="0"/>
    <n v="5"/>
    <n v="6"/>
    <n v="4"/>
    <n v="5"/>
    <n v="5"/>
    <n v="3"/>
    <n v="3"/>
    <n v="3"/>
    <n v="4"/>
    <n v="4"/>
    <n v="3"/>
    <n v="4"/>
    <n v="4"/>
    <n v="3"/>
    <n v="4"/>
    <n v="4"/>
    <n v="71"/>
    <n v="15"/>
    <n v="15"/>
    <n v="16"/>
  </r>
  <r>
    <x v="15"/>
    <d v="2009-08-12T00:00:00"/>
    <x v="22"/>
    <x v="22"/>
    <x v="1"/>
    <x v="0"/>
    <n v="3"/>
    <n v="4"/>
    <n v="3"/>
    <n v="2"/>
    <n v="4"/>
    <n v="3"/>
    <n v="4"/>
    <n v="2"/>
    <n v="2"/>
    <n v="2"/>
    <n v="2"/>
    <n v="4"/>
    <n v="2"/>
    <n v="3"/>
    <n v="3"/>
    <n v="3"/>
    <n v="52"/>
    <n v="-4"/>
    <n v="46"/>
    <n v="2"/>
  </r>
  <r>
    <x v="15"/>
    <d v="2009-08-12T00:00:00"/>
    <x v="65"/>
    <x v="64"/>
    <x v="0"/>
    <x v="1"/>
    <n v="3"/>
    <n v="4"/>
    <n v="3"/>
    <n v="2"/>
    <n v="3"/>
    <n v="3"/>
    <n v="2"/>
    <n v="3"/>
    <n v="3"/>
    <n v="3"/>
    <n v="2"/>
    <n v="4"/>
    <n v="4"/>
    <n v="3"/>
    <n v="3"/>
    <n v="3"/>
    <n v="54"/>
    <n v="-2"/>
    <n v="34"/>
    <n v="6"/>
  </r>
  <r>
    <x v="15"/>
    <d v="2009-08-12T00:00:00"/>
    <x v="95"/>
    <x v="94"/>
    <x v="8"/>
    <x v="4"/>
    <n v="9"/>
    <n v="11"/>
    <n v="5"/>
    <n v="6"/>
    <n v="7"/>
    <n v="8"/>
    <n v="6"/>
    <n v="5"/>
    <n v="4"/>
    <n v="6"/>
    <n v="4"/>
    <n v="6"/>
    <n v="7"/>
    <n v="5"/>
    <n v="5"/>
    <n v="9"/>
    <n v="118"/>
    <n v="62"/>
    <n v="10"/>
    <n v="21"/>
  </r>
  <r>
    <x v="15"/>
    <d v="2009-08-12T00:00:00"/>
    <x v="97"/>
    <x v="96"/>
    <x v="3"/>
    <x v="0"/>
    <n v="4"/>
    <n v="6"/>
    <n v="4"/>
    <n v="4"/>
    <n v="6"/>
    <n v="6"/>
    <n v="3"/>
    <n v="3"/>
    <n v="4"/>
    <n v="3"/>
    <n v="2"/>
    <n v="6"/>
    <n v="4"/>
    <n v="3"/>
    <n v="3"/>
    <n v="4"/>
    <n v="73"/>
    <n v="17"/>
    <n v="14"/>
    <n v="17"/>
  </r>
  <r>
    <x v="15"/>
    <d v="2009-08-12T00:00:00"/>
    <x v="69"/>
    <x v="68"/>
    <x v="1"/>
    <x v="2"/>
    <n v="4"/>
    <n v="5"/>
    <n v="2"/>
    <n v="3"/>
    <n v="5"/>
    <n v="3"/>
    <n v="3"/>
    <n v="2"/>
    <n v="4"/>
    <n v="3"/>
    <n v="2"/>
    <n v="3"/>
    <n v="2"/>
    <n v="3"/>
    <n v="2"/>
    <n v="3"/>
    <n v="56"/>
    <n v="0"/>
    <n v="32"/>
    <n v="7"/>
  </r>
  <r>
    <x v="15"/>
    <d v="2009-08-12T00:00:00"/>
    <x v="98"/>
    <x v="97"/>
    <x v="1"/>
    <x v="0"/>
    <n v="4"/>
    <n v="5"/>
    <n v="4"/>
    <n v="3"/>
    <n v="5"/>
    <n v="4"/>
    <n v="3"/>
    <n v="4"/>
    <n v="4"/>
    <n v="3"/>
    <n v="3"/>
    <n v="3"/>
    <n v="3"/>
    <n v="3"/>
    <n v="3"/>
    <n v="4"/>
    <n v="64"/>
    <n v="8"/>
    <n v="18"/>
    <n v="14"/>
  </r>
  <r>
    <x v="15"/>
    <d v="2009-08-12T00:00:00"/>
    <x v="99"/>
    <x v="98"/>
    <x v="3"/>
    <x v="3"/>
    <n v="6"/>
    <n v="7"/>
    <n v="5"/>
    <n v="5"/>
    <n v="7"/>
    <n v="6"/>
    <n v="4"/>
    <n v="4"/>
    <n v="5"/>
    <n v="5"/>
    <n v="4"/>
    <n v="6"/>
    <n v="5"/>
    <n v="5"/>
    <n v="7"/>
    <n v="5"/>
    <n v="96"/>
    <n v="40"/>
    <n v="11"/>
    <n v="20"/>
  </r>
  <r>
    <x v="15"/>
    <d v="2009-08-12T00:00:00"/>
    <x v="11"/>
    <x v="11"/>
    <x v="0"/>
    <x v="0"/>
    <n v="4"/>
    <n v="4"/>
    <n v="3"/>
    <n v="3"/>
    <n v="5"/>
    <n v="3"/>
    <n v="5"/>
    <n v="4"/>
    <n v="3"/>
    <n v="2"/>
    <n v="3"/>
    <n v="5"/>
    <n v="3"/>
    <n v="3"/>
    <n v="4"/>
    <n v="3"/>
    <n v="64"/>
    <n v="8"/>
    <n v="18"/>
    <n v="14"/>
  </r>
  <r>
    <x v="15"/>
    <d v="2009-08-12T00:00:00"/>
    <x v="13"/>
    <x v="13"/>
    <x v="1"/>
    <x v="1"/>
    <n v="3"/>
    <n v="4"/>
    <n v="3"/>
    <n v="2"/>
    <n v="6"/>
    <n v="3"/>
    <n v="3"/>
    <n v="2"/>
    <n v="2"/>
    <n v="2"/>
    <n v="2"/>
    <n v="4"/>
    <n v="3"/>
    <n v="3"/>
    <n v="2"/>
    <n v="2"/>
    <n v="51"/>
    <n v="-5"/>
    <n v="50"/>
    <n v="1"/>
  </r>
  <r>
    <x v="15"/>
    <d v="2009-08-12T00:00:00"/>
    <x v="15"/>
    <x v="15"/>
    <x v="0"/>
    <x v="0"/>
    <n v="4"/>
    <n v="7"/>
    <n v="3"/>
    <n v="4"/>
    <n v="5"/>
    <n v="3"/>
    <n v="4"/>
    <n v="2"/>
    <n v="2"/>
    <n v="2"/>
    <n v="2"/>
    <n v="4"/>
    <n v="3"/>
    <n v="2"/>
    <n v="2"/>
    <n v="3"/>
    <n v="59"/>
    <n v="3"/>
    <n v="28"/>
    <n v="9"/>
  </r>
  <r>
    <x v="15"/>
    <d v="2009-08-12T00:00:00"/>
    <x v="30"/>
    <x v="30"/>
    <x v="1"/>
    <x v="0"/>
    <n v="3"/>
    <n v="5"/>
    <n v="3"/>
    <n v="3"/>
    <n v="4"/>
    <n v="3"/>
    <n v="3"/>
    <n v="2"/>
    <n v="2"/>
    <n v="3"/>
    <n v="3"/>
    <n v="4"/>
    <n v="2"/>
    <n v="2"/>
    <n v="2"/>
    <n v="2"/>
    <n v="52"/>
    <n v="-4"/>
    <n v="46"/>
    <n v="2"/>
  </r>
  <r>
    <x v="15"/>
    <d v="2009-08-12T00:00:00"/>
    <x v="92"/>
    <x v="91"/>
    <x v="1"/>
    <x v="0"/>
    <n v="4"/>
    <n v="4"/>
    <n v="3"/>
    <n v="2"/>
    <n v="3"/>
    <n v="3"/>
    <n v="4"/>
    <n v="3"/>
    <n v="2"/>
    <n v="3"/>
    <n v="3"/>
    <n v="4"/>
    <n v="3"/>
    <n v="3"/>
    <n v="3"/>
    <n v="3"/>
    <n v="56"/>
    <n v="0"/>
    <n v="32"/>
    <n v="7"/>
  </r>
  <r>
    <x v="15"/>
    <d v="2009-08-12T00:00:00"/>
    <x v="62"/>
    <x v="61"/>
    <x v="1"/>
    <x v="2"/>
    <n v="4"/>
    <n v="5"/>
    <n v="3"/>
    <n v="2"/>
    <n v="5"/>
    <n v="3"/>
    <n v="4"/>
    <n v="3"/>
    <n v="4"/>
    <n v="2"/>
    <n v="3"/>
    <n v="4"/>
    <n v="3"/>
    <n v="2"/>
    <n v="2"/>
    <n v="4"/>
    <n v="60"/>
    <n v="4"/>
    <n v="24"/>
    <n v="11"/>
  </r>
  <r>
    <x v="15"/>
    <d v="2009-08-12T00:00:00"/>
    <x v="17"/>
    <x v="17"/>
    <x v="0"/>
    <x v="0"/>
    <n v="4"/>
    <n v="4"/>
    <n v="3"/>
    <n v="4"/>
    <n v="4"/>
    <n v="2"/>
    <n v="4"/>
    <n v="4"/>
    <n v="2"/>
    <n v="3"/>
    <n v="3"/>
    <n v="5"/>
    <n v="2"/>
    <n v="3"/>
    <n v="2"/>
    <n v="3"/>
    <n v="59"/>
    <n v="3"/>
    <n v="28"/>
    <n v="9"/>
  </r>
  <r>
    <x v="15"/>
    <d v="2009-08-12T00:00:00"/>
    <x v="18"/>
    <x v="18"/>
    <x v="0"/>
    <x v="0"/>
    <n v="3"/>
    <n v="4"/>
    <n v="4"/>
    <n v="3"/>
    <n v="3"/>
    <n v="3"/>
    <n v="5"/>
    <n v="3"/>
    <n v="2"/>
    <n v="3"/>
    <n v="2"/>
    <n v="4"/>
    <n v="4"/>
    <n v="4"/>
    <n v="3"/>
    <n v="4"/>
    <n v="61"/>
    <n v="5"/>
    <n v="22"/>
    <n v="12"/>
  </r>
  <r>
    <x v="15"/>
    <d v="2009-08-12T00:00:00"/>
    <x v="66"/>
    <x v="65"/>
    <x v="3"/>
    <x v="2"/>
    <n v="5"/>
    <n v="6"/>
    <n v="4"/>
    <n v="4"/>
    <n v="5"/>
    <n v="5"/>
    <n v="5"/>
    <n v="3"/>
    <n v="5"/>
    <n v="5"/>
    <n v="3"/>
    <n v="6"/>
    <n v="4"/>
    <n v="6"/>
    <n v="4"/>
    <n v="5"/>
    <n v="84"/>
    <n v="28"/>
    <n v="12"/>
    <n v="19"/>
  </r>
  <r>
    <x v="16"/>
    <d v="2009-08-19T00:00:00"/>
    <x v="40"/>
    <x v="40"/>
    <x v="0"/>
    <x v="0"/>
    <n v="3"/>
    <n v="4"/>
    <n v="4"/>
    <n v="2"/>
    <n v="3"/>
    <n v="3"/>
    <n v="3"/>
    <n v="3"/>
    <n v="4"/>
    <n v="2"/>
    <n v="2"/>
    <n v="4"/>
    <n v="2"/>
    <n v="3"/>
    <n v="3"/>
    <n v="3"/>
    <n v="55"/>
    <n v="-1"/>
    <n v="40"/>
    <n v="4"/>
  </r>
  <r>
    <x v="16"/>
    <d v="2009-08-19T00:00:00"/>
    <x v="96"/>
    <x v="95"/>
    <x v="0"/>
    <x v="0"/>
    <n v="7"/>
    <n v="6"/>
    <n v="4"/>
    <n v="3"/>
    <n v="7"/>
    <n v="4"/>
    <n v="3"/>
    <n v="4"/>
    <n v="2"/>
    <n v="6"/>
    <n v="3"/>
    <n v="6"/>
    <n v="3"/>
    <n v="5"/>
    <n v="3"/>
    <n v="3"/>
    <n v="76"/>
    <n v="20"/>
    <n v="8"/>
    <n v="23"/>
  </r>
  <r>
    <x v="16"/>
    <d v="2009-08-19T00:00:00"/>
    <x v="48"/>
    <x v="48"/>
    <x v="1"/>
    <x v="0"/>
    <n v="3"/>
    <n v="5"/>
    <n v="3"/>
    <n v="2"/>
    <n v="4"/>
    <n v="3"/>
    <n v="2"/>
    <n v="3"/>
    <n v="2"/>
    <n v="4"/>
    <n v="2"/>
    <n v="4"/>
    <n v="2"/>
    <n v="3"/>
    <n v="3"/>
    <n v="3"/>
    <n v="54"/>
    <n v="-2"/>
    <n v="46"/>
    <n v="2"/>
  </r>
  <r>
    <x v="16"/>
    <d v="2009-08-19T00:00:00"/>
    <x v="100"/>
    <x v="99"/>
    <x v="3"/>
    <x v="3"/>
    <n v="5"/>
    <n v="6"/>
    <n v="5"/>
    <n v="3"/>
    <n v="5"/>
    <n v="4"/>
    <n v="4"/>
    <n v="4"/>
    <n v="3"/>
    <n v="3"/>
    <n v="2"/>
    <n v="3"/>
    <n v="4"/>
    <n v="4"/>
    <n v="3"/>
    <n v="5"/>
    <n v="73"/>
    <n v="17"/>
    <n v="10"/>
    <n v="21"/>
  </r>
  <r>
    <x v="16"/>
    <d v="2009-08-19T00:00:00"/>
    <x v="49"/>
    <x v="49"/>
    <x v="1"/>
    <x v="0"/>
    <n v="3"/>
    <n v="4"/>
    <n v="3"/>
    <n v="3"/>
    <n v="5"/>
    <n v="3"/>
    <n v="3"/>
    <n v="3"/>
    <n v="4"/>
    <n v="2"/>
    <n v="2"/>
    <n v="4"/>
    <n v="3"/>
    <n v="4"/>
    <n v="3"/>
    <n v="3"/>
    <n v="58"/>
    <n v="2"/>
    <n v="26"/>
    <n v="10"/>
  </r>
  <r>
    <x v="16"/>
    <d v="2009-08-19T00:00:00"/>
    <x v="69"/>
    <x v="68"/>
    <x v="1"/>
    <x v="2"/>
    <n v="3"/>
    <n v="4"/>
    <n v="3"/>
    <n v="2"/>
    <n v="4"/>
    <n v="4"/>
    <n v="3"/>
    <n v="3"/>
    <n v="3"/>
    <n v="3"/>
    <n v="3"/>
    <n v="4"/>
    <n v="3"/>
    <n v="2"/>
    <n v="2"/>
    <n v="3"/>
    <n v="56"/>
    <n v="0"/>
    <n v="32"/>
    <n v="7"/>
  </r>
  <r>
    <x v="16"/>
    <d v="2009-08-19T00:00:00"/>
    <x v="101"/>
    <x v="100"/>
    <x v="0"/>
    <x v="0"/>
    <n v="4"/>
    <n v="4"/>
    <n v="3"/>
    <n v="2"/>
    <n v="3"/>
    <n v="3"/>
    <n v="3"/>
    <n v="2"/>
    <n v="3"/>
    <n v="3"/>
    <n v="3"/>
    <n v="3"/>
    <n v="3"/>
    <n v="3"/>
    <n v="2"/>
    <n v="4"/>
    <n v="55"/>
    <n v="-1"/>
    <n v="40"/>
    <n v="4"/>
  </r>
  <r>
    <x v="16"/>
    <d v="2009-08-19T00:00:00"/>
    <x v="102"/>
    <x v="101"/>
    <x v="0"/>
    <x v="0"/>
    <n v="4"/>
    <n v="5"/>
    <n v="4"/>
    <n v="3"/>
    <n v="4"/>
    <n v="4"/>
    <n v="4"/>
    <n v="3"/>
    <n v="4"/>
    <n v="2"/>
    <n v="3"/>
    <n v="6"/>
    <n v="4"/>
    <n v="3"/>
    <n v="3"/>
    <n v="2"/>
    <n v="65"/>
    <n v="9"/>
    <n v="12"/>
    <n v="19"/>
  </r>
  <r>
    <x v="16"/>
    <d v="2009-08-19T00:00:00"/>
    <x v="11"/>
    <x v="11"/>
    <x v="1"/>
    <x v="0"/>
    <n v="5"/>
    <n v="3"/>
    <n v="3"/>
    <n v="3"/>
    <n v="5"/>
    <n v="3"/>
    <n v="2"/>
    <n v="3"/>
    <n v="3"/>
    <n v="3"/>
    <n v="2"/>
    <n v="4"/>
    <n v="4"/>
    <n v="3"/>
    <n v="3"/>
    <n v="5"/>
    <n v="60"/>
    <n v="4"/>
    <n v="16"/>
    <n v="15"/>
  </r>
  <r>
    <x v="16"/>
    <d v="2009-08-19T00:00:00"/>
    <x v="24"/>
    <x v="24"/>
    <x v="1"/>
    <x v="1"/>
    <n v="4"/>
    <n v="4"/>
    <n v="3"/>
    <n v="3"/>
    <n v="6"/>
    <n v="3"/>
    <n v="4"/>
    <n v="3"/>
    <n v="3"/>
    <n v="2"/>
    <n v="2"/>
    <n v="4"/>
    <n v="3"/>
    <n v="2"/>
    <n v="2"/>
    <n v="3"/>
    <n v="56"/>
    <n v="0"/>
    <n v="32"/>
    <n v="7"/>
  </r>
  <r>
    <x v="16"/>
    <d v="2009-08-19T00:00:00"/>
    <x v="13"/>
    <x v="13"/>
    <x v="1"/>
    <x v="0"/>
    <n v="5"/>
    <n v="4"/>
    <n v="3"/>
    <n v="3"/>
    <n v="3"/>
    <n v="3"/>
    <n v="2"/>
    <n v="2"/>
    <n v="4"/>
    <n v="3"/>
    <n v="2"/>
    <n v="3"/>
    <n v="4"/>
    <n v="3"/>
    <n v="3"/>
    <n v="3"/>
    <n v="56"/>
    <n v="0"/>
    <n v="32"/>
    <n v="7"/>
  </r>
  <r>
    <x v="16"/>
    <d v="2009-08-19T00:00:00"/>
    <x v="103"/>
    <x v="102"/>
    <x v="1"/>
    <x v="0"/>
    <n v="3"/>
    <n v="4"/>
    <n v="3"/>
    <n v="2"/>
    <n v="5"/>
    <n v="3"/>
    <n v="4"/>
    <n v="3"/>
    <n v="4"/>
    <n v="3"/>
    <n v="2"/>
    <n v="4"/>
    <n v="3"/>
    <n v="3"/>
    <n v="3"/>
    <n v="3"/>
    <n v="58"/>
    <n v="2"/>
    <n v="26"/>
    <n v="10"/>
  </r>
  <r>
    <x v="16"/>
    <d v="2009-08-19T00:00:00"/>
    <x v="15"/>
    <x v="15"/>
    <x v="3"/>
    <x v="0"/>
    <n v="4"/>
    <n v="4"/>
    <n v="4"/>
    <n v="2"/>
    <n v="4"/>
    <n v="4"/>
    <n v="3"/>
    <n v="3"/>
    <n v="3"/>
    <n v="3"/>
    <n v="3"/>
    <n v="4"/>
    <n v="2"/>
    <n v="3"/>
    <n v="2"/>
    <n v="3"/>
    <n v="59"/>
    <n v="3"/>
    <n v="22"/>
    <n v="12"/>
  </r>
  <r>
    <x v="16"/>
    <d v="2009-08-19T00:00:00"/>
    <x v="75"/>
    <x v="74"/>
    <x v="7"/>
    <x v="6"/>
    <m/>
    <m/>
    <m/>
    <m/>
    <m/>
    <m/>
    <m/>
    <m/>
    <m/>
    <m/>
    <m/>
    <m/>
    <m/>
    <m/>
    <m/>
    <m/>
    <n v="87"/>
    <n v="31"/>
    <n v="6"/>
    <n v="25"/>
  </r>
  <r>
    <x v="16"/>
    <d v="2009-08-19T00:00:00"/>
    <x v="26"/>
    <x v="26"/>
    <x v="1"/>
    <x v="0"/>
    <n v="4"/>
    <n v="5"/>
    <n v="4"/>
    <n v="4"/>
    <n v="4"/>
    <n v="4"/>
    <n v="4"/>
    <n v="3"/>
    <n v="2"/>
    <n v="4"/>
    <n v="2"/>
    <n v="4"/>
    <n v="4"/>
    <n v="3"/>
    <n v="3"/>
    <n v="3"/>
    <n v="63"/>
    <n v="7"/>
    <n v="14"/>
    <n v="17"/>
  </r>
  <r>
    <x v="16"/>
    <d v="2009-08-19T00:00:00"/>
    <x v="30"/>
    <x v="30"/>
    <x v="0"/>
    <x v="1"/>
    <n v="3"/>
    <n v="4"/>
    <n v="4"/>
    <n v="2"/>
    <n v="3"/>
    <n v="3"/>
    <n v="2"/>
    <n v="3"/>
    <n v="1"/>
    <n v="3"/>
    <n v="2"/>
    <n v="4"/>
    <n v="3"/>
    <n v="2"/>
    <n v="3"/>
    <n v="2"/>
    <n v="50"/>
    <n v="-6"/>
    <n v="50"/>
    <n v="1"/>
  </r>
  <r>
    <x v="16"/>
    <d v="2009-08-19T00:00:00"/>
    <x v="92"/>
    <x v="91"/>
    <x v="0"/>
    <x v="0"/>
    <n v="3"/>
    <n v="5"/>
    <n v="3"/>
    <n v="3"/>
    <n v="4"/>
    <n v="3"/>
    <n v="3"/>
    <n v="2"/>
    <n v="2"/>
    <n v="4"/>
    <n v="3"/>
    <n v="5"/>
    <n v="4"/>
    <n v="3"/>
    <n v="2"/>
    <n v="3"/>
    <n v="59"/>
    <n v="3"/>
    <n v="22"/>
    <n v="12"/>
  </r>
  <r>
    <x v="16"/>
    <d v="2009-08-19T00:00:00"/>
    <x v="62"/>
    <x v="61"/>
    <x v="1"/>
    <x v="0"/>
    <n v="4"/>
    <n v="4"/>
    <n v="3"/>
    <n v="3"/>
    <n v="5"/>
    <n v="3"/>
    <n v="3"/>
    <n v="3"/>
    <n v="4"/>
    <n v="3"/>
    <n v="3"/>
    <n v="3"/>
    <n v="3"/>
    <n v="3"/>
    <n v="4"/>
    <n v="4"/>
    <n v="61"/>
    <n v="5"/>
    <n v="15"/>
    <n v="16"/>
  </r>
  <r>
    <x v="16"/>
    <d v="2009-08-19T00:00:00"/>
    <x v="17"/>
    <x v="103"/>
    <x v="7"/>
    <x v="6"/>
    <m/>
    <m/>
    <m/>
    <m/>
    <m/>
    <m/>
    <m/>
    <m/>
    <m/>
    <m/>
    <m/>
    <m/>
    <m/>
    <m/>
    <m/>
    <m/>
    <n v="54"/>
    <n v="-2"/>
    <n v="46"/>
    <n v="2"/>
  </r>
  <r>
    <x v="16"/>
    <d v="2009-08-19T00:00:00"/>
    <x v="104"/>
    <x v="104"/>
    <x v="0"/>
    <x v="2"/>
    <n v="5"/>
    <n v="4"/>
    <n v="4"/>
    <n v="2"/>
    <n v="5"/>
    <n v="4"/>
    <n v="3"/>
    <n v="3"/>
    <n v="2"/>
    <n v="4"/>
    <n v="4"/>
    <n v="4"/>
    <n v="4"/>
    <n v="3"/>
    <n v="3"/>
    <n v="5"/>
    <n v="67"/>
    <n v="11"/>
    <n v="11"/>
    <n v="20"/>
  </r>
  <r>
    <x v="16"/>
    <d v="2009-08-19T00:00:00"/>
    <x v="32"/>
    <x v="32"/>
    <x v="0"/>
    <x v="2"/>
    <n v="3"/>
    <n v="3"/>
    <n v="3"/>
    <n v="2"/>
    <n v="3"/>
    <n v="2"/>
    <n v="3"/>
    <n v="4"/>
    <n v="2"/>
    <n v="4"/>
    <n v="2"/>
    <n v="3"/>
    <n v="3"/>
    <n v="3"/>
    <n v="3"/>
    <n v="4"/>
    <n v="55"/>
    <n v="-1"/>
    <n v="40"/>
    <n v="4"/>
  </r>
  <r>
    <x v="16"/>
    <d v="2009-08-19T00:00:00"/>
    <x v="34"/>
    <x v="34"/>
    <x v="3"/>
    <x v="2"/>
    <n v="3"/>
    <n v="4"/>
    <n v="3"/>
    <n v="2"/>
    <n v="5"/>
    <n v="4"/>
    <n v="4"/>
    <n v="3"/>
    <n v="4"/>
    <n v="3"/>
    <n v="2"/>
    <n v="4"/>
    <n v="4"/>
    <n v="3"/>
    <n v="3"/>
    <n v="3"/>
    <n v="63"/>
    <n v="7"/>
    <n v="14"/>
    <n v="17"/>
  </r>
  <r>
    <x v="16"/>
    <d v="2009-08-19T00:00:00"/>
    <x v="18"/>
    <x v="18"/>
    <x v="3"/>
    <x v="0"/>
    <n v="3"/>
    <n v="4"/>
    <n v="3"/>
    <n v="3"/>
    <n v="4"/>
    <n v="3"/>
    <n v="1"/>
    <n v="4"/>
    <n v="5"/>
    <n v="3"/>
    <n v="3"/>
    <n v="3"/>
    <n v="3"/>
    <n v="3"/>
    <n v="4"/>
    <n v="2"/>
    <n v="59"/>
    <n v="3"/>
    <n v="22"/>
    <n v="12"/>
  </r>
  <r>
    <x v="16"/>
    <d v="2009-08-19T00:00:00"/>
    <x v="66"/>
    <x v="65"/>
    <x v="7"/>
    <x v="6"/>
    <m/>
    <m/>
    <m/>
    <m/>
    <m/>
    <m/>
    <m/>
    <m/>
    <m/>
    <m/>
    <m/>
    <m/>
    <m/>
    <m/>
    <m/>
    <m/>
    <n v="82"/>
    <n v="26"/>
    <n v="7"/>
    <n v="24"/>
  </r>
  <r>
    <x v="16"/>
    <d v="2009-08-19T00:00:00"/>
    <x v="78"/>
    <x v="77"/>
    <x v="7"/>
    <x v="6"/>
    <m/>
    <m/>
    <m/>
    <m/>
    <m/>
    <m/>
    <m/>
    <m/>
    <m/>
    <m/>
    <m/>
    <m/>
    <m/>
    <m/>
    <m/>
    <m/>
    <n v="75"/>
    <n v="19"/>
    <n v="9"/>
    <n v="22"/>
  </r>
  <r>
    <x v="17"/>
    <d v="2009-08-26T00:00:00"/>
    <x v="40"/>
    <x v="40"/>
    <x v="1"/>
    <x v="0"/>
    <n v="3"/>
    <n v="4"/>
    <n v="4"/>
    <n v="3"/>
    <n v="5"/>
    <n v="3"/>
    <n v="2"/>
    <n v="3"/>
    <n v="3"/>
    <n v="3"/>
    <n v="2"/>
    <n v="3"/>
    <n v="3"/>
    <n v="2"/>
    <n v="3"/>
    <n v="2"/>
    <n v="54"/>
    <n v="-2"/>
    <n v="37"/>
    <n v="5"/>
  </r>
  <r>
    <x v="17"/>
    <d v="2009-08-26T00:00:00"/>
    <x v="6"/>
    <x v="6"/>
    <x v="1"/>
    <x v="1"/>
    <n v="3"/>
    <n v="4"/>
    <n v="3"/>
    <n v="3"/>
    <n v="3"/>
    <n v="3"/>
    <n v="2"/>
    <n v="3"/>
    <n v="4"/>
    <n v="2"/>
    <n v="2"/>
    <n v="3"/>
    <n v="3"/>
    <n v="3"/>
    <n v="3"/>
    <n v="3"/>
    <n v="53"/>
    <n v="-3"/>
    <n v="40"/>
    <n v="4"/>
  </r>
  <r>
    <x v="17"/>
    <d v="2009-08-26T00:00:00"/>
    <x v="89"/>
    <x v="88"/>
    <x v="4"/>
    <x v="2"/>
    <n v="4"/>
    <n v="6"/>
    <n v="5"/>
    <n v="3"/>
    <n v="7"/>
    <n v="4"/>
    <n v="3"/>
    <n v="3"/>
    <n v="4"/>
    <n v="6"/>
    <n v="3"/>
    <n v="5"/>
    <n v="4"/>
    <n v="5"/>
    <n v="5"/>
    <n v="4"/>
    <n v="81"/>
    <n v="25"/>
    <n v="13"/>
    <n v="18"/>
  </r>
  <r>
    <x v="17"/>
    <d v="2009-08-26T00:00:00"/>
    <x v="48"/>
    <x v="48"/>
    <x v="1"/>
    <x v="1"/>
    <n v="4"/>
    <n v="3"/>
    <n v="3"/>
    <n v="2"/>
    <n v="4"/>
    <n v="3"/>
    <n v="2"/>
    <n v="2"/>
    <n v="4"/>
    <n v="2"/>
    <n v="2"/>
    <n v="3"/>
    <n v="3"/>
    <n v="3"/>
    <n v="2"/>
    <n v="2"/>
    <n v="49"/>
    <n v="-7"/>
    <n v="50"/>
    <n v="1"/>
  </r>
  <r>
    <x v="17"/>
    <d v="2009-08-26T00:00:00"/>
    <x v="105"/>
    <x v="105"/>
    <x v="0"/>
    <x v="1"/>
    <n v="3"/>
    <n v="5"/>
    <n v="4"/>
    <n v="3"/>
    <n v="5"/>
    <n v="3"/>
    <n v="3"/>
    <n v="2"/>
    <n v="2"/>
    <n v="2"/>
    <n v="3"/>
    <n v="4"/>
    <n v="5"/>
    <n v="4"/>
    <n v="3"/>
    <n v="3"/>
    <n v="60"/>
    <n v="4"/>
    <n v="16"/>
    <n v="15"/>
  </r>
  <r>
    <x v="17"/>
    <d v="2009-08-26T00:00:00"/>
    <x v="65"/>
    <x v="64"/>
    <x v="1"/>
    <x v="0"/>
    <n v="4"/>
    <n v="5"/>
    <n v="3"/>
    <n v="2"/>
    <n v="4"/>
    <n v="3"/>
    <n v="2"/>
    <n v="3"/>
    <n v="2"/>
    <n v="3"/>
    <n v="2"/>
    <n v="4"/>
    <n v="3"/>
    <n v="3"/>
    <n v="2"/>
    <n v="3"/>
    <n v="54"/>
    <n v="-2"/>
    <n v="37"/>
    <n v="5"/>
  </r>
  <r>
    <x v="17"/>
    <d v="2009-08-26T00:00:00"/>
    <x v="49"/>
    <x v="49"/>
    <x v="1"/>
    <x v="2"/>
    <n v="4"/>
    <n v="4"/>
    <n v="4"/>
    <n v="2"/>
    <n v="3"/>
    <n v="3"/>
    <n v="4"/>
    <n v="3"/>
    <n v="2"/>
    <n v="3"/>
    <n v="2"/>
    <n v="4"/>
    <n v="3"/>
    <n v="2"/>
    <n v="3"/>
    <n v="2"/>
    <n v="55"/>
    <n v="-1"/>
    <n v="30"/>
    <n v="8"/>
  </r>
  <r>
    <x v="17"/>
    <d v="2009-08-26T00:00:00"/>
    <x v="69"/>
    <x v="68"/>
    <x v="1"/>
    <x v="0"/>
    <n v="3"/>
    <n v="4"/>
    <n v="4"/>
    <n v="3"/>
    <n v="3"/>
    <n v="3"/>
    <n v="4"/>
    <n v="4"/>
    <n v="4"/>
    <n v="2"/>
    <n v="2"/>
    <n v="3"/>
    <n v="3"/>
    <n v="3"/>
    <n v="2"/>
    <n v="4"/>
    <n v="57"/>
    <n v="1"/>
    <n v="26"/>
    <n v="10"/>
  </r>
  <r>
    <x v="17"/>
    <d v="2009-08-26T00:00:00"/>
    <x v="90"/>
    <x v="89"/>
    <x v="0"/>
    <x v="0"/>
    <n v="4"/>
    <n v="5"/>
    <n v="3"/>
    <n v="2"/>
    <n v="4"/>
    <n v="3"/>
    <n v="3"/>
    <n v="4"/>
    <n v="4"/>
    <n v="3"/>
    <n v="2"/>
    <n v="4"/>
    <n v="4"/>
    <n v="3"/>
    <n v="4"/>
    <n v="3"/>
    <n v="62"/>
    <n v="6"/>
    <n v="15"/>
    <n v="16"/>
  </r>
  <r>
    <x v="17"/>
    <d v="2009-08-26T00:00:00"/>
    <x v="24"/>
    <x v="24"/>
    <x v="1"/>
    <x v="1"/>
    <n v="3"/>
    <n v="4"/>
    <n v="4"/>
    <n v="2"/>
    <n v="4"/>
    <n v="2"/>
    <n v="3"/>
    <n v="3"/>
    <n v="3"/>
    <n v="2"/>
    <n v="3"/>
    <n v="4"/>
    <n v="3"/>
    <n v="3"/>
    <n v="3"/>
    <n v="3"/>
    <n v="54"/>
    <n v="-2"/>
    <n v="37"/>
    <n v="5"/>
  </r>
  <r>
    <x v="17"/>
    <d v="2009-08-26T00:00:00"/>
    <x v="106"/>
    <x v="106"/>
    <x v="0"/>
    <x v="0"/>
    <n v="4"/>
    <n v="6"/>
    <n v="4"/>
    <n v="3"/>
    <n v="5"/>
    <n v="5"/>
    <n v="4"/>
    <n v="6"/>
    <n v="5"/>
    <n v="3"/>
    <n v="3"/>
    <n v="6"/>
    <n v="6"/>
    <n v="4"/>
    <n v="5"/>
    <n v="4"/>
    <n v="80"/>
    <n v="24"/>
    <n v="14"/>
    <n v="17"/>
  </r>
  <r>
    <x v="17"/>
    <d v="2009-08-26T00:00:00"/>
    <x v="93"/>
    <x v="92"/>
    <x v="0"/>
    <x v="0"/>
    <n v="3"/>
    <n v="5"/>
    <n v="3"/>
    <n v="2"/>
    <n v="3"/>
    <n v="2"/>
    <n v="3"/>
    <n v="3"/>
    <n v="3"/>
    <n v="2"/>
    <n v="3"/>
    <n v="4"/>
    <n v="4"/>
    <n v="3"/>
    <n v="3"/>
    <n v="4"/>
    <n v="57"/>
    <n v="1"/>
    <n v="26"/>
    <n v="10"/>
  </r>
  <r>
    <x v="17"/>
    <d v="2009-08-26T00:00:00"/>
    <x v="15"/>
    <x v="15"/>
    <x v="3"/>
    <x v="0"/>
    <n v="3"/>
    <n v="5"/>
    <n v="3"/>
    <n v="2"/>
    <n v="4"/>
    <n v="3"/>
    <n v="3"/>
    <n v="2"/>
    <n v="4"/>
    <n v="2"/>
    <n v="3"/>
    <n v="3"/>
    <n v="3"/>
    <n v="3"/>
    <n v="3"/>
    <n v="3"/>
    <n v="57"/>
    <n v="1"/>
    <n v="26"/>
    <n v="10"/>
  </r>
  <r>
    <x v="17"/>
    <d v="2009-08-26T00:00:00"/>
    <x v="30"/>
    <x v="30"/>
    <x v="0"/>
    <x v="1"/>
    <n v="4"/>
    <n v="4"/>
    <n v="3"/>
    <n v="2"/>
    <n v="5"/>
    <n v="2"/>
    <n v="2"/>
    <n v="2"/>
    <n v="3"/>
    <n v="2"/>
    <n v="3"/>
    <n v="4"/>
    <n v="3"/>
    <n v="3"/>
    <n v="2"/>
    <n v="2"/>
    <n v="52"/>
    <n v="-4"/>
    <n v="46"/>
    <n v="2"/>
  </r>
  <r>
    <x v="17"/>
    <d v="2009-08-26T00:00:00"/>
    <x v="92"/>
    <x v="91"/>
    <x v="1"/>
    <x v="1"/>
    <n v="3"/>
    <n v="5"/>
    <n v="3"/>
    <n v="2"/>
    <n v="3"/>
    <n v="3"/>
    <n v="3"/>
    <n v="3"/>
    <n v="2"/>
    <n v="3"/>
    <n v="2"/>
    <n v="4"/>
    <n v="3"/>
    <n v="2"/>
    <n v="3"/>
    <n v="3"/>
    <n v="52"/>
    <n v="-4"/>
    <n v="46"/>
    <n v="2"/>
  </r>
  <r>
    <x v="17"/>
    <d v="2009-08-26T00:00:00"/>
    <x v="62"/>
    <x v="61"/>
    <x v="1"/>
    <x v="0"/>
    <n v="4"/>
    <n v="4"/>
    <n v="4"/>
    <n v="3"/>
    <n v="4"/>
    <n v="3"/>
    <n v="3"/>
    <n v="3"/>
    <n v="3"/>
    <n v="3"/>
    <n v="2"/>
    <n v="4"/>
    <n v="3"/>
    <n v="2"/>
    <n v="4"/>
    <n v="3"/>
    <n v="58"/>
    <n v="2"/>
    <n v="20"/>
    <n v="13"/>
  </r>
  <r>
    <x v="17"/>
    <d v="2009-08-26T00:00:00"/>
    <x v="32"/>
    <x v="32"/>
    <x v="1"/>
    <x v="1"/>
    <n v="4"/>
    <n v="5"/>
    <n v="3"/>
    <n v="2"/>
    <n v="7"/>
    <n v="3"/>
    <n v="3"/>
    <n v="3"/>
    <n v="2"/>
    <n v="3"/>
    <n v="3"/>
    <n v="3"/>
    <n v="2"/>
    <n v="3"/>
    <n v="4"/>
    <n v="3"/>
    <n v="58"/>
    <n v="2"/>
    <n v="20"/>
    <n v="13"/>
  </r>
  <r>
    <x v="17"/>
    <d v="2009-08-26T00:00:00"/>
    <x v="34"/>
    <x v="34"/>
    <x v="1"/>
    <x v="0"/>
    <n v="4"/>
    <n v="5"/>
    <n v="3"/>
    <n v="2"/>
    <n v="5"/>
    <n v="2"/>
    <n v="4"/>
    <n v="2"/>
    <n v="2"/>
    <n v="3"/>
    <n v="3"/>
    <n v="3"/>
    <n v="3"/>
    <n v="3"/>
    <n v="2"/>
    <n v="3"/>
    <n v="55"/>
    <n v="-1"/>
    <n v="30"/>
    <n v="8"/>
  </r>
  <r>
    <x v="18"/>
    <d v="2009-09-02T00:00:00"/>
    <x v="1"/>
    <x v="1"/>
    <x v="3"/>
    <x v="0"/>
    <n v="5"/>
    <n v="5"/>
    <n v="3"/>
    <n v="3"/>
    <n v="3"/>
    <n v="3"/>
    <n v="4"/>
    <n v="3"/>
    <n v="4"/>
    <n v="3"/>
    <n v="3"/>
    <n v="3"/>
    <n v="5"/>
    <n v="3"/>
    <n v="2"/>
    <n v="4"/>
    <n v="64"/>
    <n v="8"/>
    <n v="13"/>
    <n v="18"/>
  </r>
  <r>
    <x v="18"/>
    <d v="2009-09-02T00:00:00"/>
    <x v="40"/>
    <x v="40"/>
    <x v="1"/>
    <x v="0"/>
    <n v="4"/>
    <n v="3"/>
    <n v="3"/>
    <n v="2"/>
    <n v="5"/>
    <n v="3"/>
    <n v="3"/>
    <n v="2"/>
    <n v="5"/>
    <n v="4"/>
    <n v="3"/>
    <n v="3"/>
    <n v="2"/>
    <n v="2"/>
    <n v="4"/>
    <n v="3"/>
    <n v="57"/>
    <n v="1"/>
    <n v="24"/>
    <n v="11"/>
  </r>
  <r>
    <x v="18"/>
    <d v="2009-09-02T00:00:00"/>
    <x v="3"/>
    <x v="3"/>
    <x v="0"/>
    <x v="0"/>
    <n v="3"/>
    <n v="4"/>
    <n v="3"/>
    <n v="3"/>
    <n v="4"/>
    <n v="3"/>
    <n v="2"/>
    <n v="2"/>
    <n v="2"/>
    <n v="3"/>
    <n v="2"/>
    <n v="3"/>
    <n v="3"/>
    <n v="5"/>
    <n v="3"/>
    <n v="3"/>
    <n v="55"/>
    <n v="-1"/>
    <n v="32"/>
    <n v="7"/>
  </r>
  <r>
    <x v="18"/>
    <d v="2009-09-02T00:00:00"/>
    <x v="107"/>
    <x v="107"/>
    <x v="2"/>
    <x v="2"/>
    <n v="5"/>
    <n v="4"/>
    <n v="3"/>
    <n v="3"/>
    <n v="4"/>
    <n v="5"/>
    <n v="3"/>
    <n v="3"/>
    <n v="2"/>
    <n v="3"/>
    <n v="3"/>
    <n v="4"/>
    <n v="4"/>
    <n v="3"/>
    <n v="3"/>
    <n v="5"/>
    <n v="63"/>
    <n v="7"/>
    <n v="14"/>
    <n v="17"/>
  </r>
  <r>
    <x v="18"/>
    <d v="2009-09-02T00:00:00"/>
    <x v="6"/>
    <x v="6"/>
    <x v="1"/>
    <x v="2"/>
    <n v="3"/>
    <n v="4"/>
    <n v="3"/>
    <n v="3"/>
    <n v="5"/>
    <n v="3"/>
    <n v="2"/>
    <n v="2"/>
    <n v="3"/>
    <n v="2"/>
    <n v="2"/>
    <n v="3"/>
    <n v="3"/>
    <n v="3"/>
    <n v="3"/>
    <n v="3"/>
    <n v="54"/>
    <n v="-2"/>
    <n v="34"/>
    <n v="6"/>
  </r>
  <r>
    <x v="18"/>
    <d v="2009-09-02T00:00:00"/>
    <x v="89"/>
    <x v="88"/>
    <x v="0"/>
    <x v="2"/>
    <n v="5"/>
    <n v="6"/>
    <n v="5"/>
    <n v="4"/>
    <n v="7"/>
    <n v="5"/>
    <n v="4"/>
    <n v="4"/>
    <n v="5"/>
    <n v="4"/>
    <n v="4"/>
    <n v="5"/>
    <n v="5"/>
    <n v="4"/>
    <n v="5"/>
    <n v="4"/>
    <n v="84"/>
    <n v="28"/>
    <n v="6"/>
    <n v="25"/>
  </r>
  <r>
    <x v="18"/>
    <d v="2009-09-02T00:00:00"/>
    <x v="48"/>
    <x v="48"/>
    <x v="0"/>
    <x v="1"/>
    <n v="3"/>
    <n v="4"/>
    <n v="3"/>
    <n v="3"/>
    <n v="4"/>
    <n v="3"/>
    <n v="3"/>
    <n v="3"/>
    <n v="3"/>
    <n v="3"/>
    <n v="2"/>
    <n v="4"/>
    <n v="3"/>
    <n v="3"/>
    <n v="2"/>
    <n v="3"/>
    <n v="55"/>
    <n v="-1"/>
    <n v="32"/>
    <n v="7"/>
  </r>
  <r>
    <x v="18"/>
    <d v="2009-09-02T00:00:00"/>
    <x v="7"/>
    <x v="7"/>
    <x v="1"/>
    <x v="0"/>
    <n v="3"/>
    <n v="4"/>
    <n v="4"/>
    <n v="3"/>
    <n v="3"/>
    <n v="2"/>
    <n v="3"/>
    <n v="2"/>
    <n v="2"/>
    <n v="3"/>
    <n v="2"/>
    <n v="3"/>
    <n v="3"/>
    <n v="3"/>
    <n v="2"/>
    <n v="2"/>
    <n v="50"/>
    <n v="-6"/>
    <n v="50"/>
    <n v="1"/>
  </r>
  <r>
    <x v="18"/>
    <d v="2009-09-02T00:00:00"/>
    <x v="22"/>
    <x v="22"/>
    <x v="0"/>
    <x v="0"/>
    <n v="3"/>
    <n v="4"/>
    <n v="3"/>
    <n v="4"/>
    <n v="3"/>
    <n v="3"/>
    <n v="3"/>
    <n v="2"/>
    <n v="2"/>
    <n v="3"/>
    <n v="2"/>
    <n v="3"/>
    <n v="2"/>
    <n v="2"/>
    <n v="2"/>
    <n v="3"/>
    <n v="51"/>
    <n v="-5"/>
    <n v="43"/>
    <n v="3"/>
  </r>
  <r>
    <x v="18"/>
    <d v="2009-09-02T00:00:00"/>
    <x v="65"/>
    <x v="64"/>
    <x v="1"/>
    <x v="0"/>
    <n v="4"/>
    <n v="4"/>
    <n v="3"/>
    <n v="2"/>
    <n v="4"/>
    <n v="3"/>
    <n v="3"/>
    <n v="3"/>
    <n v="3"/>
    <n v="2"/>
    <n v="2"/>
    <n v="4"/>
    <n v="3"/>
    <n v="4"/>
    <n v="3"/>
    <n v="3"/>
    <n v="56"/>
    <n v="0"/>
    <n v="28"/>
    <n v="9"/>
  </r>
  <r>
    <x v="18"/>
    <d v="2009-09-02T00:00:00"/>
    <x v="43"/>
    <x v="43"/>
    <x v="0"/>
    <x v="0"/>
    <n v="3"/>
    <n v="4"/>
    <n v="4"/>
    <n v="3"/>
    <n v="4"/>
    <n v="6"/>
    <n v="3"/>
    <n v="4"/>
    <n v="3"/>
    <n v="2"/>
    <n v="2"/>
    <n v="6"/>
    <n v="4"/>
    <n v="3"/>
    <n v="3"/>
    <n v="3"/>
    <n v="64"/>
    <n v="8"/>
    <n v="13"/>
    <n v="18"/>
  </r>
  <r>
    <x v="18"/>
    <d v="2009-09-02T00:00:00"/>
    <x v="90"/>
    <x v="89"/>
    <x v="0"/>
    <x v="2"/>
    <n v="4"/>
    <n v="5"/>
    <n v="4"/>
    <n v="3"/>
    <n v="6"/>
    <n v="6"/>
    <n v="2"/>
    <n v="3"/>
    <n v="3"/>
    <n v="3"/>
    <n v="2"/>
    <n v="3"/>
    <n v="4"/>
    <n v="5"/>
    <n v="3"/>
    <n v="4"/>
    <n v="68"/>
    <n v="12"/>
    <n v="9"/>
    <n v="22"/>
  </r>
  <r>
    <x v="18"/>
    <d v="2009-09-02T00:00:00"/>
    <x v="52"/>
    <x v="52"/>
    <x v="3"/>
    <x v="2"/>
    <n v="5"/>
    <n v="5"/>
    <n v="2"/>
    <n v="2"/>
    <n v="4"/>
    <n v="3"/>
    <n v="3"/>
    <n v="3"/>
    <n v="3"/>
    <n v="3"/>
    <n v="2"/>
    <n v="4"/>
    <n v="3"/>
    <n v="4"/>
    <n v="2"/>
    <n v="3"/>
    <n v="60"/>
    <n v="4"/>
    <n v="22"/>
    <n v="12"/>
  </r>
  <r>
    <x v="18"/>
    <d v="2009-09-02T00:00:00"/>
    <x v="10"/>
    <x v="10"/>
    <x v="1"/>
    <x v="1"/>
    <n v="3"/>
    <n v="4"/>
    <n v="3"/>
    <n v="2"/>
    <n v="4"/>
    <n v="3"/>
    <n v="3"/>
    <n v="2"/>
    <n v="2"/>
    <n v="3"/>
    <n v="2"/>
    <n v="4"/>
    <n v="3"/>
    <n v="2"/>
    <n v="2"/>
    <n v="3"/>
    <n v="50"/>
    <n v="-6"/>
    <n v="50"/>
    <n v="1"/>
  </r>
  <r>
    <x v="18"/>
    <d v="2009-09-02T00:00:00"/>
    <x v="108"/>
    <x v="108"/>
    <x v="1"/>
    <x v="0"/>
    <n v="4"/>
    <n v="5"/>
    <n v="5"/>
    <n v="3"/>
    <n v="4"/>
    <n v="3"/>
    <n v="4"/>
    <n v="2"/>
    <n v="3"/>
    <n v="3"/>
    <n v="3"/>
    <n v="4"/>
    <n v="3"/>
    <n v="2"/>
    <n v="3"/>
    <n v="4"/>
    <n v="61"/>
    <n v="5"/>
    <n v="18"/>
    <n v="14"/>
  </r>
  <r>
    <x v="18"/>
    <d v="2009-09-02T00:00:00"/>
    <x v="13"/>
    <x v="13"/>
    <x v="1"/>
    <x v="0"/>
    <n v="3"/>
    <n v="5"/>
    <n v="4"/>
    <n v="2"/>
    <n v="3"/>
    <n v="3"/>
    <n v="3"/>
    <n v="3"/>
    <n v="2"/>
    <n v="2"/>
    <n v="2"/>
    <n v="3"/>
    <n v="2"/>
    <n v="3"/>
    <n v="3"/>
    <n v="2"/>
    <n v="51"/>
    <n v="-5"/>
    <n v="43"/>
    <n v="3"/>
  </r>
  <r>
    <x v="18"/>
    <d v="2009-09-02T00:00:00"/>
    <x v="15"/>
    <x v="15"/>
    <x v="1"/>
    <x v="0"/>
    <n v="4"/>
    <n v="4"/>
    <n v="4"/>
    <n v="3"/>
    <n v="5"/>
    <n v="4"/>
    <n v="3"/>
    <n v="4"/>
    <n v="3"/>
    <n v="3"/>
    <n v="3"/>
    <n v="5"/>
    <n v="3"/>
    <n v="2"/>
    <n v="3"/>
    <n v="5"/>
    <n v="64"/>
    <n v="8"/>
    <n v="13"/>
    <n v="18"/>
  </r>
  <r>
    <x v="18"/>
    <d v="2009-09-02T00:00:00"/>
    <x v="109"/>
    <x v="109"/>
    <x v="0"/>
    <x v="0"/>
    <n v="5"/>
    <n v="5"/>
    <n v="5"/>
    <n v="3"/>
    <n v="5"/>
    <n v="4"/>
    <n v="4"/>
    <n v="4"/>
    <n v="4"/>
    <n v="2"/>
    <n v="3"/>
    <n v="4"/>
    <n v="3"/>
    <n v="4"/>
    <n v="3"/>
    <n v="4"/>
    <n v="69"/>
    <n v="13"/>
    <n v="8"/>
    <n v="23"/>
  </r>
  <r>
    <x v="18"/>
    <d v="2009-09-02T00:00:00"/>
    <x v="26"/>
    <x v="26"/>
    <x v="3"/>
    <x v="0"/>
    <n v="4"/>
    <n v="5"/>
    <n v="3"/>
    <n v="3"/>
    <n v="6"/>
    <n v="4"/>
    <n v="5"/>
    <n v="2"/>
    <n v="3"/>
    <n v="3"/>
    <n v="3"/>
    <n v="5"/>
    <n v="3"/>
    <n v="4"/>
    <n v="3"/>
    <n v="3"/>
    <n v="67"/>
    <n v="11"/>
    <n v="10"/>
    <n v="21"/>
  </r>
  <r>
    <x v="18"/>
    <d v="2009-09-02T00:00:00"/>
    <x v="30"/>
    <x v="30"/>
    <x v="1"/>
    <x v="0"/>
    <n v="3"/>
    <n v="3"/>
    <n v="3"/>
    <n v="2"/>
    <n v="4"/>
    <n v="3"/>
    <n v="3"/>
    <n v="2"/>
    <n v="4"/>
    <n v="2"/>
    <n v="2"/>
    <n v="3"/>
    <n v="3"/>
    <n v="2"/>
    <n v="2"/>
    <n v="4"/>
    <n v="51"/>
    <n v="-5"/>
    <n v="43"/>
    <n v="3"/>
  </r>
  <r>
    <x v="18"/>
    <d v="2009-09-02T00:00:00"/>
    <x v="62"/>
    <x v="61"/>
    <x v="1"/>
    <x v="2"/>
    <n v="3"/>
    <n v="4"/>
    <n v="3"/>
    <n v="3"/>
    <n v="6"/>
    <n v="4"/>
    <n v="4"/>
    <n v="2"/>
    <n v="2"/>
    <n v="3"/>
    <n v="2"/>
    <n v="3"/>
    <n v="4"/>
    <n v="3"/>
    <n v="3"/>
    <n v="4"/>
    <n v="60"/>
    <n v="4"/>
    <n v="22"/>
    <n v="12"/>
  </r>
  <r>
    <x v="18"/>
    <d v="2009-09-02T00:00:00"/>
    <x v="17"/>
    <x v="103"/>
    <x v="1"/>
    <x v="0"/>
    <n v="4"/>
    <n v="4"/>
    <n v="3"/>
    <n v="2"/>
    <n v="4"/>
    <n v="4"/>
    <n v="3"/>
    <n v="3"/>
    <n v="3"/>
    <n v="3"/>
    <n v="2"/>
    <n v="3"/>
    <n v="3"/>
    <n v="3"/>
    <n v="3"/>
    <n v="3"/>
    <n v="56"/>
    <n v="0"/>
    <n v="28"/>
    <n v="9"/>
  </r>
  <r>
    <x v="18"/>
    <d v="2009-09-02T00:00:00"/>
    <x v="32"/>
    <x v="32"/>
    <x v="0"/>
    <x v="0"/>
    <n v="5"/>
    <n v="5"/>
    <n v="3"/>
    <n v="4"/>
    <n v="3"/>
    <n v="4"/>
    <n v="3"/>
    <n v="3"/>
    <n v="3"/>
    <n v="3"/>
    <n v="2"/>
    <n v="4"/>
    <n v="3"/>
    <n v="4"/>
    <n v="3"/>
    <n v="3"/>
    <n v="62"/>
    <n v="6"/>
    <n v="15"/>
    <n v="16"/>
  </r>
  <r>
    <x v="18"/>
    <d v="2009-09-02T00:00:00"/>
    <x v="34"/>
    <x v="34"/>
    <x v="0"/>
    <x v="2"/>
    <n v="4"/>
    <n v="5"/>
    <n v="3"/>
    <n v="3"/>
    <n v="4"/>
    <n v="4"/>
    <n v="3"/>
    <n v="3"/>
    <n v="2"/>
    <n v="3"/>
    <n v="3"/>
    <n v="4"/>
    <n v="3"/>
    <n v="4"/>
    <n v="2"/>
    <n v="3"/>
    <n v="61"/>
    <n v="5"/>
    <n v="18"/>
    <n v="14"/>
  </r>
  <r>
    <x v="18"/>
    <d v="2009-09-02T00:00:00"/>
    <x v="66"/>
    <x v="65"/>
    <x v="3"/>
    <x v="2"/>
    <n v="5"/>
    <n v="6"/>
    <n v="6"/>
    <n v="3"/>
    <n v="7"/>
    <n v="6"/>
    <n v="4"/>
    <n v="3"/>
    <n v="4"/>
    <n v="4"/>
    <n v="3"/>
    <n v="5"/>
    <n v="4"/>
    <n v="3"/>
    <n v="4"/>
    <n v="4"/>
    <n v="80"/>
    <n v="24"/>
    <n v="7"/>
    <n v="24"/>
  </r>
  <r>
    <x v="19"/>
    <d v="2009-09-09T00:00:00"/>
    <x v="6"/>
    <x v="6"/>
    <x v="0"/>
    <x v="2"/>
    <n v="3"/>
    <n v="5"/>
    <n v="3"/>
    <n v="2"/>
    <n v="5"/>
    <n v="3"/>
    <n v="2"/>
    <n v="3"/>
    <n v="2"/>
    <n v="2"/>
    <n v="2"/>
    <n v="4"/>
    <n v="3"/>
    <n v="3"/>
    <n v="2"/>
    <n v="4"/>
    <n v="56"/>
    <n v="0"/>
    <n v="43"/>
    <n v="3"/>
  </r>
  <r>
    <x v="19"/>
    <d v="2009-09-09T00:00:00"/>
    <x v="89"/>
    <x v="88"/>
    <x v="3"/>
    <x v="3"/>
    <n v="5"/>
    <n v="5"/>
    <n v="4"/>
    <n v="3"/>
    <n v="4"/>
    <n v="4"/>
    <n v="4"/>
    <n v="3"/>
    <n v="4"/>
    <n v="4"/>
    <n v="4"/>
    <n v="5"/>
    <n v="4"/>
    <n v="3"/>
    <n v="3"/>
    <n v="4"/>
    <n v="73"/>
    <n v="17"/>
    <n v="13"/>
    <n v="18"/>
  </r>
  <r>
    <x v="19"/>
    <d v="2009-09-09T00:00:00"/>
    <x v="8"/>
    <x v="8"/>
    <x v="1"/>
    <x v="0"/>
    <n v="4"/>
    <n v="5"/>
    <n v="3"/>
    <n v="3"/>
    <n v="4"/>
    <n v="2"/>
    <n v="2"/>
    <n v="3"/>
    <n v="2"/>
    <n v="3"/>
    <n v="3"/>
    <n v="3"/>
    <n v="4"/>
    <n v="2"/>
    <n v="3"/>
    <n v="4"/>
    <n v="56"/>
    <n v="0"/>
    <n v="43"/>
    <n v="3"/>
  </r>
  <r>
    <x v="19"/>
    <d v="2009-09-09T00:00:00"/>
    <x v="110"/>
    <x v="110"/>
    <x v="4"/>
    <x v="3"/>
    <n v="4"/>
    <n v="6"/>
    <n v="6"/>
    <n v="2"/>
    <n v="5"/>
    <n v="3"/>
    <n v="3"/>
    <n v="3"/>
    <n v="5"/>
    <n v="3"/>
    <n v="4"/>
    <n v="4"/>
    <n v="4"/>
    <n v="3"/>
    <n v="3"/>
    <n v="4"/>
    <n v="73"/>
    <n v="17"/>
    <n v="13"/>
    <n v="18"/>
  </r>
  <r>
    <x v="19"/>
    <d v="2009-09-09T00:00:00"/>
    <x v="90"/>
    <x v="89"/>
    <x v="0"/>
    <x v="1"/>
    <n v="4"/>
    <n v="5"/>
    <n v="3"/>
    <n v="4"/>
    <n v="4"/>
    <n v="3"/>
    <n v="4"/>
    <n v="2"/>
    <n v="4"/>
    <n v="2"/>
    <n v="4"/>
    <n v="5"/>
    <n v="4"/>
    <n v="3"/>
    <n v="2"/>
    <n v="2"/>
    <n v="61"/>
    <n v="5"/>
    <n v="22"/>
    <n v="12"/>
  </r>
  <r>
    <x v="19"/>
    <d v="2009-09-09T00:00:00"/>
    <x v="9"/>
    <x v="9"/>
    <x v="0"/>
    <x v="0"/>
    <n v="4"/>
    <n v="5"/>
    <n v="4"/>
    <n v="3"/>
    <n v="6"/>
    <n v="4"/>
    <n v="3"/>
    <n v="3"/>
    <n v="2"/>
    <n v="3"/>
    <n v="3"/>
    <n v="5"/>
    <n v="3"/>
    <n v="3"/>
    <n v="3"/>
    <n v="3"/>
    <n v="64"/>
    <n v="8"/>
    <n v="16"/>
    <n v="15"/>
  </r>
  <r>
    <x v="19"/>
    <d v="2009-09-09T00:00:00"/>
    <x v="10"/>
    <x v="10"/>
    <x v="1"/>
    <x v="0"/>
    <n v="3"/>
    <n v="3"/>
    <n v="3"/>
    <n v="3"/>
    <n v="3"/>
    <n v="3"/>
    <n v="3"/>
    <n v="3"/>
    <n v="3"/>
    <n v="2"/>
    <n v="3"/>
    <n v="3"/>
    <n v="3"/>
    <n v="2"/>
    <n v="3"/>
    <n v="3"/>
    <n v="52"/>
    <n v="-4"/>
    <n v="50"/>
    <n v="1"/>
  </r>
  <r>
    <x v="19"/>
    <d v="2009-09-09T00:00:00"/>
    <x v="11"/>
    <x v="11"/>
    <x v="1"/>
    <x v="0"/>
    <n v="4"/>
    <n v="4"/>
    <n v="5"/>
    <n v="3"/>
    <n v="5"/>
    <n v="2"/>
    <n v="4"/>
    <n v="3"/>
    <n v="3"/>
    <n v="4"/>
    <n v="2"/>
    <n v="3"/>
    <n v="4"/>
    <n v="3"/>
    <n v="3"/>
    <n v="3"/>
    <n v="61"/>
    <n v="5"/>
    <n v="22"/>
    <n v="12"/>
  </r>
  <r>
    <x v="19"/>
    <d v="2009-09-09T00:00:00"/>
    <x v="13"/>
    <x v="13"/>
    <x v="1"/>
    <x v="0"/>
    <n v="4"/>
    <n v="5"/>
    <n v="3"/>
    <n v="3"/>
    <n v="3"/>
    <n v="3"/>
    <n v="3"/>
    <n v="3"/>
    <n v="4"/>
    <n v="3"/>
    <n v="3"/>
    <n v="4"/>
    <n v="3"/>
    <n v="3"/>
    <n v="4"/>
    <n v="3"/>
    <n v="60"/>
    <n v="4"/>
    <n v="26"/>
    <n v="10"/>
  </r>
  <r>
    <x v="19"/>
    <d v="2009-09-09T00:00:00"/>
    <x v="15"/>
    <x v="15"/>
    <x v="1"/>
    <x v="0"/>
    <n v="3"/>
    <n v="4"/>
    <n v="4"/>
    <n v="3"/>
    <n v="5"/>
    <n v="3"/>
    <n v="3"/>
    <n v="2"/>
    <n v="2"/>
    <n v="2"/>
    <n v="3"/>
    <n v="5"/>
    <n v="3"/>
    <n v="3"/>
    <n v="3"/>
    <n v="3"/>
    <n v="57"/>
    <n v="1"/>
    <n v="32"/>
    <n v="7"/>
  </r>
  <r>
    <x v="19"/>
    <d v="2009-09-09T00:00:00"/>
    <x v="111"/>
    <x v="111"/>
    <x v="0"/>
    <x v="0"/>
    <n v="4"/>
    <n v="5"/>
    <n v="3"/>
    <n v="3"/>
    <n v="4"/>
    <n v="4"/>
    <n v="6"/>
    <n v="4"/>
    <n v="2"/>
    <n v="3"/>
    <n v="2"/>
    <n v="5"/>
    <n v="5"/>
    <n v="4"/>
    <n v="4"/>
    <n v="3"/>
    <n v="68"/>
    <n v="12"/>
    <n v="14"/>
    <n v="17"/>
  </r>
  <r>
    <x v="19"/>
    <d v="2009-09-09T00:00:00"/>
    <x v="26"/>
    <x v="26"/>
    <x v="0"/>
    <x v="0"/>
    <n v="5"/>
    <n v="5"/>
    <n v="4"/>
    <n v="2"/>
    <n v="4"/>
    <n v="4"/>
    <n v="4"/>
    <n v="3"/>
    <n v="3"/>
    <n v="4"/>
    <n v="3"/>
    <n v="4"/>
    <n v="4"/>
    <n v="2"/>
    <n v="3"/>
    <n v="4"/>
    <n v="65"/>
    <n v="9"/>
    <n v="15"/>
    <n v="16"/>
  </r>
  <r>
    <x v="19"/>
    <d v="2009-09-09T00:00:00"/>
    <x v="30"/>
    <x v="30"/>
    <x v="0"/>
    <x v="1"/>
    <n v="3"/>
    <n v="4"/>
    <n v="2"/>
    <n v="3"/>
    <n v="4"/>
    <n v="3"/>
    <n v="3"/>
    <n v="2"/>
    <n v="4"/>
    <n v="3"/>
    <n v="2"/>
    <n v="3"/>
    <n v="2"/>
    <n v="4"/>
    <n v="3"/>
    <n v="2"/>
    <n v="53"/>
    <n v="-3"/>
    <n v="46"/>
    <n v="2"/>
  </r>
  <r>
    <x v="19"/>
    <d v="2009-09-09T00:00:00"/>
    <x v="46"/>
    <x v="46"/>
    <x v="1"/>
    <x v="0"/>
    <n v="3"/>
    <n v="4"/>
    <n v="4"/>
    <n v="2"/>
    <n v="4"/>
    <n v="3"/>
    <n v="2"/>
    <n v="3"/>
    <n v="4"/>
    <n v="3"/>
    <n v="2"/>
    <n v="4"/>
    <n v="3"/>
    <n v="3"/>
    <n v="2"/>
    <n v="4"/>
    <n v="56"/>
    <n v="0"/>
    <n v="43"/>
    <n v="3"/>
  </r>
  <r>
    <x v="19"/>
    <d v="2009-09-09T00:00:00"/>
    <x v="62"/>
    <x v="61"/>
    <x v="0"/>
    <x v="2"/>
    <n v="3"/>
    <n v="4"/>
    <n v="3"/>
    <n v="2"/>
    <n v="3"/>
    <n v="3"/>
    <n v="3"/>
    <n v="3"/>
    <n v="2"/>
    <n v="2"/>
    <n v="3"/>
    <n v="5"/>
    <n v="4"/>
    <n v="3"/>
    <n v="2"/>
    <n v="3"/>
    <n v="56"/>
    <n v="0"/>
    <n v="43"/>
    <n v="3"/>
  </r>
  <r>
    <x v="19"/>
    <d v="2009-09-09T00:00:00"/>
    <x v="17"/>
    <x v="103"/>
    <x v="0"/>
    <x v="1"/>
    <n v="4"/>
    <n v="4"/>
    <n v="3"/>
    <n v="3"/>
    <n v="5"/>
    <n v="3"/>
    <n v="3"/>
    <n v="3"/>
    <n v="3"/>
    <n v="2"/>
    <n v="3"/>
    <n v="4"/>
    <n v="3"/>
    <n v="3"/>
    <n v="3"/>
    <n v="3"/>
    <n v="58"/>
    <n v="2"/>
    <n v="30"/>
    <n v="8"/>
  </r>
  <r>
    <x v="19"/>
    <d v="2009-09-09T00:00:00"/>
    <x v="34"/>
    <x v="34"/>
    <x v="0"/>
    <x v="0"/>
    <n v="4"/>
    <n v="4"/>
    <n v="3"/>
    <n v="2"/>
    <n v="7"/>
    <n v="4"/>
    <n v="3"/>
    <n v="3"/>
    <n v="3"/>
    <n v="2"/>
    <n v="2"/>
    <n v="4"/>
    <n v="3"/>
    <n v="2"/>
    <n v="3"/>
    <n v="4"/>
    <n v="60"/>
    <n v="4"/>
    <n v="26"/>
    <n v="10"/>
  </r>
  <r>
    <x v="19"/>
    <d v="2009-09-09T00:00:00"/>
    <x v="63"/>
    <x v="62"/>
    <x v="1"/>
    <x v="2"/>
    <n v="3"/>
    <n v="5"/>
    <n v="4"/>
    <n v="2"/>
    <n v="4"/>
    <n v="3"/>
    <n v="3"/>
    <n v="3"/>
    <n v="3"/>
    <n v="3"/>
    <n v="3"/>
    <n v="4"/>
    <n v="3"/>
    <n v="2"/>
    <n v="3"/>
    <n v="3"/>
    <n v="58"/>
    <n v="2"/>
    <n v="30"/>
    <n v="8"/>
  </r>
  <r>
    <x v="19"/>
    <d v="2009-09-09T00:00:00"/>
    <x v="112"/>
    <x v="112"/>
    <x v="0"/>
    <x v="0"/>
    <n v="3"/>
    <n v="6"/>
    <n v="3"/>
    <n v="3"/>
    <n v="3"/>
    <n v="3"/>
    <n v="4"/>
    <n v="3"/>
    <n v="4"/>
    <n v="2"/>
    <n v="3"/>
    <n v="4"/>
    <n v="3"/>
    <n v="4"/>
    <n v="2"/>
    <n v="4"/>
    <n v="61"/>
    <n v="5"/>
    <n v="22"/>
    <n v="12"/>
  </r>
  <r>
    <x v="19"/>
    <d v="2009-09-09T00:00:00"/>
    <x v="78"/>
    <x v="77"/>
    <x v="1"/>
    <x v="2"/>
    <n v="6"/>
    <n v="5"/>
    <n v="4"/>
    <n v="5"/>
    <n v="4"/>
    <n v="3"/>
    <n v="5"/>
    <n v="4"/>
    <n v="3"/>
    <n v="5"/>
    <n v="3"/>
    <n v="6"/>
    <n v="4"/>
    <n v="3"/>
    <n v="4"/>
    <n v="4"/>
    <n v="75"/>
    <n v="19"/>
    <n v="11"/>
    <n v="20"/>
  </r>
  <r>
    <x v="20"/>
    <d v="2009-09-16T00:00:00"/>
    <x v="2"/>
    <x v="2"/>
    <x v="1"/>
    <x v="0"/>
    <n v="3"/>
    <n v="4"/>
    <n v="3"/>
    <n v="3"/>
    <n v="4"/>
    <n v="3"/>
    <n v="3"/>
    <n v="3"/>
    <n v="3"/>
    <n v="3"/>
    <n v="2"/>
    <n v="4"/>
    <n v="3"/>
    <n v="4"/>
    <n v="3"/>
    <n v="3"/>
    <n v="57"/>
    <n v="1"/>
    <n v="30"/>
    <n v="8"/>
  </r>
  <r>
    <x v="20"/>
    <d v="2009-09-16T00:00:00"/>
    <x v="3"/>
    <x v="3"/>
    <x v="1"/>
    <x v="2"/>
    <n v="3"/>
    <n v="5"/>
    <n v="3"/>
    <n v="2"/>
    <n v="3"/>
    <n v="4"/>
    <n v="3"/>
    <n v="2"/>
    <n v="4"/>
    <n v="2"/>
    <n v="3"/>
    <n v="3"/>
    <n v="4"/>
    <n v="4"/>
    <n v="3"/>
    <n v="2"/>
    <n v="57"/>
    <n v="1"/>
    <n v="30"/>
    <n v="8"/>
  </r>
  <r>
    <x v="20"/>
    <d v="2009-09-16T00:00:00"/>
    <x v="96"/>
    <x v="95"/>
    <x v="3"/>
    <x v="3"/>
    <n v="5"/>
    <n v="6"/>
    <n v="4"/>
    <n v="5"/>
    <n v="6"/>
    <n v="3"/>
    <n v="4"/>
    <n v="3"/>
    <n v="2"/>
    <n v="4"/>
    <n v="4"/>
    <n v="5"/>
    <n v="4"/>
    <n v="4"/>
    <n v="4"/>
    <n v="5"/>
    <n v="78"/>
    <n v="22"/>
    <n v="14"/>
    <n v="17"/>
  </r>
  <r>
    <x v="20"/>
    <d v="2009-09-16T00:00:00"/>
    <x v="6"/>
    <x v="6"/>
    <x v="1"/>
    <x v="0"/>
    <n v="4"/>
    <n v="4"/>
    <n v="3"/>
    <n v="2"/>
    <n v="3"/>
    <n v="4"/>
    <n v="3"/>
    <n v="3"/>
    <n v="2"/>
    <n v="3"/>
    <n v="3"/>
    <n v="3"/>
    <n v="2"/>
    <n v="3"/>
    <n v="4"/>
    <n v="3"/>
    <n v="55"/>
    <n v="-1"/>
    <n v="37"/>
    <n v="5"/>
  </r>
  <r>
    <x v="20"/>
    <d v="2009-09-16T00:00:00"/>
    <x v="48"/>
    <x v="48"/>
    <x v="0"/>
    <x v="0"/>
    <n v="3"/>
    <n v="5"/>
    <n v="5"/>
    <n v="3"/>
    <n v="3"/>
    <n v="4"/>
    <n v="3"/>
    <n v="2"/>
    <n v="3"/>
    <n v="3"/>
    <n v="2"/>
    <n v="3"/>
    <n v="3"/>
    <n v="2"/>
    <n v="2"/>
    <n v="3"/>
    <n v="56"/>
    <n v="0"/>
    <n v="34"/>
    <n v="6"/>
  </r>
  <r>
    <x v="20"/>
    <d v="2009-09-16T00:00:00"/>
    <x v="8"/>
    <x v="8"/>
    <x v="1"/>
    <x v="0"/>
    <n v="4"/>
    <n v="4"/>
    <n v="3"/>
    <n v="5"/>
    <n v="4"/>
    <n v="2"/>
    <n v="3"/>
    <n v="4"/>
    <n v="3"/>
    <n v="2"/>
    <n v="2"/>
    <n v="4"/>
    <n v="4"/>
    <n v="3"/>
    <n v="4"/>
    <n v="3"/>
    <n v="60"/>
    <n v="4"/>
    <n v="24"/>
    <n v="11"/>
  </r>
  <r>
    <x v="20"/>
    <d v="2009-09-16T00:00:00"/>
    <x v="98"/>
    <x v="97"/>
    <x v="1"/>
    <x v="0"/>
    <n v="4"/>
    <n v="4"/>
    <n v="3"/>
    <n v="2"/>
    <n v="3"/>
    <n v="3"/>
    <n v="3"/>
    <n v="2"/>
    <n v="2"/>
    <n v="2"/>
    <n v="2"/>
    <n v="3"/>
    <n v="3"/>
    <n v="4"/>
    <n v="3"/>
    <n v="4"/>
    <n v="53"/>
    <n v="-3"/>
    <n v="46"/>
    <n v="2"/>
  </r>
  <r>
    <x v="20"/>
    <d v="2009-09-16T00:00:00"/>
    <x v="9"/>
    <x v="9"/>
    <x v="0"/>
    <x v="2"/>
    <n v="4"/>
    <n v="5"/>
    <n v="3"/>
    <n v="3"/>
    <n v="4"/>
    <n v="4"/>
    <n v="3"/>
    <n v="4"/>
    <n v="4"/>
    <n v="2"/>
    <n v="3"/>
    <n v="5"/>
    <n v="3"/>
    <n v="3"/>
    <n v="4"/>
    <n v="3"/>
    <n v="65"/>
    <n v="9"/>
    <n v="18"/>
    <n v="14"/>
  </r>
  <r>
    <x v="20"/>
    <d v="2009-09-16T00:00:00"/>
    <x v="113"/>
    <x v="113"/>
    <x v="1"/>
    <x v="0"/>
    <n v="3"/>
    <n v="5"/>
    <n v="3"/>
    <n v="2"/>
    <n v="5"/>
    <n v="2"/>
    <n v="4"/>
    <n v="3"/>
    <n v="3"/>
    <n v="4"/>
    <n v="3"/>
    <n v="4"/>
    <n v="2"/>
    <n v="4"/>
    <n v="3"/>
    <n v="3"/>
    <n v="59"/>
    <n v="3"/>
    <n v="26"/>
    <n v="10"/>
  </r>
  <r>
    <x v="20"/>
    <d v="2009-09-16T00:00:00"/>
    <x v="13"/>
    <x v="13"/>
    <x v="1"/>
    <x v="2"/>
    <n v="4"/>
    <n v="4"/>
    <n v="3"/>
    <n v="3"/>
    <n v="3"/>
    <n v="2"/>
    <n v="3"/>
    <n v="3"/>
    <n v="4"/>
    <n v="4"/>
    <n v="3"/>
    <n v="3"/>
    <n v="2"/>
    <n v="2"/>
    <n v="3"/>
    <n v="3"/>
    <n v="56"/>
    <n v="0"/>
    <n v="34"/>
    <n v="6"/>
  </r>
  <r>
    <x v="20"/>
    <d v="2009-09-16T00:00:00"/>
    <x v="15"/>
    <x v="15"/>
    <x v="0"/>
    <x v="1"/>
    <n v="3"/>
    <n v="4"/>
    <n v="4"/>
    <n v="4"/>
    <n v="4"/>
    <n v="5"/>
    <n v="2"/>
    <n v="3"/>
    <n v="4"/>
    <n v="2"/>
    <n v="2"/>
    <n v="4"/>
    <n v="3"/>
    <n v="3"/>
    <n v="3"/>
    <n v="4"/>
    <n v="60"/>
    <n v="4"/>
    <n v="24"/>
    <n v="11"/>
  </r>
  <r>
    <x v="20"/>
    <d v="2009-09-16T00:00:00"/>
    <x v="111"/>
    <x v="111"/>
    <x v="0"/>
    <x v="0"/>
    <n v="4"/>
    <n v="4"/>
    <n v="3"/>
    <n v="3"/>
    <n v="4"/>
    <n v="3"/>
    <n v="4"/>
    <n v="3"/>
    <n v="4"/>
    <n v="3"/>
    <n v="3"/>
    <n v="4"/>
    <n v="3"/>
    <n v="4"/>
    <n v="4"/>
    <n v="5"/>
    <n v="65"/>
    <n v="9"/>
    <n v="18"/>
    <n v="14"/>
  </r>
  <r>
    <x v="20"/>
    <d v="2009-09-16T00:00:00"/>
    <x v="75"/>
    <x v="74"/>
    <x v="5"/>
    <x v="3"/>
    <n v="5"/>
    <n v="6"/>
    <n v="5"/>
    <n v="4"/>
    <n v="5"/>
    <n v="6"/>
    <n v="5"/>
    <n v="5"/>
    <n v="5"/>
    <n v="3"/>
    <n v="3"/>
    <n v="7"/>
    <n v="6"/>
    <n v="3"/>
    <n v="5"/>
    <n v="5"/>
    <n v="91"/>
    <n v="35"/>
    <n v="13"/>
    <n v="18"/>
  </r>
  <r>
    <x v="20"/>
    <d v="2009-09-16T00:00:00"/>
    <x v="26"/>
    <x v="26"/>
    <x v="1"/>
    <x v="0"/>
    <n v="4"/>
    <n v="5"/>
    <n v="4"/>
    <n v="3"/>
    <n v="3"/>
    <n v="3"/>
    <n v="3"/>
    <n v="3"/>
    <n v="2"/>
    <n v="4"/>
    <n v="3"/>
    <n v="4"/>
    <n v="4"/>
    <n v="4"/>
    <n v="3"/>
    <n v="4"/>
    <n v="62"/>
    <n v="6"/>
    <n v="20"/>
    <n v="13"/>
  </r>
  <r>
    <x v="20"/>
    <d v="2009-09-16T00:00:00"/>
    <x v="30"/>
    <x v="30"/>
    <x v="1"/>
    <x v="0"/>
    <n v="3"/>
    <n v="3"/>
    <n v="3"/>
    <n v="3"/>
    <n v="3"/>
    <n v="2"/>
    <n v="3"/>
    <n v="2"/>
    <n v="3"/>
    <n v="3"/>
    <n v="3"/>
    <n v="4"/>
    <n v="3"/>
    <n v="2"/>
    <n v="2"/>
    <n v="3"/>
    <n v="51"/>
    <n v="-5"/>
    <n v="50"/>
    <n v="1"/>
  </r>
  <r>
    <x v="20"/>
    <d v="2009-09-16T00:00:00"/>
    <x v="46"/>
    <x v="46"/>
    <x v="1"/>
    <x v="1"/>
    <n v="3"/>
    <n v="5"/>
    <n v="3"/>
    <n v="3"/>
    <n v="3"/>
    <n v="3"/>
    <n v="4"/>
    <n v="3"/>
    <n v="3"/>
    <n v="2"/>
    <n v="2"/>
    <n v="5"/>
    <n v="2"/>
    <n v="3"/>
    <n v="3"/>
    <n v="2"/>
    <n v="54"/>
    <n v="-2"/>
    <n v="43"/>
    <n v="3"/>
  </r>
  <r>
    <x v="20"/>
    <d v="2009-09-16T00:00:00"/>
    <x v="17"/>
    <x v="103"/>
    <x v="0"/>
    <x v="0"/>
    <n v="4"/>
    <n v="4"/>
    <n v="4"/>
    <n v="2"/>
    <n v="3"/>
    <n v="3"/>
    <n v="2"/>
    <n v="3"/>
    <n v="4"/>
    <n v="2"/>
    <n v="2"/>
    <n v="4"/>
    <n v="2"/>
    <n v="3"/>
    <n v="2"/>
    <n v="3"/>
    <n v="54"/>
    <n v="-2"/>
    <n v="43"/>
    <n v="3"/>
  </r>
  <r>
    <x v="20"/>
    <d v="2009-09-16T00:00:00"/>
    <x v="66"/>
    <x v="65"/>
    <x v="1"/>
    <x v="3"/>
    <n v="5"/>
    <n v="5"/>
    <n v="5"/>
    <n v="4"/>
    <n v="5"/>
    <n v="5"/>
    <n v="3"/>
    <n v="3"/>
    <n v="4"/>
    <n v="3"/>
    <n v="4"/>
    <n v="5"/>
    <n v="4"/>
    <n v="4"/>
    <n v="5"/>
    <n v="4"/>
    <n v="76"/>
    <n v="20"/>
    <n v="15"/>
    <n v="16"/>
  </r>
  <r>
    <x v="21"/>
    <d v="2009-09-23T00:00:00"/>
    <x v="1"/>
    <x v="1"/>
    <x v="0"/>
    <x v="0"/>
    <n v="5"/>
    <n v="6"/>
    <n v="3"/>
    <n v="3"/>
    <n v="3"/>
    <n v="2"/>
    <n v="3"/>
    <n v="3"/>
    <n v="3"/>
    <n v="2"/>
    <n v="2"/>
    <n v="3"/>
    <n v="4"/>
    <n v="3"/>
    <n v="3"/>
    <n v="4"/>
    <n v="59"/>
    <n v="3"/>
    <n v="24"/>
    <n v="11"/>
  </r>
  <r>
    <x v="21"/>
    <d v="2009-09-23T00:00:00"/>
    <x v="2"/>
    <x v="2"/>
    <x v="3"/>
    <x v="0"/>
    <n v="3"/>
    <n v="4"/>
    <n v="3"/>
    <n v="2"/>
    <n v="3"/>
    <n v="3"/>
    <n v="3"/>
    <n v="3"/>
    <n v="4"/>
    <n v="2"/>
    <n v="3"/>
    <n v="4"/>
    <n v="3"/>
    <n v="2"/>
    <n v="3"/>
    <n v="3"/>
    <n v="56"/>
    <n v="0"/>
    <n v="34"/>
    <n v="6"/>
  </r>
  <r>
    <x v="21"/>
    <d v="2009-09-23T00:00:00"/>
    <x v="3"/>
    <x v="3"/>
    <x v="0"/>
    <x v="2"/>
    <n v="4"/>
    <n v="4"/>
    <n v="3"/>
    <n v="2"/>
    <n v="4"/>
    <n v="4"/>
    <n v="5"/>
    <n v="2"/>
    <n v="4"/>
    <n v="3"/>
    <n v="2"/>
    <n v="4"/>
    <n v="4"/>
    <n v="4"/>
    <n v="2"/>
    <n v="4"/>
    <n v="63"/>
    <n v="7"/>
    <n v="15"/>
    <n v="16"/>
  </r>
  <r>
    <x v="21"/>
    <d v="2009-09-23T00:00:00"/>
    <x v="96"/>
    <x v="95"/>
    <x v="0"/>
    <x v="0"/>
    <n v="4"/>
    <n v="5"/>
    <n v="4"/>
    <n v="3"/>
    <n v="4"/>
    <n v="4"/>
    <n v="3"/>
    <n v="3"/>
    <n v="4"/>
    <n v="4"/>
    <n v="3"/>
    <n v="4"/>
    <n v="4"/>
    <n v="3"/>
    <n v="5"/>
    <n v="3"/>
    <n v="67"/>
    <n v="11"/>
    <n v="13"/>
    <n v="18"/>
  </r>
  <r>
    <x v="21"/>
    <d v="2009-09-23T00:00:00"/>
    <x v="114"/>
    <x v="114"/>
    <x v="4"/>
    <x v="2"/>
    <n v="6"/>
    <n v="10"/>
    <n v="4"/>
    <n v="3"/>
    <n v="6"/>
    <n v="6"/>
    <n v="5"/>
    <n v="6"/>
    <n v="4"/>
    <n v="6"/>
    <n v="3"/>
    <n v="7"/>
    <n v="7"/>
    <n v="5"/>
    <n v="3"/>
    <n v="5"/>
    <n v="96"/>
    <n v="40"/>
    <n v="8"/>
    <n v="23"/>
  </r>
  <r>
    <x v="21"/>
    <d v="2009-09-23T00:00:00"/>
    <x v="67"/>
    <x v="66"/>
    <x v="0"/>
    <x v="0"/>
    <n v="4"/>
    <n v="5"/>
    <n v="3"/>
    <n v="3"/>
    <n v="4"/>
    <n v="3"/>
    <n v="4"/>
    <n v="2"/>
    <n v="4"/>
    <n v="4"/>
    <n v="3"/>
    <n v="4"/>
    <n v="3"/>
    <n v="4"/>
    <n v="3"/>
    <n v="5"/>
    <n v="65"/>
    <n v="9"/>
    <n v="14"/>
    <n v="17"/>
  </r>
  <r>
    <x v="21"/>
    <d v="2009-09-23T00:00:00"/>
    <x v="65"/>
    <x v="64"/>
    <x v="1"/>
    <x v="0"/>
    <n v="3"/>
    <n v="4"/>
    <n v="3"/>
    <n v="2"/>
    <n v="3"/>
    <n v="3"/>
    <n v="2"/>
    <n v="3"/>
    <n v="2"/>
    <n v="2"/>
    <n v="2"/>
    <n v="4"/>
    <n v="4"/>
    <n v="5"/>
    <n v="3"/>
    <n v="4"/>
    <n v="55"/>
    <n v="-1"/>
    <n v="37"/>
    <n v="5"/>
  </r>
  <r>
    <x v="21"/>
    <d v="2009-09-23T00:00:00"/>
    <x v="43"/>
    <x v="43"/>
    <x v="0"/>
    <x v="1"/>
    <n v="4"/>
    <n v="4"/>
    <n v="4"/>
    <n v="2"/>
    <n v="3"/>
    <n v="2"/>
    <n v="3"/>
    <n v="3"/>
    <n v="4"/>
    <n v="3"/>
    <n v="3"/>
    <n v="5"/>
    <n v="3"/>
    <n v="4"/>
    <n v="3"/>
    <n v="3"/>
    <n v="59"/>
    <n v="3"/>
    <n v="24"/>
    <n v="11"/>
  </r>
  <r>
    <x v="21"/>
    <d v="2009-09-23T00:00:00"/>
    <x v="52"/>
    <x v="52"/>
    <x v="1"/>
    <x v="0"/>
    <n v="4"/>
    <n v="4"/>
    <n v="4"/>
    <n v="2"/>
    <n v="3"/>
    <n v="3"/>
    <n v="3"/>
    <n v="3"/>
    <n v="2"/>
    <n v="3"/>
    <n v="2"/>
    <n v="3"/>
    <n v="4"/>
    <n v="2"/>
    <n v="3"/>
    <n v="3"/>
    <n v="54"/>
    <n v="-2"/>
    <n v="43"/>
    <n v="3"/>
  </r>
  <r>
    <x v="21"/>
    <d v="2009-09-23T00:00:00"/>
    <x v="9"/>
    <x v="9"/>
    <x v="0"/>
    <x v="0"/>
    <n v="3"/>
    <n v="4"/>
    <n v="3"/>
    <n v="3"/>
    <n v="5"/>
    <n v="4"/>
    <n v="2"/>
    <n v="3"/>
    <n v="2"/>
    <n v="3"/>
    <n v="2"/>
    <n v="4"/>
    <n v="4"/>
    <n v="4"/>
    <n v="3"/>
    <n v="3"/>
    <n v="59"/>
    <n v="3"/>
    <n v="24"/>
    <n v="11"/>
  </r>
  <r>
    <x v="21"/>
    <d v="2009-09-23T00:00:00"/>
    <x v="10"/>
    <x v="10"/>
    <x v="2"/>
    <x v="0"/>
    <n v="3"/>
    <n v="4"/>
    <n v="3"/>
    <n v="2"/>
    <n v="3"/>
    <n v="2"/>
    <n v="2"/>
    <n v="2"/>
    <n v="4"/>
    <n v="4"/>
    <n v="2"/>
    <n v="3"/>
    <n v="3"/>
    <n v="3"/>
    <n v="2"/>
    <n v="3"/>
    <n v="50"/>
    <n v="-6"/>
    <n v="50"/>
    <n v="1"/>
  </r>
  <r>
    <x v="21"/>
    <d v="2009-09-23T00:00:00"/>
    <x v="113"/>
    <x v="113"/>
    <x v="1"/>
    <x v="0"/>
    <n v="3"/>
    <n v="5"/>
    <n v="3"/>
    <n v="3"/>
    <n v="4"/>
    <n v="3"/>
    <n v="4"/>
    <n v="2"/>
    <n v="4"/>
    <n v="3"/>
    <n v="3"/>
    <n v="3"/>
    <n v="3"/>
    <n v="3"/>
    <n v="3"/>
    <n v="4"/>
    <n v="59"/>
    <n v="3"/>
    <n v="24"/>
    <n v="11"/>
  </r>
  <r>
    <x v="21"/>
    <d v="2009-09-23T00:00:00"/>
    <x v="13"/>
    <x v="13"/>
    <x v="3"/>
    <x v="0"/>
    <n v="4"/>
    <n v="5"/>
    <n v="3"/>
    <n v="3"/>
    <n v="3"/>
    <n v="2"/>
    <n v="3"/>
    <n v="2"/>
    <n v="4"/>
    <n v="2"/>
    <n v="3"/>
    <n v="4"/>
    <n v="4"/>
    <n v="2"/>
    <n v="2"/>
    <n v="2"/>
    <n v="56"/>
    <n v="0"/>
    <n v="34"/>
    <n v="6"/>
  </r>
  <r>
    <x v="21"/>
    <d v="2009-09-23T00:00:00"/>
    <x v="115"/>
    <x v="115"/>
    <x v="0"/>
    <x v="0"/>
    <n v="4"/>
    <n v="5"/>
    <n v="3"/>
    <n v="3"/>
    <n v="5"/>
    <n v="2"/>
    <n v="4"/>
    <n v="3"/>
    <n v="3"/>
    <n v="3"/>
    <n v="3"/>
    <n v="5"/>
    <n v="6"/>
    <n v="4"/>
    <n v="3"/>
    <n v="4"/>
    <n v="67"/>
    <n v="11"/>
    <n v="13"/>
    <n v="18"/>
  </r>
  <r>
    <x v="21"/>
    <d v="2009-09-23T00:00:00"/>
    <x v="15"/>
    <x v="15"/>
    <x v="1"/>
    <x v="0"/>
    <n v="3"/>
    <n v="5"/>
    <n v="3"/>
    <n v="2"/>
    <n v="3"/>
    <n v="3"/>
    <n v="4"/>
    <n v="3"/>
    <n v="3"/>
    <n v="4"/>
    <n v="4"/>
    <n v="4"/>
    <n v="2"/>
    <n v="3"/>
    <n v="2"/>
    <n v="4"/>
    <n v="58"/>
    <n v="2"/>
    <n v="26"/>
    <n v="10"/>
  </r>
  <r>
    <x v="21"/>
    <d v="2009-09-23T00:00:00"/>
    <x v="26"/>
    <x v="26"/>
    <x v="3"/>
    <x v="1"/>
    <n v="5"/>
    <n v="5"/>
    <n v="3"/>
    <n v="3"/>
    <n v="4"/>
    <n v="4"/>
    <n v="3"/>
    <n v="3"/>
    <n v="2"/>
    <n v="4"/>
    <n v="3"/>
    <n v="4"/>
    <n v="3"/>
    <n v="3"/>
    <n v="2"/>
    <n v="3"/>
    <n v="61"/>
    <n v="5"/>
    <n v="16"/>
    <n v="15"/>
  </r>
  <r>
    <x v="21"/>
    <d v="2009-09-23T00:00:00"/>
    <x v="116"/>
    <x v="116"/>
    <x v="4"/>
    <x v="2"/>
    <n v="6"/>
    <n v="6"/>
    <n v="5"/>
    <n v="3"/>
    <n v="6"/>
    <n v="5"/>
    <n v="3"/>
    <n v="3"/>
    <n v="4"/>
    <n v="3"/>
    <n v="3"/>
    <n v="5"/>
    <n v="5"/>
    <n v="4"/>
    <n v="4"/>
    <n v="4"/>
    <n v="79"/>
    <n v="23"/>
    <n v="10"/>
    <n v="21"/>
  </r>
  <r>
    <x v="21"/>
    <d v="2009-09-23T00:00:00"/>
    <x v="30"/>
    <x v="30"/>
    <x v="1"/>
    <x v="0"/>
    <n v="4"/>
    <n v="4"/>
    <n v="4"/>
    <n v="3"/>
    <n v="3"/>
    <n v="2"/>
    <n v="3"/>
    <n v="3"/>
    <n v="2"/>
    <n v="3"/>
    <n v="2"/>
    <n v="3"/>
    <n v="3"/>
    <n v="3"/>
    <n v="3"/>
    <n v="3"/>
    <n v="54"/>
    <n v="-2"/>
    <n v="43"/>
    <n v="3"/>
  </r>
  <r>
    <x v="21"/>
    <d v="2009-09-23T00:00:00"/>
    <x v="117"/>
    <x v="117"/>
    <x v="3"/>
    <x v="3"/>
    <n v="4"/>
    <n v="7"/>
    <n v="4"/>
    <n v="3"/>
    <n v="5"/>
    <n v="3"/>
    <n v="5"/>
    <n v="4"/>
    <n v="2"/>
    <n v="5"/>
    <n v="5"/>
    <n v="5"/>
    <n v="5"/>
    <n v="4"/>
    <n v="3"/>
    <n v="4"/>
    <n v="78"/>
    <n v="22"/>
    <n v="11"/>
    <n v="20"/>
  </r>
  <r>
    <x v="21"/>
    <d v="2009-09-23T00:00:00"/>
    <x v="62"/>
    <x v="61"/>
    <x v="0"/>
    <x v="1"/>
    <n v="3"/>
    <n v="5"/>
    <n v="2"/>
    <n v="2"/>
    <n v="5"/>
    <n v="2"/>
    <n v="5"/>
    <n v="2"/>
    <n v="2"/>
    <n v="2"/>
    <n v="2"/>
    <n v="5"/>
    <n v="4"/>
    <n v="4"/>
    <n v="3"/>
    <n v="2"/>
    <n v="56"/>
    <n v="0"/>
    <n v="34"/>
    <n v="6"/>
  </r>
  <r>
    <x v="21"/>
    <d v="2009-09-23T00:00:00"/>
    <x v="17"/>
    <x v="103"/>
    <x v="0"/>
    <x v="0"/>
    <n v="3"/>
    <n v="4"/>
    <n v="3"/>
    <n v="2"/>
    <n v="3"/>
    <n v="3"/>
    <n v="2"/>
    <n v="3"/>
    <n v="2"/>
    <n v="2"/>
    <n v="2"/>
    <n v="3"/>
    <n v="3"/>
    <n v="3"/>
    <n v="2"/>
    <n v="3"/>
    <n v="50"/>
    <n v="-6"/>
    <n v="50"/>
    <n v="1"/>
  </r>
  <r>
    <x v="21"/>
    <d v="2009-09-23T00:00:00"/>
    <x v="34"/>
    <x v="34"/>
    <x v="1"/>
    <x v="0"/>
    <n v="3"/>
    <n v="4"/>
    <n v="3"/>
    <n v="2"/>
    <n v="4"/>
    <n v="4"/>
    <n v="3"/>
    <n v="3"/>
    <n v="4"/>
    <n v="3"/>
    <n v="2"/>
    <n v="4"/>
    <n v="3"/>
    <n v="2"/>
    <n v="3"/>
    <n v="3"/>
    <n v="56"/>
    <n v="0"/>
    <n v="34"/>
    <n v="6"/>
  </r>
  <r>
    <x v="21"/>
    <d v="2009-09-23T00:00:00"/>
    <x v="66"/>
    <x v="65"/>
    <x v="4"/>
    <x v="2"/>
    <n v="4"/>
    <n v="6"/>
    <n v="4"/>
    <n v="3"/>
    <n v="8"/>
    <n v="4"/>
    <n v="5"/>
    <n v="4"/>
    <n v="4"/>
    <n v="3"/>
    <n v="3"/>
    <n v="6"/>
    <n v="6"/>
    <n v="4"/>
    <n v="4"/>
    <n v="5"/>
    <n v="83"/>
    <n v="27"/>
    <n v="9"/>
    <n v="22"/>
  </r>
  <r>
    <x v="22"/>
    <d v="2009-09-30T00:00:00"/>
    <x v="1"/>
    <x v="1"/>
    <x v="0"/>
    <x v="0"/>
    <n v="3"/>
    <n v="3"/>
    <n v="3"/>
    <n v="3"/>
    <n v="4"/>
    <n v="5"/>
    <n v="2"/>
    <n v="3"/>
    <n v="2"/>
    <n v="2"/>
    <n v="5"/>
    <n v="3"/>
    <n v="3"/>
    <n v="3"/>
    <n v="3"/>
    <n v="2"/>
    <n v="56"/>
    <n v="0"/>
    <n v="30"/>
    <n v="8"/>
  </r>
  <r>
    <x v="22"/>
    <d v="2009-09-30T00:00:00"/>
    <x v="40"/>
    <x v="40"/>
    <x v="1"/>
    <x v="1"/>
    <n v="4"/>
    <n v="4"/>
    <n v="3"/>
    <n v="2"/>
    <n v="4"/>
    <n v="2"/>
    <n v="3"/>
    <n v="3"/>
    <n v="4"/>
    <n v="2"/>
    <n v="2"/>
    <n v="3"/>
    <n v="2"/>
    <n v="3"/>
    <n v="2"/>
    <n v="2"/>
    <n v="50"/>
    <n v="-6"/>
    <n v="50"/>
    <n v="1"/>
  </r>
  <r>
    <x v="22"/>
    <d v="2009-09-30T00:00:00"/>
    <x v="2"/>
    <x v="2"/>
    <x v="0"/>
    <x v="0"/>
    <n v="4"/>
    <n v="4"/>
    <n v="3"/>
    <n v="3"/>
    <n v="3"/>
    <n v="3"/>
    <n v="3"/>
    <n v="3"/>
    <n v="2"/>
    <n v="2"/>
    <n v="3"/>
    <n v="4"/>
    <n v="3"/>
    <n v="3"/>
    <n v="3"/>
    <n v="3"/>
    <n v="56"/>
    <n v="0"/>
    <n v="30"/>
    <n v="8"/>
  </r>
  <r>
    <x v="22"/>
    <d v="2009-09-30T00:00:00"/>
    <x v="71"/>
    <x v="70"/>
    <x v="1"/>
    <x v="0"/>
    <n v="4"/>
    <n v="5"/>
    <n v="3"/>
    <n v="3"/>
    <n v="4"/>
    <n v="3"/>
    <n v="3"/>
    <n v="3"/>
    <n v="3"/>
    <n v="3"/>
    <n v="3"/>
    <n v="4"/>
    <n v="3"/>
    <n v="3"/>
    <n v="3"/>
    <n v="3"/>
    <n v="59"/>
    <n v="3"/>
    <n v="22"/>
    <n v="12"/>
  </r>
  <r>
    <x v="22"/>
    <d v="2009-09-30T00:00:00"/>
    <x v="118"/>
    <x v="118"/>
    <x v="8"/>
    <x v="3"/>
    <n v="7"/>
    <n v="8"/>
    <n v="5"/>
    <n v="6"/>
    <n v="6"/>
    <n v="8"/>
    <n v="6"/>
    <n v="7"/>
    <n v="6"/>
    <n v="5"/>
    <n v="5"/>
    <n v="4"/>
    <n v="9"/>
    <n v="6"/>
    <n v="6"/>
    <n v="7"/>
    <n v="115"/>
    <n v="59"/>
    <n v="5"/>
    <n v="26"/>
  </r>
  <r>
    <x v="22"/>
    <d v="2009-09-30T00:00:00"/>
    <x v="107"/>
    <x v="107"/>
    <x v="4"/>
    <x v="0"/>
    <n v="4"/>
    <n v="5"/>
    <n v="3"/>
    <n v="3"/>
    <n v="6"/>
    <n v="2"/>
    <n v="3"/>
    <n v="2"/>
    <n v="3"/>
    <n v="2"/>
    <n v="5"/>
    <n v="3"/>
    <n v="2"/>
    <n v="3"/>
    <n v="2"/>
    <n v="4"/>
    <n v="61"/>
    <n v="5"/>
    <n v="16"/>
    <n v="15"/>
  </r>
  <r>
    <x v="22"/>
    <d v="2009-09-30T00:00:00"/>
    <x v="88"/>
    <x v="87"/>
    <x v="0"/>
    <x v="0"/>
    <n v="5"/>
    <n v="6"/>
    <n v="4"/>
    <n v="2"/>
    <n v="4"/>
    <n v="3"/>
    <n v="3"/>
    <n v="4"/>
    <n v="2"/>
    <n v="3"/>
    <n v="3"/>
    <n v="5"/>
    <n v="3"/>
    <n v="6"/>
    <n v="4"/>
    <n v="4"/>
    <n v="68"/>
    <n v="12"/>
    <n v="12"/>
    <n v="19"/>
  </r>
  <r>
    <x v="22"/>
    <d v="2009-09-30T00:00:00"/>
    <x v="119"/>
    <x v="119"/>
    <x v="3"/>
    <x v="3"/>
    <n v="4"/>
    <n v="7"/>
    <n v="3"/>
    <n v="3"/>
    <n v="4"/>
    <n v="3"/>
    <n v="3"/>
    <n v="4"/>
    <n v="3"/>
    <n v="4"/>
    <n v="3"/>
    <n v="5"/>
    <n v="4"/>
    <n v="3"/>
    <n v="4"/>
    <n v="3"/>
    <n v="70"/>
    <n v="14"/>
    <n v="11"/>
    <n v="20"/>
  </r>
  <r>
    <x v="22"/>
    <d v="2009-09-30T00:00:00"/>
    <x v="98"/>
    <x v="97"/>
    <x v="3"/>
    <x v="0"/>
    <n v="3"/>
    <n v="4"/>
    <n v="3"/>
    <n v="2"/>
    <n v="4"/>
    <n v="5"/>
    <n v="4"/>
    <n v="3"/>
    <n v="4"/>
    <n v="3"/>
    <n v="2"/>
    <n v="5"/>
    <n v="3"/>
    <n v="3"/>
    <n v="3"/>
    <n v="4"/>
    <n v="63"/>
    <n v="7"/>
    <n v="15"/>
    <n v="16"/>
  </r>
  <r>
    <x v="22"/>
    <d v="2009-09-30T00:00:00"/>
    <x v="120"/>
    <x v="120"/>
    <x v="3"/>
    <x v="2"/>
    <n v="6"/>
    <n v="6"/>
    <n v="4"/>
    <n v="3"/>
    <n v="7"/>
    <n v="5"/>
    <n v="5"/>
    <n v="4"/>
    <n v="4"/>
    <n v="4"/>
    <n v="4"/>
    <n v="4"/>
    <n v="4"/>
    <n v="4"/>
    <n v="4"/>
    <n v="5"/>
    <n v="82"/>
    <n v="26"/>
    <n v="10"/>
    <n v="21"/>
  </r>
  <r>
    <x v="22"/>
    <d v="2009-09-30T00:00:00"/>
    <x v="52"/>
    <x v="52"/>
    <x v="1"/>
    <x v="0"/>
    <n v="3"/>
    <n v="4"/>
    <n v="3"/>
    <n v="3"/>
    <n v="5"/>
    <n v="2"/>
    <n v="3"/>
    <n v="2"/>
    <n v="2"/>
    <n v="3"/>
    <n v="2"/>
    <n v="4"/>
    <n v="3"/>
    <n v="3"/>
    <n v="4"/>
    <n v="3"/>
    <n v="55"/>
    <n v="-1"/>
    <n v="32"/>
    <n v="7"/>
  </r>
  <r>
    <x v="22"/>
    <d v="2009-09-30T00:00:00"/>
    <x v="121"/>
    <x v="121"/>
    <x v="0"/>
    <x v="2"/>
    <n v="4"/>
    <n v="4"/>
    <n v="3"/>
    <n v="3"/>
    <n v="4"/>
    <n v="4"/>
    <n v="4"/>
    <n v="3"/>
    <n v="4"/>
    <n v="3"/>
    <n v="4"/>
    <n v="4"/>
    <n v="4"/>
    <n v="3"/>
    <n v="3"/>
    <n v="3"/>
    <n v="65"/>
    <n v="9"/>
    <n v="14"/>
    <n v="17"/>
  </r>
  <r>
    <x v="22"/>
    <d v="2009-09-30T00:00:00"/>
    <x v="10"/>
    <x v="10"/>
    <x v="3"/>
    <x v="0"/>
    <n v="3"/>
    <n v="3"/>
    <n v="3"/>
    <n v="3"/>
    <n v="3"/>
    <n v="3"/>
    <n v="4"/>
    <n v="3"/>
    <n v="3"/>
    <n v="4"/>
    <n v="2"/>
    <n v="5"/>
    <n v="4"/>
    <n v="3"/>
    <n v="2"/>
    <n v="3"/>
    <n v="59"/>
    <n v="3"/>
    <n v="22"/>
    <n v="12"/>
  </r>
  <r>
    <x v="22"/>
    <d v="2009-09-30T00:00:00"/>
    <x v="122"/>
    <x v="122"/>
    <x v="6"/>
    <x v="2"/>
    <n v="6"/>
    <n v="7"/>
    <n v="5"/>
    <n v="4"/>
    <n v="4"/>
    <n v="6"/>
    <n v="6"/>
    <n v="4"/>
    <n v="4"/>
    <n v="3"/>
    <n v="4"/>
    <n v="3"/>
    <n v="6"/>
    <n v="4"/>
    <n v="5"/>
    <n v="5"/>
    <n v="87"/>
    <n v="31"/>
    <n v="6"/>
    <n v="25"/>
  </r>
  <r>
    <x v="22"/>
    <d v="2009-09-30T00:00:00"/>
    <x v="113"/>
    <x v="113"/>
    <x v="1"/>
    <x v="0"/>
    <n v="3"/>
    <n v="5"/>
    <n v="3"/>
    <n v="2"/>
    <n v="4"/>
    <n v="3"/>
    <n v="3"/>
    <n v="3"/>
    <n v="3"/>
    <n v="4"/>
    <n v="3"/>
    <n v="4"/>
    <n v="4"/>
    <n v="3"/>
    <n v="3"/>
    <n v="3"/>
    <n v="59"/>
    <n v="3"/>
    <n v="22"/>
    <n v="12"/>
  </r>
  <r>
    <x v="22"/>
    <d v="2009-09-30T00:00:00"/>
    <x v="15"/>
    <x v="15"/>
    <x v="1"/>
    <x v="0"/>
    <n v="4"/>
    <n v="4"/>
    <n v="3"/>
    <n v="2"/>
    <n v="3"/>
    <n v="2"/>
    <n v="3"/>
    <n v="3"/>
    <n v="4"/>
    <n v="5"/>
    <n v="3"/>
    <n v="3"/>
    <n v="3"/>
    <n v="3"/>
    <n v="2"/>
    <n v="4"/>
    <n v="57"/>
    <n v="1"/>
    <n v="24"/>
    <n v="11"/>
  </r>
  <r>
    <x v="22"/>
    <d v="2009-09-30T00:00:00"/>
    <x v="26"/>
    <x v="26"/>
    <x v="1"/>
    <x v="0"/>
    <n v="4"/>
    <n v="4"/>
    <n v="4"/>
    <n v="3"/>
    <n v="4"/>
    <n v="3"/>
    <n v="3"/>
    <n v="4"/>
    <n v="3"/>
    <n v="5"/>
    <n v="3"/>
    <n v="3"/>
    <n v="4"/>
    <n v="3"/>
    <n v="5"/>
    <n v="4"/>
    <n v="65"/>
    <n v="9"/>
    <n v="14"/>
    <n v="17"/>
  </r>
  <r>
    <x v="22"/>
    <d v="2009-09-30T00:00:00"/>
    <x v="123"/>
    <x v="123"/>
    <x v="3"/>
    <x v="2"/>
    <n v="3"/>
    <n v="7"/>
    <n v="6"/>
    <n v="4"/>
    <n v="6"/>
    <n v="4"/>
    <n v="5"/>
    <n v="4"/>
    <n v="4"/>
    <n v="3"/>
    <n v="6"/>
    <n v="5"/>
    <n v="7"/>
    <n v="4"/>
    <n v="5"/>
    <n v="4"/>
    <n v="86"/>
    <n v="30"/>
    <n v="7"/>
    <n v="24"/>
  </r>
  <r>
    <x v="22"/>
    <d v="2009-09-30T00:00:00"/>
    <x v="30"/>
    <x v="30"/>
    <x v="1"/>
    <x v="1"/>
    <n v="3"/>
    <n v="4"/>
    <n v="2"/>
    <n v="2"/>
    <n v="3"/>
    <n v="2"/>
    <n v="4"/>
    <n v="2"/>
    <n v="3"/>
    <n v="2"/>
    <n v="2"/>
    <n v="4"/>
    <n v="3"/>
    <n v="3"/>
    <n v="4"/>
    <n v="2"/>
    <n v="50"/>
    <n v="-6"/>
    <n v="50"/>
    <n v="1"/>
  </r>
  <r>
    <x v="22"/>
    <d v="2009-09-30T00:00:00"/>
    <x v="92"/>
    <x v="91"/>
    <x v="1"/>
    <x v="1"/>
    <n v="4"/>
    <n v="4"/>
    <n v="4"/>
    <n v="2"/>
    <n v="4"/>
    <n v="3"/>
    <n v="2"/>
    <n v="3"/>
    <n v="3"/>
    <n v="2"/>
    <n v="2"/>
    <n v="4"/>
    <n v="3"/>
    <n v="2"/>
    <n v="3"/>
    <n v="3"/>
    <n v="53"/>
    <n v="-3"/>
    <n v="37"/>
    <n v="5"/>
  </r>
  <r>
    <x v="22"/>
    <d v="2009-09-30T00:00:00"/>
    <x v="62"/>
    <x v="61"/>
    <x v="0"/>
    <x v="1"/>
    <n v="3"/>
    <n v="5"/>
    <n v="3"/>
    <n v="3"/>
    <n v="4"/>
    <n v="2"/>
    <n v="3"/>
    <n v="3"/>
    <n v="2"/>
    <n v="3"/>
    <n v="2"/>
    <n v="4"/>
    <n v="3"/>
    <n v="2"/>
    <n v="3"/>
    <n v="3"/>
    <n v="54"/>
    <n v="-2"/>
    <n v="34"/>
    <n v="6"/>
  </r>
  <r>
    <x v="22"/>
    <d v="2009-09-30T00:00:00"/>
    <x v="124"/>
    <x v="124"/>
    <x v="3"/>
    <x v="2"/>
    <n v="6"/>
    <n v="6"/>
    <n v="4"/>
    <n v="4"/>
    <n v="5"/>
    <n v="6"/>
    <n v="4"/>
    <n v="5"/>
    <n v="4"/>
    <n v="3"/>
    <n v="5"/>
    <n v="3"/>
    <n v="6"/>
    <n v="4"/>
    <n v="5"/>
    <n v="3"/>
    <n v="82"/>
    <n v="26"/>
    <n v="10"/>
    <n v="21"/>
  </r>
  <r>
    <x v="22"/>
    <d v="2009-09-30T00:00:00"/>
    <x v="17"/>
    <x v="103"/>
    <x v="1"/>
    <x v="0"/>
    <n v="3"/>
    <n v="4"/>
    <n v="2"/>
    <n v="2"/>
    <n v="3"/>
    <n v="4"/>
    <n v="3"/>
    <n v="3"/>
    <n v="2"/>
    <n v="2"/>
    <n v="2"/>
    <n v="4"/>
    <n v="3"/>
    <n v="3"/>
    <n v="3"/>
    <n v="3"/>
    <n v="52"/>
    <n v="-4"/>
    <n v="43"/>
    <n v="3"/>
  </r>
  <r>
    <x v="22"/>
    <d v="2009-09-30T00:00:00"/>
    <x v="34"/>
    <x v="34"/>
    <x v="0"/>
    <x v="0"/>
    <n v="4"/>
    <n v="4"/>
    <n v="3"/>
    <n v="2"/>
    <n v="4"/>
    <n v="3"/>
    <n v="3"/>
    <n v="3"/>
    <n v="2"/>
    <n v="3"/>
    <n v="2"/>
    <n v="4"/>
    <n v="2"/>
    <n v="4"/>
    <n v="2"/>
    <n v="4"/>
    <n v="56"/>
    <n v="0"/>
    <n v="30"/>
    <n v="8"/>
  </r>
  <r>
    <x v="22"/>
    <d v="2009-09-30T00:00:00"/>
    <x v="66"/>
    <x v="65"/>
    <x v="4"/>
    <x v="2"/>
    <n v="5"/>
    <n v="6"/>
    <n v="5"/>
    <n v="5"/>
    <n v="5"/>
    <n v="4"/>
    <n v="3"/>
    <n v="6"/>
    <n v="4"/>
    <n v="5"/>
    <n v="3"/>
    <n v="5"/>
    <n v="5"/>
    <n v="3"/>
    <n v="4"/>
    <n v="6"/>
    <n v="84"/>
    <n v="28"/>
    <n v="8"/>
    <n v="23"/>
  </r>
  <r>
    <x v="22"/>
    <d v="2009-09-30T00:00:00"/>
    <x v="6"/>
    <x v="6"/>
    <x v="0"/>
    <x v="0"/>
    <n v="3"/>
    <n v="3"/>
    <n v="3"/>
    <n v="3"/>
    <n v="3"/>
    <n v="3"/>
    <n v="3"/>
    <n v="2"/>
    <n v="3"/>
    <n v="2"/>
    <n v="2"/>
    <n v="4"/>
    <n v="3"/>
    <n v="2"/>
    <n v="3"/>
    <n v="3"/>
    <n v="52"/>
    <n v="-4"/>
    <n v="43"/>
    <n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22">
  <r>
    <n v="1"/>
    <d v="2009-04-15T00:00:00"/>
    <x v="0"/>
    <x v="0"/>
    <n v="4"/>
    <n v="3"/>
    <n v="6"/>
    <n v="6"/>
    <n v="3"/>
    <n v="3"/>
    <n v="6"/>
    <n v="4"/>
    <n v="2"/>
    <n v="3"/>
    <n v="4"/>
    <n v="4"/>
    <n v="3"/>
    <n v="5"/>
    <n v="4"/>
    <n v="4"/>
    <n v="3"/>
    <n v="3"/>
    <n v="70"/>
    <n v="14"/>
    <x v="0"/>
  </r>
  <r>
    <n v="1"/>
    <d v="2009-04-15T00:00:00"/>
    <x v="1"/>
    <x v="1"/>
    <n v="4"/>
    <n v="3"/>
    <n v="3"/>
    <n v="4"/>
    <n v="5"/>
    <n v="3"/>
    <n v="5"/>
    <n v="3"/>
    <n v="3"/>
    <n v="3"/>
    <n v="2"/>
    <n v="2"/>
    <n v="2"/>
    <n v="3"/>
    <n v="4"/>
    <n v="3"/>
    <n v="2"/>
    <n v="2"/>
    <n v="56"/>
    <n v="0"/>
    <x v="1"/>
  </r>
  <r>
    <n v="1"/>
    <d v="2009-04-15T00:00:00"/>
    <x v="2"/>
    <x v="2"/>
    <n v="4"/>
    <n v="3"/>
    <n v="4"/>
    <n v="4"/>
    <n v="4"/>
    <n v="3"/>
    <n v="3"/>
    <n v="4"/>
    <n v="3"/>
    <n v="2"/>
    <n v="4"/>
    <n v="3"/>
    <n v="3"/>
    <n v="3"/>
    <n v="3"/>
    <n v="4"/>
    <n v="2"/>
    <n v="3"/>
    <n v="59"/>
    <n v="3"/>
    <x v="2"/>
  </r>
  <r>
    <n v="1"/>
    <d v="2009-04-15T00:00:00"/>
    <x v="3"/>
    <x v="3"/>
    <n v="4"/>
    <n v="2"/>
    <n v="4"/>
    <n v="4"/>
    <n v="3"/>
    <n v="3"/>
    <n v="5"/>
    <n v="3"/>
    <n v="3"/>
    <n v="3"/>
    <n v="3"/>
    <n v="2"/>
    <n v="3"/>
    <n v="4"/>
    <n v="4"/>
    <n v="3"/>
    <n v="4"/>
    <n v="3"/>
    <n v="60"/>
    <n v="4"/>
    <x v="3"/>
  </r>
  <r>
    <n v="1"/>
    <d v="2009-04-15T00:00:00"/>
    <x v="4"/>
    <x v="4"/>
    <n v="4"/>
    <n v="3"/>
    <n v="3"/>
    <n v="4"/>
    <n v="3"/>
    <n v="2"/>
    <n v="4"/>
    <n v="4"/>
    <n v="4"/>
    <n v="3"/>
    <n v="3"/>
    <n v="2"/>
    <n v="3"/>
    <n v="3"/>
    <n v="4"/>
    <n v="3"/>
    <n v="2"/>
    <n v="4"/>
    <n v="58"/>
    <n v="2"/>
    <x v="4"/>
  </r>
  <r>
    <n v="1"/>
    <d v="2009-04-15T00:00:00"/>
    <x v="5"/>
    <x v="5"/>
    <n v="4"/>
    <n v="3"/>
    <n v="3"/>
    <n v="5"/>
    <n v="3"/>
    <n v="3"/>
    <n v="5"/>
    <n v="4"/>
    <n v="3"/>
    <n v="3"/>
    <n v="3"/>
    <n v="4"/>
    <n v="3"/>
    <n v="3"/>
    <n v="4"/>
    <n v="3"/>
    <n v="5"/>
    <n v="4"/>
    <n v="65"/>
    <n v="9"/>
    <x v="5"/>
  </r>
  <r>
    <n v="1"/>
    <d v="2009-04-15T00:00:00"/>
    <x v="6"/>
    <x v="6"/>
    <n v="4"/>
    <n v="2"/>
    <n v="3"/>
    <n v="4"/>
    <n v="3"/>
    <n v="3"/>
    <n v="4"/>
    <n v="3"/>
    <n v="3"/>
    <n v="3"/>
    <n v="4"/>
    <n v="2"/>
    <n v="3"/>
    <n v="3"/>
    <n v="3"/>
    <n v="4"/>
    <n v="2"/>
    <n v="3"/>
    <n v="56"/>
    <n v="0"/>
    <x v="1"/>
  </r>
  <r>
    <n v="1"/>
    <d v="2009-04-15T00:00:00"/>
    <x v="7"/>
    <x v="7"/>
    <n v="3"/>
    <n v="4"/>
    <n v="3"/>
    <n v="3"/>
    <n v="3"/>
    <n v="2"/>
    <n v="2"/>
    <n v="2"/>
    <n v="2"/>
    <n v="2"/>
    <n v="3"/>
    <n v="3"/>
    <n v="2"/>
    <n v="3"/>
    <n v="3"/>
    <n v="3"/>
    <n v="3"/>
    <n v="3"/>
    <n v="49"/>
    <n v="-7"/>
    <x v="6"/>
  </r>
  <r>
    <n v="1"/>
    <d v="2009-04-15T00:00:00"/>
    <x v="8"/>
    <x v="8"/>
    <n v="3"/>
    <n v="5"/>
    <n v="4"/>
    <n v="4"/>
    <n v="4"/>
    <n v="3"/>
    <n v="4"/>
    <n v="5"/>
    <n v="3"/>
    <n v="3"/>
    <n v="4"/>
    <n v="3"/>
    <n v="3"/>
    <n v="3"/>
    <n v="3"/>
    <n v="3"/>
    <n v="3"/>
    <n v="4"/>
    <n v="64"/>
    <n v="8"/>
    <x v="7"/>
  </r>
  <r>
    <n v="1"/>
    <d v="2009-04-15T00:00:00"/>
    <x v="9"/>
    <x v="9"/>
    <n v="4"/>
    <n v="4"/>
    <n v="4"/>
    <n v="5"/>
    <n v="3"/>
    <n v="3"/>
    <n v="4"/>
    <n v="4"/>
    <n v="3"/>
    <n v="4"/>
    <n v="4"/>
    <n v="2"/>
    <n v="3"/>
    <n v="4"/>
    <n v="3"/>
    <n v="2"/>
    <n v="3"/>
    <n v="3"/>
    <n v="62"/>
    <n v="6"/>
    <x v="8"/>
  </r>
  <r>
    <n v="1"/>
    <d v="2009-04-15T00:00:00"/>
    <x v="10"/>
    <x v="10"/>
    <n v="2"/>
    <n v="3"/>
    <n v="3"/>
    <n v="3"/>
    <n v="3"/>
    <n v="4"/>
    <n v="5"/>
    <n v="5"/>
    <n v="2"/>
    <n v="3"/>
    <n v="2"/>
    <n v="2"/>
    <n v="2"/>
    <n v="3"/>
    <n v="3"/>
    <n v="3"/>
    <n v="2"/>
    <n v="3"/>
    <n v="53"/>
    <n v="-3"/>
    <x v="9"/>
  </r>
  <r>
    <n v="1"/>
    <d v="2009-04-15T00:00:00"/>
    <x v="11"/>
    <x v="11"/>
    <n v="5"/>
    <n v="2"/>
    <n v="4"/>
    <n v="5"/>
    <n v="4"/>
    <n v="3"/>
    <n v="5"/>
    <n v="3"/>
    <n v="3"/>
    <n v="3"/>
    <n v="4"/>
    <n v="3"/>
    <n v="3"/>
    <n v="5"/>
    <n v="3"/>
    <n v="5"/>
    <n v="2"/>
    <n v="2"/>
    <n v="64"/>
    <n v="8"/>
    <x v="7"/>
  </r>
  <r>
    <n v="1"/>
    <d v="2009-04-15T00:00:00"/>
    <x v="12"/>
    <x v="12"/>
    <n v="4"/>
    <n v="3"/>
    <n v="4"/>
    <n v="5"/>
    <n v="4"/>
    <n v="3"/>
    <n v="5"/>
    <n v="3"/>
    <n v="3"/>
    <n v="3"/>
    <n v="2"/>
    <n v="4"/>
    <n v="3"/>
    <n v="5"/>
    <n v="4"/>
    <n v="2"/>
    <n v="4"/>
    <n v="4"/>
    <n v="65"/>
    <n v="9"/>
    <x v="5"/>
  </r>
  <r>
    <n v="1"/>
    <d v="2009-04-15T00:00:00"/>
    <x v="13"/>
    <x v="13"/>
    <n v="5"/>
    <n v="3"/>
    <n v="4"/>
    <n v="4"/>
    <n v="3"/>
    <n v="3"/>
    <n v="3"/>
    <n v="4"/>
    <n v="2"/>
    <n v="2"/>
    <n v="3"/>
    <n v="4"/>
    <n v="2"/>
    <n v="3"/>
    <n v="3"/>
    <n v="3"/>
    <n v="3"/>
    <n v="3"/>
    <n v="57"/>
    <n v="1"/>
    <x v="10"/>
  </r>
  <r>
    <n v="1"/>
    <d v="2009-04-15T00:00:00"/>
    <x v="14"/>
    <x v="14"/>
    <n v="3"/>
    <n v="2"/>
    <n v="4"/>
    <n v="4"/>
    <n v="3"/>
    <n v="3"/>
    <n v="4"/>
    <n v="3"/>
    <n v="3"/>
    <n v="2"/>
    <n v="3"/>
    <n v="2"/>
    <n v="3"/>
    <n v="3"/>
    <n v="3"/>
    <n v="3"/>
    <n v="3"/>
    <n v="4"/>
    <n v="55"/>
    <n v="-1"/>
    <x v="11"/>
  </r>
  <r>
    <n v="1"/>
    <d v="2009-04-15T00:00:00"/>
    <x v="15"/>
    <x v="15"/>
    <n v="4"/>
    <n v="4"/>
    <n v="5"/>
    <n v="5"/>
    <n v="3"/>
    <n v="2"/>
    <n v="7"/>
    <n v="5"/>
    <n v="4"/>
    <n v="3"/>
    <n v="2"/>
    <n v="3"/>
    <n v="3"/>
    <n v="5"/>
    <n v="6"/>
    <n v="3"/>
    <n v="2"/>
    <n v="4"/>
    <n v="70"/>
    <n v="14"/>
    <x v="0"/>
  </r>
  <r>
    <n v="1"/>
    <d v="2009-04-15T00:00:00"/>
    <x v="16"/>
    <x v="16"/>
    <n v="4"/>
    <n v="4"/>
    <n v="5"/>
    <n v="8"/>
    <n v="4"/>
    <n v="3"/>
    <n v="6"/>
    <n v="4"/>
    <n v="4"/>
    <n v="3"/>
    <n v="4"/>
    <n v="3"/>
    <n v="3"/>
    <n v="6"/>
    <n v="4"/>
    <n v="4"/>
    <n v="4"/>
    <n v="4"/>
    <n v="77"/>
    <n v="21"/>
    <x v="12"/>
  </r>
  <r>
    <n v="1"/>
    <d v="2009-04-15T00:00:00"/>
    <x v="17"/>
    <x v="17"/>
    <n v="3"/>
    <n v="3"/>
    <n v="3"/>
    <n v="4"/>
    <n v="4"/>
    <n v="3"/>
    <n v="3"/>
    <n v="4"/>
    <n v="4"/>
    <n v="4"/>
    <n v="3"/>
    <n v="4"/>
    <n v="4"/>
    <n v="2"/>
    <n v="4"/>
    <n v="3"/>
    <n v="3"/>
    <n v="2"/>
    <n v="60"/>
    <n v="4"/>
    <x v="3"/>
  </r>
  <r>
    <n v="1"/>
    <d v="2009-04-15T00:00:00"/>
    <x v="18"/>
    <x v="18"/>
    <n v="4"/>
    <n v="2"/>
    <n v="4"/>
    <n v="5"/>
    <n v="3"/>
    <n v="2"/>
    <n v="4"/>
    <n v="3"/>
    <n v="3"/>
    <n v="4"/>
    <n v="4"/>
    <n v="3"/>
    <n v="2"/>
    <n v="4"/>
    <n v="3"/>
    <n v="3"/>
    <n v="2"/>
    <n v="2"/>
    <n v="57"/>
    <n v="1"/>
    <x v="10"/>
  </r>
  <r>
    <n v="2"/>
    <d v="2009-04-22T00:00:00"/>
    <x v="1"/>
    <x v="1"/>
    <n v="3"/>
    <n v="3"/>
    <n v="4"/>
    <n v="4"/>
    <n v="3"/>
    <n v="2"/>
    <n v="4"/>
    <n v="2"/>
    <n v="3"/>
    <n v="3"/>
    <n v="2"/>
    <n v="2"/>
    <n v="3"/>
    <n v="4"/>
    <n v="3"/>
    <n v="2"/>
    <n v="3"/>
    <n v="3"/>
    <n v="53"/>
    <n v="-3"/>
    <x v="13"/>
  </r>
  <r>
    <n v="2"/>
    <d v="2009-04-22T00:00:00"/>
    <x v="2"/>
    <x v="2"/>
    <n v="4"/>
    <n v="3"/>
    <n v="3"/>
    <n v="5"/>
    <n v="3"/>
    <n v="3"/>
    <n v="4"/>
    <n v="2"/>
    <n v="2"/>
    <n v="2"/>
    <n v="3"/>
    <n v="2"/>
    <n v="2"/>
    <n v="3"/>
    <n v="3"/>
    <n v="3"/>
    <n v="3"/>
    <n v="3"/>
    <n v="53"/>
    <n v="-3"/>
    <x v="13"/>
  </r>
  <r>
    <n v="2"/>
    <d v="2009-04-22T00:00:00"/>
    <x v="3"/>
    <x v="3"/>
    <n v="5"/>
    <n v="3"/>
    <n v="4"/>
    <n v="5"/>
    <n v="4"/>
    <n v="2"/>
    <n v="4"/>
    <n v="3"/>
    <n v="3"/>
    <n v="3"/>
    <n v="4"/>
    <n v="3"/>
    <n v="3"/>
    <n v="4"/>
    <n v="3"/>
    <n v="3"/>
    <n v="3"/>
    <n v="2"/>
    <n v="61"/>
    <n v="5"/>
    <x v="14"/>
  </r>
  <r>
    <n v="2"/>
    <d v="2009-04-22T00:00:00"/>
    <x v="4"/>
    <x v="4"/>
    <n v="4"/>
    <n v="3"/>
    <n v="3"/>
    <n v="5"/>
    <n v="3"/>
    <n v="2"/>
    <n v="5"/>
    <n v="4"/>
    <n v="3"/>
    <n v="4"/>
    <n v="2"/>
    <n v="2"/>
    <n v="2"/>
    <n v="4"/>
    <n v="3"/>
    <n v="3"/>
    <n v="3"/>
    <n v="3"/>
    <n v="58"/>
    <n v="2"/>
    <x v="7"/>
  </r>
  <r>
    <n v="2"/>
    <d v="2009-04-22T00:00:00"/>
    <x v="19"/>
    <x v="19"/>
    <n v="4"/>
    <n v="2"/>
    <n v="3"/>
    <n v="3"/>
    <n v="3"/>
    <n v="2"/>
    <n v="4"/>
    <n v="2"/>
    <n v="2"/>
    <n v="3"/>
    <n v="2"/>
    <n v="3"/>
    <n v="2"/>
    <n v="4"/>
    <n v="3"/>
    <n v="2"/>
    <n v="3"/>
    <n v="3"/>
    <n v="50"/>
    <n v="-6"/>
    <x v="6"/>
  </r>
  <r>
    <n v="2"/>
    <d v="2009-04-22T00:00:00"/>
    <x v="20"/>
    <x v="20"/>
    <n v="4"/>
    <n v="3"/>
    <n v="6"/>
    <n v="5"/>
    <n v="4"/>
    <n v="5"/>
    <n v="8"/>
    <n v="4"/>
    <n v="3"/>
    <n v="4"/>
    <n v="3"/>
    <n v="3"/>
    <n v="3"/>
    <n v="5"/>
    <n v="4"/>
    <n v="4"/>
    <n v="3"/>
    <n v="4"/>
    <n v="75"/>
    <n v="19"/>
    <x v="15"/>
  </r>
  <r>
    <n v="2"/>
    <d v="2009-04-22T00:00:00"/>
    <x v="6"/>
    <x v="6"/>
    <n v="3"/>
    <n v="3"/>
    <n v="3"/>
    <n v="4"/>
    <n v="3"/>
    <n v="2"/>
    <n v="4"/>
    <n v="2"/>
    <n v="3"/>
    <n v="3"/>
    <n v="3"/>
    <n v="3"/>
    <n v="2"/>
    <n v="3"/>
    <n v="3"/>
    <n v="3"/>
    <n v="2"/>
    <n v="3"/>
    <n v="52"/>
    <n v="-4"/>
    <x v="11"/>
  </r>
  <r>
    <n v="2"/>
    <d v="2009-04-22T00:00:00"/>
    <x v="7"/>
    <x v="7"/>
    <n v="3"/>
    <n v="2"/>
    <n v="3"/>
    <n v="4"/>
    <n v="5"/>
    <n v="2"/>
    <n v="4"/>
    <n v="2"/>
    <n v="3"/>
    <n v="3"/>
    <n v="2"/>
    <n v="2"/>
    <n v="2"/>
    <n v="3"/>
    <n v="3"/>
    <n v="3"/>
    <n v="2"/>
    <n v="3"/>
    <n v="51"/>
    <n v="-5"/>
    <x v="9"/>
  </r>
  <r>
    <n v="2"/>
    <d v="2009-04-22T00:00:00"/>
    <x v="21"/>
    <x v="21"/>
    <n v="5"/>
    <n v="5"/>
    <n v="6"/>
    <n v="6"/>
    <n v="6"/>
    <n v="5"/>
    <n v="5"/>
    <n v="5"/>
    <n v="5"/>
    <n v="5"/>
    <n v="3"/>
    <n v="3"/>
    <n v="4"/>
    <n v="9"/>
    <n v="7"/>
    <n v="4"/>
    <n v="5"/>
    <n v="6"/>
    <n v="94"/>
    <n v="38"/>
    <x v="16"/>
  </r>
  <r>
    <n v="2"/>
    <d v="2009-04-22T00:00:00"/>
    <x v="22"/>
    <x v="22"/>
    <n v="3"/>
    <n v="2"/>
    <n v="3"/>
    <n v="4"/>
    <n v="3"/>
    <n v="2"/>
    <n v="5"/>
    <n v="4"/>
    <n v="3"/>
    <n v="3"/>
    <n v="2"/>
    <n v="3"/>
    <n v="3"/>
    <n v="3"/>
    <n v="3"/>
    <n v="2"/>
    <n v="2"/>
    <n v="4"/>
    <n v="54"/>
    <n v="-2"/>
    <x v="17"/>
  </r>
  <r>
    <n v="2"/>
    <d v="2009-04-22T00:00:00"/>
    <x v="23"/>
    <x v="23"/>
    <n v="5"/>
    <n v="4"/>
    <n v="6"/>
    <n v="7"/>
    <n v="4"/>
    <n v="5"/>
    <n v="6"/>
    <n v="5"/>
    <n v="5"/>
    <n v="3"/>
    <n v="4"/>
    <n v="3"/>
    <n v="4"/>
    <n v="6"/>
    <n v="4"/>
    <n v="3"/>
    <n v="5"/>
    <n v="5"/>
    <n v="84"/>
    <n v="28"/>
    <x v="18"/>
  </r>
  <r>
    <n v="2"/>
    <d v="2009-04-22T00:00:00"/>
    <x v="8"/>
    <x v="8"/>
    <n v="3"/>
    <n v="4"/>
    <n v="3"/>
    <n v="4"/>
    <n v="4"/>
    <n v="3"/>
    <n v="4"/>
    <n v="2"/>
    <n v="3"/>
    <n v="2"/>
    <n v="3"/>
    <n v="3"/>
    <n v="2"/>
    <n v="4"/>
    <n v="3"/>
    <n v="3"/>
    <n v="3"/>
    <n v="4"/>
    <n v="57"/>
    <n v="1"/>
    <x v="19"/>
  </r>
  <r>
    <n v="2"/>
    <d v="2009-04-22T00:00:00"/>
    <x v="9"/>
    <x v="9"/>
    <n v="3"/>
    <n v="3"/>
    <n v="4"/>
    <n v="4"/>
    <n v="3"/>
    <n v="3"/>
    <n v="4"/>
    <n v="4"/>
    <n v="3"/>
    <n v="3"/>
    <n v="4"/>
    <n v="3"/>
    <n v="3"/>
    <n v="4"/>
    <n v="3"/>
    <n v="3"/>
    <n v="3"/>
    <n v="2"/>
    <n v="59"/>
    <n v="3"/>
    <x v="20"/>
  </r>
  <r>
    <n v="2"/>
    <d v="2009-04-22T00:00:00"/>
    <x v="10"/>
    <x v="10"/>
    <n v="4"/>
    <n v="2"/>
    <n v="3"/>
    <n v="5"/>
    <n v="3"/>
    <n v="3"/>
    <n v="3"/>
    <n v="3"/>
    <n v="3"/>
    <n v="3"/>
    <n v="2"/>
    <n v="2"/>
    <n v="2"/>
    <n v="3"/>
    <n v="2"/>
    <n v="3"/>
    <n v="2"/>
    <n v="4"/>
    <n v="52"/>
    <n v="-4"/>
    <x v="11"/>
  </r>
  <r>
    <n v="2"/>
    <d v="2009-04-22T00:00:00"/>
    <x v="24"/>
    <x v="24"/>
    <n v="5"/>
    <n v="2"/>
    <n v="4"/>
    <n v="3"/>
    <n v="3"/>
    <n v="3"/>
    <n v="3"/>
    <n v="3"/>
    <n v="3"/>
    <n v="3"/>
    <n v="3"/>
    <n v="2"/>
    <n v="3"/>
    <n v="3"/>
    <n v="5"/>
    <n v="4"/>
    <n v="2"/>
    <n v="3"/>
    <n v="57"/>
    <n v="1"/>
    <x v="19"/>
  </r>
  <r>
    <n v="2"/>
    <d v="2009-04-22T00:00:00"/>
    <x v="13"/>
    <x v="13"/>
    <n v="3"/>
    <n v="3"/>
    <n v="4"/>
    <n v="5"/>
    <n v="4"/>
    <n v="2"/>
    <n v="5"/>
    <n v="5"/>
    <n v="2"/>
    <n v="3"/>
    <n v="2"/>
    <n v="3"/>
    <n v="2"/>
    <n v="4"/>
    <n v="4"/>
    <n v="3"/>
    <n v="2"/>
    <n v="3"/>
    <n v="59"/>
    <n v="3"/>
    <x v="20"/>
  </r>
  <r>
    <n v="2"/>
    <d v="2009-04-22T00:00:00"/>
    <x v="14"/>
    <x v="14"/>
    <n v="4"/>
    <n v="2"/>
    <n v="4"/>
    <n v="4"/>
    <n v="4"/>
    <n v="3"/>
    <n v="4"/>
    <n v="3"/>
    <n v="3"/>
    <n v="2"/>
    <n v="4"/>
    <n v="3"/>
    <n v="2"/>
    <n v="4"/>
    <n v="3"/>
    <n v="4"/>
    <n v="2"/>
    <n v="3"/>
    <n v="58"/>
    <n v="2"/>
    <x v="7"/>
  </r>
  <r>
    <n v="2"/>
    <d v="2009-04-22T00:00:00"/>
    <x v="25"/>
    <x v="25"/>
    <n v="3"/>
    <n v="3"/>
    <n v="4"/>
    <n v="4"/>
    <n v="3"/>
    <n v="2"/>
    <n v="4"/>
    <n v="3"/>
    <n v="4"/>
    <n v="3"/>
    <n v="3"/>
    <n v="2"/>
    <n v="3"/>
    <n v="5"/>
    <n v="4"/>
    <n v="3"/>
    <n v="3"/>
    <n v="4"/>
    <n v="60"/>
    <n v="4"/>
    <x v="21"/>
  </r>
  <r>
    <n v="2"/>
    <d v="2009-04-22T00:00:00"/>
    <x v="15"/>
    <x v="15"/>
    <n v="4"/>
    <n v="2"/>
    <n v="4"/>
    <n v="5"/>
    <n v="5"/>
    <n v="4"/>
    <n v="4"/>
    <n v="3"/>
    <n v="2"/>
    <n v="4"/>
    <n v="3"/>
    <n v="3"/>
    <n v="4"/>
    <n v="4"/>
    <n v="2"/>
    <n v="3"/>
    <n v="3"/>
    <n v="3"/>
    <n v="62"/>
    <n v="6"/>
    <x v="22"/>
  </r>
  <r>
    <n v="2"/>
    <d v="2009-04-22T00:00:00"/>
    <x v="26"/>
    <x v="26"/>
    <n v="3"/>
    <n v="3"/>
    <n v="4"/>
    <n v="4"/>
    <n v="3"/>
    <n v="3"/>
    <n v="4"/>
    <n v="4"/>
    <n v="3"/>
    <n v="3"/>
    <n v="4"/>
    <n v="3"/>
    <n v="3"/>
    <n v="4"/>
    <n v="3"/>
    <n v="3"/>
    <n v="3"/>
    <n v="2"/>
    <n v="59"/>
    <n v="3"/>
    <x v="20"/>
  </r>
  <r>
    <n v="2"/>
    <d v="2009-04-22T00:00:00"/>
    <x v="27"/>
    <x v="27"/>
    <n v="3"/>
    <n v="2"/>
    <n v="4"/>
    <n v="4"/>
    <n v="3"/>
    <n v="3"/>
    <n v="6"/>
    <n v="7"/>
    <n v="4"/>
    <n v="2"/>
    <n v="2"/>
    <n v="2"/>
    <n v="2"/>
    <n v="4"/>
    <n v="3"/>
    <n v="3"/>
    <n v="3"/>
    <n v="3"/>
    <n v="60"/>
    <n v="4"/>
    <x v="21"/>
  </r>
  <r>
    <n v="2"/>
    <d v="2009-04-22T00:00:00"/>
    <x v="28"/>
    <x v="28"/>
    <n v="4"/>
    <n v="2"/>
    <n v="4"/>
    <n v="5"/>
    <n v="3"/>
    <n v="3"/>
    <n v="5"/>
    <n v="5"/>
    <n v="3"/>
    <n v="3"/>
    <n v="4"/>
    <n v="3"/>
    <n v="3"/>
    <n v="5"/>
    <n v="3"/>
    <n v="2"/>
    <n v="2"/>
    <n v="3"/>
    <n v="62"/>
    <n v="6"/>
    <x v="22"/>
  </r>
  <r>
    <n v="2"/>
    <d v="2009-04-22T00:00:00"/>
    <x v="29"/>
    <x v="29"/>
    <n v="5"/>
    <n v="3"/>
    <n v="3"/>
    <n v="3"/>
    <n v="3"/>
    <n v="3"/>
    <n v="5"/>
    <n v="2"/>
    <n v="2"/>
    <n v="3"/>
    <n v="3"/>
    <n v="3"/>
    <n v="3"/>
    <n v="3"/>
    <n v="3"/>
    <n v="3"/>
    <n v="2"/>
    <n v="3"/>
    <n v="55"/>
    <n v="-1"/>
    <x v="4"/>
  </r>
  <r>
    <n v="2"/>
    <d v="2009-04-22T00:00:00"/>
    <x v="30"/>
    <x v="30"/>
    <n v="4"/>
    <n v="3"/>
    <n v="3"/>
    <n v="4"/>
    <n v="3"/>
    <n v="3"/>
    <n v="4"/>
    <n v="3"/>
    <n v="3"/>
    <n v="3"/>
    <n v="4"/>
    <n v="2"/>
    <n v="2"/>
    <n v="4"/>
    <n v="2"/>
    <n v="3"/>
    <n v="3"/>
    <n v="3"/>
    <n v="56"/>
    <n v="0"/>
    <x v="2"/>
  </r>
  <r>
    <n v="2"/>
    <d v="2009-04-22T00:00:00"/>
    <x v="31"/>
    <x v="31"/>
    <n v="5"/>
    <n v="4"/>
    <n v="4"/>
    <n v="4"/>
    <n v="4"/>
    <n v="3"/>
    <n v="4"/>
    <n v="4"/>
    <n v="4"/>
    <n v="3"/>
    <n v="4"/>
    <n v="3"/>
    <n v="2"/>
    <n v="5"/>
    <n v="3"/>
    <n v="3"/>
    <n v="3"/>
    <n v="3"/>
    <n v="65"/>
    <n v="9"/>
    <x v="23"/>
  </r>
  <r>
    <n v="2"/>
    <d v="2009-04-22T00:00:00"/>
    <x v="16"/>
    <x v="16"/>
    <n v="5"/>
    <n v="5"/>
    <n v="6"/>
    <n v="6"/>
    <n v="4"/>
    <n v="3"/>
    <n v="5"/>
    <n v="7"/>
    <n v="3"/>
    <n v="2"/>
    <n v="4"/>
    <n v="3"/>
    <n v="4"/>
    <n v="6"/>
    <n v="4"/>
    <n v="5"/>
    <n v="4"/>
    <n v="5"/>
    <n v="81"/>
    <n v="25"/>
    <x v="24"/>
  </r>
  <r>
    <n v="2"/>
    <d v="2009-04-22T00:00:00"/>
    <x v="17"/>
    <x v="17"/>
    <n v="3"/>
    <n v="3"/>
    <n v="4"/>
    <n v="4"/>
    <n v="2"/>
    <n v="3"/>
    <n v="4"/>
    <n v="3"/>
    <n v="3"/>
    <n v="3"/>
    <n v="2"/>
    <n v="3"/>
    <n v="3"/>
    <n v="5"/>
    <n v="3"/>
    <n v="3"/>
    <n v="3"/>
    <n v="4"/>
    <n v="58"/>
    <n v="2"/>
    <x v="7"/>
  </r>
  <r>
    <n v="2"/>
    <d v="2009-04-22T00:00:00"/>
    <x v="32"/>
    <x v="32"/>
    <n v="3"/>
    <n v="2"/>
    <n v="3"/>
    <n v="4"/>
    <n v="4"/>
    <n v="3"/>
    <n v="4"/>
    <n v="3"/>
    <n v="3"/>
    <n v="2"/>
    <n v="5"/>
    <n v="3"/>
    <n v="4"/>
    <n v="4"/>
    <n v="2"/>
    <n v="5"/>
    <n v="2"/>
    <n v="3"/>
    <n v="59"/>
    <n v="3"/>
    <x v="20"/>
  </r>
  <r>
    <n v="2"/>
    <d v="2009-04-22T00:00:00"/>
    <x v="33"/>
    <x v="33"/>
    <n v="5"/>
    <n v="2"/>
    <n v="3"/>
    <n v="5"/>
    <n v="4"/>
    <n v="3"/>
    <n v="4"/>
    <n v="3"/>
    <n v="2"/>
    <n v="2"/>
    <n v="4"/>
    <n v="2"/>
    <n v="3"/>
    <n v="4"/>
    <n v="3"/>
    <n v="5"/>
    <n v="4"/>
    <n v="3"/>
    <n v="61"/>
    <n v="5"/>
    <x v="14"/>
  </r>
  <r>
    <n v="2"/>
    <d v="2009-04-22T00:00:00"/>
    <x v="34"/>
    <x v="34"/>
    <n v="3"/>
    <n v="3"/>
    <n v="4"/>
    <n v="4"/>
    <n v="3"/>
    <n v="3"/>
    <n v="4"/>
    <n v="3"/>
    <n v="3"/>
    <n v="3"/>
    <n v="4"/>
    <n v="2"/>
    <n v="2"/>
    <n v="4"/>
    <n v="4"/>
    <n v="2"/>
    <n v="2"/>
    <n v="3"/>
    <n v="56"/>
    <n v="0"/>
    <x v="2"/>
  </r>
  <r>
    <n v="2"/>
    <d v="2009-04-22T00:00:00"/>
    <x v="18"/>
    <x v="18"/>
    <n v="4"/>
    <n v="3"/>
    <n v="4"/>
    <n v="4"/>
    <n v="3"/>
    <n v="3"/>
    <n v="6"/>
    <n v="3"/>
    <n v="3"/>
    <n v="3"/>
    <n v="2"/>
    <n v="3"/>
    <n v="3"/>
    <n v="4"/>
    <n v="3"/>
    <n v="3"/>
    <n v="2"/>
    <n v="3"/>
    <n v="59"/>
    <n v="3"/>
    <x v="20"/>
  </r>
  <r>
    <n v="3"/>
    <d v="2009-04-29T00:00:00"/>
    <x v="3"/>
    <x v="3"/>
    <n v="4"/>
    <n v="4"/>
    <n v="4"/>
    <n v="4"/>
    <n v="4"/>
    <n v="3"/>
    <n v="4"/>
    <n v="3"/>
    <n v="3"/>
    <n v="3"/>
    <n v="4"/>
    <n v="3"/>
    <n v="3"/>
    <n v="4"/>
    <n v="3"/>
    <n v="3"/>
    <n v="3"/>
    <n v="3"/>
    <n v="62"/>
    <n v="6"/>
    <x v="7"/>
  </r>
  <r>
    <n v="3"/>
    <d v="2009-04-29T00:00:00"/>
    <x v="4"/>
    <x v="4"/>
    <n v="4"/>
    <n v="4"/>
    <n v="4"/>
    <n v="5"/>
    <n v="3"/>
    <n v="3"/>
    <n v="4"/>
    <n v="2"/>
    <n v="3"/>
    <n v="2"/>
    <n v="3"/>
    <n v="2"/>
    <n v="3"/>
    <n v="5"/>
    <n v="4"/>
    <n v="3"/>
    <n v="3"/>
    <n v="3"/>
    <n v="60"/>
    <n v="4"/>
    <x v="2"/>
  </r>
  <r>
    <n v="3"/>
    <d v="2009-04-29T00:00:00"/>
    <x v="35"/>
    <x v="35"/>
    <n v="3"/>
    <n v="3"/>
    <n v="3"/>
    <n v="6"/>
    <n v="3"/>
    <n v="2"/>
    <n v="4"/>
    <n v="4"/>
    <n v="2"/>
    <n v="3"/>
    <n v="3"/>
    <n v="3"/>
    <n v="3"/>
    <n v="3"/>
    <n v="3"/>
    <n v="3"/>
    <n v="3"/>
    <n v="4"/>
    <n v="58"/>
    <n v="2"/>
    <x v="10"/>
  </r>
  <r>
    <n v="3"/>
    <d v="2009-04-29T00:00:00"/>
    <x v="19"/>
    <x v="19"/>
    <n v="3"/>
    <n v="2"/>
    <n v="3"/>
    <n v="4"/>
    <n v="3"/>
    <n v="2"/>
    <n v="4"/>
    <n v="3"/>
    <n v="3"/>
    <n v="3"/>
    <n v="4"/>
    <n v="2"/>
    <n v="2"/>
    <n v="4"/>
    <n v="3"/>
    <n v="2"/>
    <n v="2"/>
    <n v="4"/>
    <n v="53"/>
    <n v="-3"/>
    <x v="11"/>
  </r>
  <r>
    <n v="3"/>
    <d v="2009-04-29T00:00:00"/>
    <x v="6"/>
    <x v="6"/>
    <n v="4"/>
    <n v="3"/>
    <n v="4"/>
    <n v="4"/>
    <n v="4"/>
    <n v="2"/>
    <n v="4"/>
    <n v="3"/>
    <n v="4"/>
    <n v="3"/>
    <n v="4"/>
    <n v="3"/>
    <n v="2"/>
    <n v="4"/>
    <n v="4"/>
    <n v="2"/>
    <n v="3"/>
    <n v="3"/>
    <n v="60"/>
    <n v="4"/>
    <x v="2"/>
  </r>
  <r>
    <n v="3"/>
    <d v="2009-04-29T00:00:00"/>
    <x v="7"/>
    <x v="7"/>
    <n v="3"/>
    <n v="3"/>
    <n v="3"/>
    <n v="3"/>
    <n v="3"/>
    <n v="3"/>
    <n v="3"/>
    <n v="3"/>
    <n v="3"/>
    <n v="2"/>
    <n v="2"/>
    <n v="2"/>
    <n v="2"/>
    <n v="3"/>
    <n v="3"/>
    <n v="3"/>
    <n v="4"/>
    <n v="2"/>
    <n v="50"/>
    <n v="-6"/>
    <x v="6"/>
  </r>
  <r>
    <n v="3"/>
    <d v="2009-04-29T00:00:00"/>
    <x v="22"/>
    <x v="22"/>
    <n v="3"/>
    <n v="2"/>
    <n v="3"/>
    <n v="4"/>
    <n v="3"/>
    <n v="2"/>
    <n v="5"/>
    <n v="4"/>
    <n v="4"/>
    <n v="3"/>
    <n v="2"/>
    <n v="4"/>
    <n v="3"/>
    <n v="3"/>
    <n v="3"/>
    <n v="2"/>
    <n v="2"/>
    <n v="4"/>
    <n v="56"/>
    <n v="0"/>
    <x v="1"/>
  </r>
  <r>
    <n v="3"/>
    <d v="2009-04-29T00:00:00"/>
    <x v="8"/>
    <x v="8"/>
    <n v="3"/>
    <n v="3"/>
    <n v="4"/>
    <n v="4"/>
    <n v="3"/>
    <n v="3"/>
    <n v="5"/>
    <n v="3"/>
    <n v="5"/>
    <n v="2"/>
    <n v="3"/>
    <n v="3"/>
    <n v="2"/>
    <n v="3"/>
    <n v="5"/>
    <n v="3"/>
    <n v="2"/>
    <n v="4"/>
    <n v="60"/>
    <n v="4"/>
    <x v="2"/>
  </r>
  <r>
    <n v="3"/>
    <d v="2009-04-29T00:00:00"/>
    <x v="36"/>
    <x v="36"/>
    <n v="4"/>
    <n v="3"/>
    <n v="4"/>
    <n v="4"/>
    <n v="4"/>
    <n v="3"/>
    <n v="5"/>
    <n v="4"/>
    <n v="3"/>
    <n v="3"/>
    <n v="2"/>
    <n v="2"/>
    <n v="3"/>
    <n v="5"/>
    <n v="4"/>
    <n v="2"/>
    <n v="3"/>
    <n v="4"/>
    <n v="62"/>
    <n v="6"/>
    <x v="7"/>
  </r>
  <r>
    <n v="3"/>
    <d v="2009-04-29T00:00:00"/>
    <x v="37"/>
    <x v="37"/>
    <n v="5"/>
    <n v="4"/>
    <n v="4"/>
    <n v="6"/>
    <n v="4"/>
    <n v="3"/>
    <n v="4"/>
    <n v="3"/>
    <n v="3"/>
    <n v="3"/>
    <n v="3"/>
    <n v="3"/>
    <n v="3"/>
    <n v="4"/>
    <n v="3"/>
    <n v="3"/>
    <n v="4"/>
    <n v="4"/>
    <n v="66"/>
    <n v="10"/>
    <x v="20"/>
  </r>
  <r>
    <n v="3"/>
    <d v="2009-04-29T00:00:00"/>
    <x v="14"/>
    <x v="14"/>
    <n v="4"/>
    <n v="4"/>
    <n v="4"/>
    <n v="4"/>
    <n v="3"/>
    <n v="3"/>
    <n v="4"/>
    <n v="4"/>
    <n v="4"/>
    <n v="4"/>
    <n v="4"/>
    <n v="3"/>
    <n v="2"/>
    <n v="4"/>
    <n v="3"/>
    <n v="3"/>
    <n v="3"/>
    <n v="5"/>
    <n v="65"/>
    <n v="9"/>
    <x v="5"/>
  </r>
  <r>
    <n v="3"/>
    <d v="2009-04-29T00:00:00"/>
    <x v="38"/>
    <x v="38"/>
    <n v="3"/>
    <n v="3"/>
    <n v="4"/>
    <n v="3"/>
    <n v="3"/>
    <n v="3"/>
    <n v="3"/>
    <n v="4"/>
    <n v="3"/>
    <n v="3"/>
    <n v="4"/>
    <n v="3"/>
    <n v="2"/>
    <n v="5"/>
    <n v="3"/>
    <n v="3"/>
    <n v="2"/>
    <n v="2"/>
    <n v="56"/>
    <n v="0"/>
    <x v="1"/>
  </r>
  <r>
    <n v="3"/>
    <d v="2009-04-29T00:00:00"/>
    <x v="30"/>
    <x v="30"/>
    <n v="3"/>
    <n v="3"/>
    <n v="4"/>
    <n v="4"/>
    <n v="3"/>
    <n v="3"/>
    <n v="3"/>
    <n v="2"/>
    <n v="2"/>
    <n v="2"/>
    <n v="3"/>
    <n v="2"/>
    <n v="2"/>
    <n v="3"/>
    <n v="3"/>
    <n v="3"/>
    <n v="2"/>
    <n v="4"/>
    <n v="51"/>
    <n v="-5"/>
    <x v="9"/>
  </r>
  <r>
    <n v="3"/>
    <d v="2009-04-29T00:00:00"/>
    <x v="39"/>
    <x v="39"/>
    <n v="3"/>
    <n v="4"/>
    <n v="3"/>
    <n v="5"/>
    <n v="3"/>
    <n v="2"/>
    <n v="4"/>
    <n v="3"/>
    <n v="3"/>
    <n v="3"/>
    <n v="3"/>
    <n v="4"/>
    <n v="3"/>
    <n v="4"/>
    <n v="3"/>
    <n v="2"/>
    <n v="3"/>
    <n v="3"/>
    <n v="58"/>
    <n v="2"/>
    <x v="10"/>
  </r>
  <r>
    <n v="3"/>
    <d v="2009-04-29T00:00:00"/>
    <x v="16"/>
    <x v="16"/>
    <n v="4"/>
    <n v="4"/>
    <n v="5"/>
    <n v="5"/>
    <n v="5"/>
    <n v="3"/>
    <n v="6"/>
    <n v="5"/>
    <n v="4"/>
    <n v="3"/>
    <n v="4"/>
    <n v="4"/>
    <n v="4"/>
    <n v="5"/>
    <n v="7"/>
    <n v="4"/>
    <n v="5"/>
    <n v="4"/>
    <n v="81"/>
    <n v="25"/>
    <x v="0"/>
  </r>
  <r>
    <n v="3"/>
    <d v="2009-04-29T00:00:00"/>
    <x v="32"/>
    <x v="32"/>
    <n v="5"/>
    <n v="4"/>
    <n v="3"/>
    <n v="4"/>
    <n v="4"/>
    <n v="2"/>
    <n v="3"/>
    <n v="5"/>
    <n v="2"/>
    <n v="3"/>
    <n v="2"/>
    <n v="2"/>
    <n v="3"/>
    <n v="4"/>
    <n v="4"/>
    <n v="3"/>
    <n v="2"/>
    <n v="5"/>
    <n v="60"/>
    <n v="4"/>
    <x v="2"/>
  </r>
  <r>
    <n v="3"/>
    <d v="2009-04-29T00:00:00"/>
    <x v="18"/>
    <x v="18"/>
    <n v="3"/>
    <n v="2"/>
    <n v="4"/>
    <n v="4"/>
    <n v="3"/>
    <n v="4"/>
    <n v="3"/>
    <n v="2"/>
    <n v="2"/>
    <n v="3"/>
    <n v="4"/>
    <n v="4"/>
    <n v="3"/>
    <n v="5"/>
    <n v="3"/>
    <n v="3"/>
    <n v="3"/>
    <n v="4"/>
    <n v="59"/>
    <n v="3"/>
    <x v="4"/>
  </r>
  <r>
    <n v="4"/>
    <d v="2009-05-06T00:00:00"/>
    <x v="1"/>
    <x v="1"/>
    <n v="4"/>
    <n v="3"/>
    <n v="3"/>
    <n v="4"/>
    <n v="3"/>
    <n v="4"/>
    <n v="4"/>
    <n v="2"/>
    <n v="3"/>
    <n v="3"/>
    <n v="2"/>
    <n v="3"/>
    <n v="2"/>
    <n v="3"/>
    <n v="3"/>
    <n v="3"/>
    <n v="2"/>
    <n v="3"/>
    <n v="54"/>
    <n v="-2"/>
    <x v="11"/>
  </r>
  <r>
    <n v="4"/>
    <d v="2009-05-06T00:00:00"/>
    <x v="40"/>
    <x v="40"/>
    <n v="3"/>
    <n v="2"/>
    <n v="3"/>
    <n v="4"/>
    <n v="3"/>
    <n v="3"/>
    <n v="6"/>
    <n v="3"/>
    <n v="4"/>
    <n v="2"/>
    <n v="2"/>
    <n v="3"/>
    <n v="3"/>
    <n v="4"/>
    <n v="3"/>
    <n v="3"/>
    <n v="2"/>
    <n v="3"/>
    <n v="56"/>
    <n v="0"/>
    <x v="19"/>
  </r>
  <r>
    <n v="4"/>
    <d v="2009-05-06T00:00:00"/>
    <x v="3"/>
    <x v="3"/>
    <n v="5"/>
    <n v="3"/>
    <n v="4"/>
    <n v="5"/>
    <n v="4"/>
    <n v="3"/>
    <n v="4"/>
    <n v="3"/>
    <n v="3"/>
    <n v="2"/>
    <n v="4"/>
    <n v="4"/>
    <n v="2"/>
    <n v="4"/>
    <n v="3"/>
    <n v="3"/>
    <n v="3"/>
    <n v="4"/>
    <n v="63"/>
    <n v="7"/>
    <x v="25"/>
  </r>
  <r>
    <n v="4"/>
    <d v="2009-05-06T00:00:00"/>
    <x v="4"/>
    <x v="4"/>
    <n v="4"/>
    <n v="2"/>
    <n v="5"/>
    <n v="4"/>
    <n v="4"/>
    <n v="3"/>
    <n v="3"/>
    <n v="3"/>
    <n v="3"/>
    <n v="3"/>
    <n v="2"/>
    <n v="3"/>
    <n v="2"/>
    <n v="4"/>
    <n v="3"/>
    <n v="3"/>
    <n v="4"/>
    <n v="4"/>
    <n v="59"/>
    <n v="3"/>
    <x v="5"/>
  </r>
  <r>
    <n v="4"/>
    <d v="2009-05-06T00:00:00"/>
    <x v="19"/>
    <x v="19"/>
    <n v="4"/>
    <n v="2"/>
    <n v="3"/>
    <n v="3"/>
    <n v="3"/>
    <n v="4"/>
    <n v="3"/>
    <n v="2"/>
    <n v="2"/>
    <n v="2"/>
    <n v="2"/>
    <n v="2"/>
    <n v="2"/>
    <n v="3"/>
    <n v="2"/>
    <n v="2"/>
    <n v="3"/>
    <n v="3"/>
    <n v="47"/>
    <n v="-9"/>
    <x v="9"/>
  </r>
  <r>
    <n v="4"/>
    <d v="2009-05-06T00:00:00"/>
    <x v="6"/>
    <x v="6"/>
    <n v="3"/>
    <n v="3"/>
    <n v="3"/>
    <n v="4"/>
    <n v="3"/>
    <n v="2"/>
    <n v="4"/>
    <n v="3"/>
    <n v="4"/>
    <n v="3"/>
    <n v="2"/>
    <n v="2"/>
    <n v="3"/>
    <n v="3"/>
    <n v="4"/>
    <n v="2"/>
    <n v="3"/>
    <n v="3"/>
    <n v="54"/>
    <n v="-2"/>
    <x v="11"/>
  </r>
  <r>
    <n v="4"/>
    <d v="2009-05-06T00:00:00"/>
    <x v="7"/>
    <x v="7"/>
    <n v="3"/>
    <n v="2"/>
    <n v="4"/>
    <n v="3"/>
    <n v="2"/>
    <n v="3"/>
    <n v="3"/>
    <n v="2"/>
    <n v="3"/>
    <n v="2"/>
    <n v="2"/>
    <n v="2"/>
    <n v="2"/>
    <n v="3"/>
    <n v="2"/>
    <n v="2"/>
    <n v="2"/>
    <n v="4"/>
    <n v="46"/>
    <n v="-10"/>
    <x v="6"/>
  </r>
  <r>
    <n v="4"/>
    <d v="2009-05-06T00:00:00"/>
    <x v="22"/>
    <x v="22"/>
    <n v="4"/>
    <n v="4"/>
    <n v="3"/>
    <n v="4"/>
    <n v="3"/>
    <n v="3"/>
    <n v="4"/>
    <n v="3"/>
    <n v="3"/>
    <n v="2"/>
    <n v="4"/>
    <n v="2"/>
    <n v="2"/>
    <n v="3"/>
    <n v="3"/>
    <n v="2"/>
    <n v="3"/>
    <n v="3"/>
    <n v="55"/>
    <n v="-1"/>
    <x v="17"/>
  </r>
  <r>
    <n v="4"/>
    <d v="2009-05-06T00:00:00"/>
    <x v="41"/>
    <x v="41"/>
    <n v="5"/>
    <n v="4"/>
    <n v="4"/>
    <n v="5"/>
    <n v="3"/>
    <n v="4"/>
    <n v="4"/>
    <n v="5"/>
    <n v="4"/>
    <n v="2"/>
    <n v="4"/>
    <n v="3"/>
    <n v="3"/>
    <n v="5"/>
    <n v="4"/>
    <n v="3"/>
    <n v="4"/>
    <n v="4"/>
    <n v="70"/>
    <n v="14"/>
    <x v="26"/>
  </r>
  <r>
    <n v="4"/>
    <d v="2009-05-06T00:00:00"/>
    <x v="42"/>
    <x v="42"/>
    <n v="5"/>
    <n v="3"/>
    <n v="5"/>
    <n v="6"/>
    <n v="6"/>
    <n v="5"/>
    <n v="4"/>
    <n v="4"/>
    <n v="4"/>
    <n v="2"/>
    <n v="3"/>
    <n v="3"/>
    <n v="4"/>
    <n v="3"/>
    <n v="4"/>
    <n v="3"/>
    <n v="4"/>
    <n v="4"/>
    <n v="72"/>
    <n v="16"/>
    <x v="15"/>
  </r>
  <r>
    <n v="4"/>
    <d v="2009-05-06T00:00:00"/>
    <x v="8"/>
    <x v="8"/>
    <n v="4"/>
    <n v="3"/>
    <n v="4"/>
    <n v="4"/>
    <n v="3"/>
    <n v="3"/>
    <n v="5"/>
    <n v="2"/>
    <n v="3"/>
    <n v="3"/>
    <n v="2"/>
    <n v="2"/>
    <n v="3"/>
    <n v="4"/>
    <n v="4"/>
    <n v="3"/>
    <n v="3"/>
    <n v="3"/>
    <n v="58"/>
    <n v="2"/>
    <x v="7"/>
  </r>
  <r>
    <n v="4"/>
    <d v="2009-05-06T00:00:00"/>
    <x v="43"/>
    <x v="43"/>
    <n v="4"/>
    <n v="4"/>
    <n v="4"/>
    <n v="4"/>
    <n v="3"/>
    <n v="5"/>
    <n v="4"/>
    <n v="3"/>
    <n v="3"/>
    <n v="2"/>
    <n v="2"/>
    <n v="2"/>
    <n v="4"/>
    <n v="3"/>
    <n v="3"/>
    <n v="2"/>
    <n v="3"/>
    <n v="5"/>
    <n v="60"/>
    <n v="4"/>
    <x v="0"/>
  </r>
  <r>
    <n v="4"/>
    <d v="2009-05-06T00:00:00"/>
    <x v="9"/>
    <x v="9"/>
    <n v="4"/>
    <n v="3"/>
    <n v="4"/>
    <n v="5"/>
    <n v="4"/>
    <n v="3"/>
    <n v="4"/>
    <n v="5"/>
    <n v="4"/>
    <n v="4"/>
    <n v="2"/>
    <n v="3"/>
    <n v="3"/>
    <n v="4"/>
    <n v="3"/>
    <n v="2"/>
    <n v="3"/>
    <n v="5"/>
    <n v="65"/>
    <n v="9"/>
    <x v="14"/>
  </r>
  <r>
    <n v="4"/>
    <d v="2009-05-06T00:00:00"/>
    <x v="44"/>
    <x v="44"/>
    <n v="5"/>
    <n v="4"/>
    <n v="6"/>
    <n v="7"/>
    <n v="4"/>
    <n v="5"/>
    <n v="4"/>
    <n v="3"/>
    <n v="4"/>
    <n v="5"/>
    <n v="2"/>
    <n v="6"/>
    <n v="3"/>
    <n v="5"/>
    <n v="4"/>
    <n v="3"/>
    <n v="3"/>
    <n v="4"/>
    <n v="77"/>
    <n v="21"/>
    <x v="24"/>
  </r>
  <r>
    <n v="4"/>
    <d v="2009-05-06T00:00:00"/>
    <x v="11"/>
    <x v="11"/>
    <n v="3"/>
    <n v="3"/>
    <n v="3"/>
    <n v="4"/>
    <n v="4"/>
    <n v="3"/>
    <n v="3"/>
    <n v="3"/>
    <n v="3"/>
    <n v="3"/>
    <n v="2"/>
    <n v="5"/>
    <n v="3"/>
    <n v="4"/>
    <n v="4"/>
    <n v="4"/>
    <n v="3"/>
    <n v="4"/>
    <n v="61"/>
    <n v="5"/>
    <x v="12"/>
  </r>
  <r>
    <n v="4"/>
    <d v="2009-05-06T00:00:00"/>
    <x v="13"/>
    <x v="13"/>
    <n v="3"/>
    <n v="3"/>
    <n v="3"/>
    <n v="3"/>
    <n v="3"/>
    <n v="4"/>
    <n v="5"/>
    <n v="3"/>
    <n v="1"/>
    <n v="3"/>
    <n v="4"/>
    <n v="2"/>
    <n v="2"/>
    <n v="5"/>
    <n v="2"/>
    <n v="4"/>
    <n v="2"/>
    <n v="2"/>
    <n v="54"/>
    <n v="-2"/>
    <x v="11"/>
  </r>
  <r>
    <n v="4"/>
    <d v="2009-05-06T00:00:00"/>
    <x v="14"/>
    <x v="14"/>
    <n v="4"/>
    <n v="2"/>
    <n v="3"/>
    <n v="6"/>
    <n v="3"/>
    <n v="3"/>
    <n v="4"/>
    <n v="3"/>
    <n v="3"/>
    <n v="2"/>
    <n v="4"/>
    <n v="3"/>
    <n v="3"/>
    <n v="3"/>
    <n v="3"/>
    <n v="2"/>
    <n v="2"/>
    <n v="2"/>
    <n v="55"/>
    <n v="-1"/>
    <x v="17"/>
  </r>
  <r>
    <n v="4"/>
    <d v="2009-05-06T00:00:00"/>
    <x v="15"/>
    <x v="15"/>
    <n v="3"/>
    <n v="3"/>
    <n v="5"/>
    <n v="5"/>
    <n v="4"/>
    <n v="4"/>
    <n v="4"/>
    <n v="2"/>
    <n v="3"/>
    <n v="4"/>
    <n v="2"/>
    <n v="3"/>
    <n v="2"/>
    <n v="5"/>
    <n v="4"/>
    <n v="4"/>
    <n v="3"/>
    <n v="6"/>
    <n v="66"/>
    <n v="10"/>
    <x v="27"/>
  </r>
  <r>
    <n v="4"/>
    <d v="2009-05-06T00:00:00"/>
    <x v="45"/>
    <x v="45"/>
    <n v="5"/>
    <n v="3"/>
    <n v="5"/>
    <n v="6"/>
    <n v="3"/>
    <n v="3"/>
    <n v="3"/>
    <n v="4"/>
    <n v="4"/>
    <n v="4"/>
    <n v="3"/>
    <n v="4"/>
    <n v="3"/>
    <n v="7"/>
    <n v="4"/>
    <n v="2"/>
    <n v="3"/>
    <n v="4"/>
    <n v="70"/>
    <n v="14"/>
    <x v="26"/>
  </r>
  <r>
    <n v="4"/>
    <d v="2009-05-06T00:00:00"/>
    <x v="27"/>
    <x v="27"/>
    <n v="3"/>
    <n v="3"/>
    <n v="4"/>
    <n v="6"/>
    <n v="4"/>
    <n v="3"/>
    <n v="3"/>
    <n v="3"/>
    <n v="3"/>
    <n v="4"/>
    <n v="4"/>
    <n v="3"/>
    <n v="2"/>
    <n v="4"/>
    <n v="4"/>
    <n v="3"/>
    <n v="2"/>
    <n v="3"/>
    <n v="61"/>
    <n v="5"/>
    <x v="12"/>
  </r>
  <r>
    <n v="4"/>
    <d v="2009-05-06T00:00:00"/>
    <x v="29"/>
    <x v="29"/>
    <n v="3"/>
    <n v="3"/>
    <n v="3"/>
    <n v="4"/>
    <n v="4"/>
    <n v="3"/>
    <n v="4"/>
    <n v="3"/>
    <n v="3"/>
    <n v="2"/>
    <n v="2"/>
    <n v="3"/>
    <n v="3"/>
    <n v="3"/>
    <n v="6"/>
    <n v="4"/>
    <n v="3"/>
    <n v="3"/>
    <n v="59"/>
    <n v="3"/>
    <x v="5"/>
  </r>
  <r>
    <n v="4"/>
    <d v="2009-05-06T00:00:00"/>
    <x v="30"/>
    <x v="30"/>
    <n v="3"/>
    <n v="4"/>
    <n v="4"/>
    <n v="4"/>
    <n v="3"/>
    <n v="3"/>
    <n v="3"/>
    <n v="2"/>
    <n v="3"/>
    <n v="3"/>
    <n v="4"/>
    <n v="2"/>
    <n v="2"/>
    <n v="4"/>
    <n v="2"/>
    <n v="3"/>
    <n v="2"/>
    <n v="4"/>
    <n v="55"/>
    <n v="-1"/>
    <x v="17"/>
  </r>
  <r>
    <n v="4"/>
    <d v="2009-05-06T00:00:00"/>
    <x v="39"/>
    <x v="39"/>
    <n v="3"/>
    <n v="3"/>
    <n v="4"/>
    <n v="4"/>
    <n v="3"/>
    <n v="3"/>
    <n v="4"/>
    <n v="3"/>
    <n v="3"/>
    <n v="3"/>
    <n v="4"/>
    <n v="2"/>
    <n v="4"/>
    <n v="3"/>
    <n v="2"/>
    <n v="2"/>
    <n v="3"/>
    <n v="4"/>
    <n v="57"/>
    <n v="1"/>
    <x v="8"/>
  </r>
  <r>
    <n v="4"/>
    <d v="2009-05-06T00:00:00"/>
    <x v="31"/>
    <x v="31"/>
    <n v="4"/>
    <n v="3"/>
    <n v="3"/>
    <n v="7"/>
    <n v="4"/>
    <n v="3"/>
    <n v="4"/>
    <n v="3"/>
    <n v="4"/>
    <n v="4"/>
    <n v="4"/>
    <n v="2"/>
    <n v="2"/>
    <n v="4"/>
    <n v="5"/>
    <n v="3"/>
    <n v="3"/>
    <n v="4"/>
    <n v="66"/>
    <n v="10"/>
    <x v="27"/>
  </r>
  <r>
    <n v="4"/>
    <d v="2009-05-06T00:00:00"/>
    <x v="46"/>
    <x v="46"/>
    <n v="3"/>
    <n v="3"/>
    <n v="3"/>
    <n v="5"/>
    <n v="3"/>
    <n v="2"/>
    <n v="4"/>
    <n v="2"/>
    <n v="3"/>
    <n v="3"/>
    <n v="2"/>
    <n v="2"/>
    <n v="3"/>
    <n v="5"/>
    <n v="3"/>
    <n v="3"/>
    <n v="3"/>
    <n v="3"/>
    <n v="55"/>
    <n v="-1"/>
    <x v="17"/>
  </r>
  <r>
    <n v="4"/>
    <d v="2009-05-06T00:00:00"/>
    <x v="16"/>
    <x v="16"/>
    <n v="6"/>
    <n v="3"/>
    <n v="5"/>
    <n v="6"/>
    <n v="4"/>
    <n v="4"/>
    <n v="6"/>
    <n v="4"/>
    <n v="4"/>
    <n v="4"/>
    <n v="4"/>
    <n v="5"/>
    <n v="4"/>
    <n v="5"/>
    <n v="4"/>
    <n v="5"/>
    <n v="3"/>
    <n v="3"/>
    <n v="79"/>
    <n v="23"/>
    <x v="18"/>
  </r>
  <r>
    <n v="4"/>
    <d v="2009-05-06T00:00:00"/>
    <x v="17"/>
    <x v="17"/>
    <n v="3"/>
    <n v="2"/>
    <n v="4"/>
    <n v="4"/>
    <n v="3"/>
    <n v="4"/>
    <n v="4"/>
    <n v="2"/>
    <n v="3"/>
    <n v="3"/>
    <n v="2"/>
    <n v="3"/>
    <n v="2"/>
    <n v="4"/>
    <n v="3"/>
    <n v="3"/>
    <n v="3"/>
    <n v="2"/>
    <n v="54"/>
    <n v="-2"/>
    <x v="11"/>
  </r>
  <r>
    <n v="4"/>
    <d v="2009-05-06T00:00:00"/>
    <x v="33"/>
    <x v="33"/>
    <n v="4"/>
    <n v="4"/>
    <n v="3"/>
    <n v="4"/>
    <n v="3"/>
    <n v="2"/>
    <n v="5"/>
    <n v="3"/>
    <n v="4"/>
    <n v="5"/>
    <n v="2"/>
    <n v="3"/>
    <n v="2"/>
    <n v="4"/>
    <n v="3"/>
    <n v="3"/>
    <n v="4"/>
    <n v="3"/>
    <n v="61"/>
    <n v="5"/>
    <x v="12"/>
  </r>
  <r>
    <n v="4"/>
    <d v="2009-05-06T00:00:00"/>
    <x v="34"/>
    <x v="34"/>
    <n v="4"/>
    <n v="3"/>
    <n v="3"/>
    <n v="5"/>
    <n v="3"/>
    <n v="3"/>
    <n v="4"/>
    <n v="3"/>
    <n v="3"/>
    <n v="3"/>
    <n v="2"/>
    <n v="5"/>
    <n v="3"/>
    <n v="4"/>
    <n v="3"/>
    <n v="2"/>
    <n v="3"/>
    <n v="2"/>
    <n v="58"/>
    <n v="2"/>
    <x v="7"/>
  </r>
  <r>
    <n v="4"/>
    <d v="2009-05-06T00:00:00"/>
    <x v="18"/>
    <x v="18"/>
    <n v="3"/>
    <n v="5"/>
    <n v="4"/>
    <n v="4"/>
    <n v="4"/>
    <n v="3"/>
    <n v="3"/>
    <n v="4"/>
    <n v="3"/>
    <n v="3"/>
    <n v="2"/>
    <n v="2"/>
    <n v="3"/>
    <n v="3"/>
    <n v="4"/>
    <n v="4"/>
    <n v="2"/>
    <n v="4"/>
    <n v="60"/>
    <n v="4"/>
    <x v="0"/>
  </r>
  <r>
    <n v="5"/>
    <d v="2009-05-13T00:00:00"/>
    <x v="1"/>
    <x v="1"/>
    <n v="3"/>
    <n v="4"/>
    <n v="3"/>
    <n v="6"/>
    <n v="4"/>
    <n v="3"/>
    <n v="4"/>
    <n v="2"/>
    <n v="3"/>
    <n v="3"/>
    <n v="4"/>
    <n v="3"/>
    <n v="2"/>
    <n v="4"/>
    <n v="3"/>
    <n v="3"/>
    <n v="3"/>
    <n v="4"/>
    <n v="61"/>
    <n v="5"/>
    <x v="28"/>
  </r>
  <r>
    <n v="5"/>
    <d v="2009-05-13T00:00:00"/>
    <x v="40"/>
    <x v="40"/>
    <n v="3"/>
    <n v="3"/>
    <n v="3"/>
    <n v="4"/>
    <n v="3"/>
    <n v="3"/>
    <n v="3"/>
    <n v="3"/>
    <n v="3"/>
    <n v="2"/>
    <n v="3"/>
    <n v="3"/>
    <n v="2"/>
    <n v="3"/>
    <n v="3"/>
    <n v="3"/>
    <n v="3"/>
    <n v="3"/>
    <n v="53"/>
    <n v="-3"/>
    <x v="13"/>
  </r>
  <r>
    <n v="5"/>
    <d v="2009-05-13T00:00:00"/>
    <x v="2"/>
    <x v="2"/>
    <n v="3"/>
    <n v="3"/>
    <n v="3"/>
    <n v="4"/>
    <n v="3"/>
    <n v="3"/>
    <n v="4"/>
    <n v="3"/>
    <n v="3"/>
    <n v="2"/>
    <n v="2"/>
    <n v="3"/>
    <n v="2"/>
    <n v="3"/>
    <n v="3"/>
    <n v="3"/>
    <n v="3"/>
    <n v="3"/>
    <n v="53"/>
    <n v="-3"/>
    <x v="13"/>
  </r>
  <r>
    <n v="5"/>
    <d v="2009-05-13T00:00:00"/>
    <x v="47"/>
    <x v="47"/>
    <n v="5"/>
    <n v="4"/>
    <n v="4"/>
    <n v="5"/>
    <n v="3"/>
    <n v="2"/>
    <n v="6"/>
    <n v="4"/>
    <n v="4"/>
    <n v="4"/>
    <n v="4"/>
    <n v="3"/>
    <n v="3"/>
    <n v="6"/>
    <n v="3"/>
    <n v="4"/>
    <n v="3"/>
    <n v="5"/>
    <n v="72"/>
    <n v="16"/>
    <x v="16"/>
  </r>
  <r>
    <n v="5"/>
    <d v="2009-05-13T00:00:00"/>
    <x v="3"/>
    <x v="3"/>
    <n v="3"/>
    <n v="4"/>
    <n v="4"/>
    <n v="5"/>
    <n v="4"/>
    <n v="2"/>
    <n v="5"/>
    <n v="3"/>
    <n v="4"/>
    <n v="2"/>
    <n v="3"/>
    <n v="3"/>
    <n v="3"/>
    <n v="5"/>
    <n v="3"/>
    <n v="3"/>
    <n v="3"/>
    <n v="2"/>
    <n v="61"/>
    <n v="5"/>
    <x v="28"/>
  </r>
  <r>
    <n v="5"/>
    <d v="2009-05-13T00:00:00"/>
    <x v="4"/>
    <x v="4"/>
    <n v="3"/>
    <n v="3"/>
    <n v="3"/>
    <n v="4"/>
    <n v="3"/>
    <n v="3"/>
    <n v="4"/>
    <n v="3"/>
    <n v="4"/>
    <n v="3"/>
    <n v="2"/>
    <n v="3"/>
    <n v="3"/>
    <n v="4"/>
    <n v="3"/>
    <n v="3"/>
    <n v="2"/>
    <n v="3"/>
    <n v="56"/>
    <n v="0"/>
    <x v="3"/>
  </r>
  <r>
    <n v="5"/>
    <d v="2009-05-13T00:00:00"/>
    <x v="35"/>
    <x v="35"/>
    <n v="3"/>
    <n v="2"/>
    <n v="3"/>
    <n v="3"/>
    <n v="2"/>
    <n v="3"/>
    <n v="4"/>
    <n v="4"/>
    <n v="4"/>
    <n v="3"/>
    <n v="3"/>
    <n v="3"/>
    <n v="3"/>
    <n v="4"/>
    <n v="4"/>
    <n v="3"/>
    <n v="2"/>
    <n v="4"/>
    <n v="57"/>
    <n v="1"/>
    <x v="7"/>
  </r>
  <r>
    <n v="5"/>
    <d v="2009-05-13T00:00:00"/>
    <x v="19"/>
    <x v="19"/>
    <n v="3"/>
    <n v="2"/>
    <n v="3"/>
    <n v="4"/>
    <n v="3"/>
    <n v="2"/>
    <n v="3"/>
    <n v="3"/>
    <n v="3"/>
    <n v="3"/>
    <n v="4"/>
    <n v="2"/>
    <n v="2"/>
    <n v="3"/>
    <n v="3"/>
    <n v="2"/>
    <n v="2"/>
    <n v="4"/>
    <n v="51"/>
    <n v="-5"/>
    <x v="9"/>
  </r>
  <r>
    <n v="5"/>
    <d v="2009-05-13T00:00:00"/>
    <x v="6"/>
    <x v="6"/>
    <n v="4"/>
    <n v="3"/>
    <n v="4"/>
    <n v="5"/>
    <n v="3"/>
    <n v="2"/>
    <n v="6"/>
    <n v="3"/>
    <n v="3"/>
    <n v="2"/>
    <n v="4"/>
    <n v="2"/>
    <n v="2"/>
    <n v="4"/>
    <n v="4"/>
    <n v="3"/>
    <n v="4"/>
    <n v="3"/>
    <n v="61"/>
    <n v="5"/>
    <x v="28"/>
  </r>
  <r>
    <n v="5"/>
    <d v="2009-05-13T00:00:00"/>
    <x v="48"/>
    <x v="48"/>
    <n v="3"/>
    <n v="2"/>
    <n v="3"/>
    <n v="4"/>
    <n v="3"/>
    <n v="4"/>
    <n v="4"/>
    <n v="3"/>
    <n v="3"/>
    <n v="2"/>
    <n v="4"/>
    <n v="2"/>
    <n v="2"/>
    <n v="3"/>
    <n v="3"/>
    <n v="2"/>
    <n v="3"/>
    <n v="3"/>
    <n v="53"/>
    <n v="-3"/>
    <x v="13"/>
  </r>
  <r>
    <n v="5"/>
    <d v="2009-05-13T00:00:00"/>
    <x v="7"/>
    <x v="7"/>
    <n v="4"/>
    <n v="3"/>
    <n v="3"/>
    <n v="4"/>
    <n v="4"/>
    <n v="2"/>
    <n v="3"/>
    <n v="3"/>
    <n v="3"/>
    <n v="2"/>
    <n v="2"/>
    <n v="2"/>
    <n v="3"/>
    <n v="3"/>
    <n v="3"/>
    <n v="4"/>
    <n v="2"/>
    <n v="2"/>
    <n v="52"/>
    <n v="-4"/>
    <x v="11"/>
  </r>
  <r>
    <n v="5"/>
    <d v="2009-05-13T00:00:00"/>
    <x v="22"/>
    <x v="22"/>
    <n v="3"/>
    <n v="4"/>
    <n v="3"/>
    <n v="5"/>
    <n v="3"/>
    <n v="2"/>
    <n v="3"/>
    <n v="3"/>
    <n v="3"/>
    <n v="3"/>
    <n v="2"/>
    <n v="2"/>
    <n v="2"/>
    <n v="3"/>
    <n v="3"/>
    <n v="2"/>
    <n v="2"/>
    <n v="4"/>
    <n v="52"/>
    <n v="-4"/>
    <x v="11"/>
  </r>
  <r>
    <n v="5"/>
    <d v="2009-05-13T00:00:00"/>
    <x v="42"/>
    <x v="42"/>
    <n v="5"/>
    <n v="3"/>
    <n v="4"/>
    <n v="5"/>
    <n v="4"/>
    <n v="4"/>
    <n v="5"/>
    <n v="3"/>
    <n v="4"/>
    <n v="4"/>
    <n v="4"/>
    <n v="4"/>
    <n v="2"/>
    <n v="4"/>
    <n v="5"/>
    <n v="4"/>
    <n v="3"/>
    <n v="3"/>
    <n v="70"/>
    <n v="14"/>
    <x v="16"/>
  </r>
  <r>
    <n v="5"/>
    <d v="2009-05-13T00:00:00"/>
    <x v="8"/>
    <x v="8"/>
    <n v="4"/>
    <n v="5"/>
    <n v="3"/>
    <n v="4"/>
    <n v="3"/>
    <n v="4"/>
    <n v="4"/>
    <n v="3"/>
    <n v="3"/>
    <n v="3"/>
    <n v="3"/>
    <n v="3"/>
    <n v="3"/>
    <n v="4"/>
    <n v="4"/>
    <n v="3"/>
    <n v="3"/>
    <n v="3"/>
    <n v="62"/>
    <n v="6"/>
    <x v="22"/>
  </r>
  <r>
    <n v="5"/>
    <d v="2009-05-13T00:00:00"/>
    <x v="49"/>
    <x v="49"/>
    <n v="3"/>
    <n v="4"/>
    <n v="4"/>
    <n v="5"/>
    <n v="3"/>
    <n v="3"/>
    <n v="4"/>
    <n v="4"/>
    <n v="2"/>
    <n v="4"/>
    <n v="2"/>
    <n v="4"/>
    <n v="3"/>
    <n v="4"/>
    <n v="3"/>
    <n v="3"/>
    <n v="4"/>
    <n v="2"/>
    <n v="61"/>
    <n v="5"/>
    <x v="28"/>
  </r>
  <r>
    <n v="5"/>
    <d v="2009-05-13T00:00:00"/>
    <x v="50"/>
    <x v="50"/>
    <n v="4"/>
    <n v="3"/>
    <n v="4"/>
    <n v="6"/>
    <n v="4"/>
    <n v="3"/>
    <n v="5"/>
    <n v="3"/>
    <n v="3"/>
    <n v="3"/>
    <n v="3"/>
    <n v="3"/>
    <n v="3"/>
    <n v="6"/>
    <n v="3"/>
    <n v="4"/>
    <n v="3"/>
    <n v="3"/>
    <n v="66"/>
    <n v="10"/>
    <x v="16"/>
  </r>
  <r>
    <n v="5"/>
    <d v="2009-05-13T00:00:00"/>
    <x v="43"/>
    <x v="43"/>
    <n v="4"/>
    <n v="2"/>
    <n v="4"/>
    <n v="4"/>
    <n v="3"/>
    <n v="3"/>
    <n v="4"/>
    <n v="5"/>
    <n v="4"/>
    <n v="3"/>
    <n v="2"/>
    <n v="2"/>
    <n v="2"/>
    <n v="4"/>
    <n v="3"/>
    <n v="2"/>
    <n v="3"/>
    <n v="3"/>
    <n v="57"/>
    <n v="1"/>
    <x v="7"/>
  </r>
  <r>
    <n v="5"/>
    <d v="2009-05-13T00:00:00"/>
    <x v="51"/>
    <x v="51"/>
    <n v="4"/>
    <n v="3"/>
    <n v="3"/>
    <n v="4"/>
    <n v="4"/>
    <n v="3"/>
    <n v="4"/>
    <n v="3"/>
    <n v="3"/>
    <n v="3"/>
    <n v="3"/>
    <n v="2"/>
    <n v="3"/>
    <n v="4"/>
    <n v="3"/>
    <n v="3"/>
    <n v="3"/>
    <n v="3"/>
    <n v="58"/>
    <n v="2"/>
    <x v="0"/>
  </r>
  <r>
    <n v="5"/>
    <d v="2009-05-13T00:00:00"/>
    <x v="52"/>
    <x v="52"/>
    <n v="4"/>
    <n v="3"/>
    <n v="4"/>
    <n v="4"/>
    <n v="3"/>
    <n v="3"/>
    <n v="6"/>
    <n v="4"/>
    <n v="3"/>
    <n v="3"/>
    <n v="4"/>
    <n v="2"/>
    <n v="3"/>
    <n v="4"/>
    <n v="4"/>
    <n v="3"/>
    <n v="3"/>
    <n v="2"/>
    <n v="62"/>
    <n v="6"/>
    <x v="22"/>
  </r>
  <r>
    <n v="5"/>
    <d v="2009-05-13T00:00:00"/>
    <x v="53"/>
    <x v="53"/>
    <n v="6"/>
    <n v="4"/>
    <n v="5"/>
    <n v="6"/>
    <n v="4"/>
    <n v="5"/>
    <n v="6"/>
    <n v="5"/>
    <n v="3"/>
    <n v="3"/>
    <n v="4"/>
    <n v="3"/>
    <n v="2"/>
    <n v="6"/>
    <n v="6"/>
    <n v="4"/>
    <n v="3"/>
    <n v="5"/>
    <n v="80"/>
    <n v="24"/>
    <x v="16"/>
  </r>
  <r>
    <n v="5"/>
    <d v="2009-05-13T00:00:00"/>
    <x v="54"/>
    <x v="54"/>
    <n v="4"/>
    <n v="4"/>
    <n v="4"/>
    <n v="5"/>
    <n v="4"/>
    <n v="3"/>
    <n v="5"/>
    <n v="4"/>
    <n v="4"/>
    <n v="4"/>
    <n v="2"/>
    <n v="2"/>
    <n v="3"/>
    <n v="6"/>
    <n v="3"/>
    <n v="3"/>
    <n v="3"/>
    <n v="2"/>
    <n v="65"/>
    <n v="9"/>
    <x v="24"/>
  </r>
  <r>
    <n v="5"/>
    <d v="2009-05-13T00:00:00"/>
    <x v="55"/>
    <x v="37"/>
    <n v="4"/>
    <n v="3"/>
    <n v="4"/>
    <n v="4"/>
    <n v="3"/>
    <n v="3"/>
    <n v="4"/>
    <n v="3"/>
    <n v="3"/>
    <n v="3"/>
    <n v="2"/>
    <n v="4"/>
    <n v="4"/>
    <n v="5"/>
    <n v="3"/>
    <n v="2"/>
    <n v="3"/>
    <n v="4"/>
    <n v="61"/>
    <n v="5"/>
    <x v="28"/>
  </r>
  <r>
    <n v="5"/>
    <d v="2009-05-13T00:00:00"/>
    <x v="13"/>
    <x v="13"/>
    <n v="3"/>
    <n v="3"/>
    <n v="4"/>
    <n v="4"/>
    <n v="3"/>
    <n v="2"/>
    <n v="4"/>
    <n v="4"/>
    <n v="2"/>
    <n v="3"/>
    <n v="4"/>
    <n v="2"/>
    <n v="2"/>
    <n v="4"/>
    <n v="5"/>
    <n v="3"/>
    <n v="2"/>
    <n v="3"/>
    <n v="57"/>
    <n v="1"/>
    <x v="7"/>
  </r>
  <r>
    <n v="5"/>
    <d v="2009-05-13T00:00:00"/>
    <x v="14"/>
    <x v="14"/>
    <n v="3"/>
    <n v="2"/>
    <n v="3"/>
    <n v="5"/>
    <n v="3"/>
    <n v="3"/>
    <n v="4"/>
    <n v="3"/>
    <n v="3"/>
    <n v="2"/>
    <n v="4"/>
    <n v="3"/>
    <n v="2"/>
    <n v="4"/>
    <n v="3"/>
    <n v="3"/>
    <n v="3"/>
    <n v="2"/>
    <n v="55"/>
    <n v="-1"/>
    <x v="2"/>
  </r>
  <r>
    <n v="5"/>
    <d v="2009-05-13T00:00:00"/>
    <x v="15"/>
    <x v="15"/>
    <n v="5"/>
    <n v="3"/>
    <n v="4"/>
    <n v="4"/>
    <n v="5"/>
    <n v="4"/>
    <n v="4"/>
    <n v="3"/>
    <n v="3"/>
    <n v="3"/>
    <n v="3"/>
    <n v="3"/>
    <n v="2"/>
    <n v="3"/>
    <n v="4"/>
    <n v="3"/>
    <n v="3"/>
    <n v="3"/>
    <n v="62"/>
    <n v="6"/>
    <x v="22"/>
  </r>
  <r>
    <n v="5"/>
    <d v="2009-05-13T00:00:00"/>
    <x v="45"/>
    <x v="45"/>
    <n v="4"/>
    <n v="3"/>
    <n v="4"/>
    <n v="5"/>
    <n v="3"/>
    <n v="2"/>
    <n v="5"/>
    <n v="4"/>
    <n v="3"/>
    <n v="2"/>
    <n v="4"/>
    <n v="3"/>
    <n v="3"/>
    <n v="4"/>
    <n v="3"/>
    <n v="3"/>
    <n v="4"/>
    <n v="4"/>
    <n v="63"/>
    <n v="7"/>
    <x v="15"/>
  </r>
  <r>
    <n v="5"/>
    <d v="2009-05-13T00:00:00"/>
    <x v="56"/>
    <x v="55"/>
    <n v="8"/>
    <n v="5"/>
    <n v="5"/>
    <n v="6"/>
    <n v="5"/>
    <n v="5"/>
    <n v="5"/>
    <n v="3"/>
    <n v="4"/>
    <n v="3"/>
    <n v="4"/>
    <n v="4"/>
    <n v="3"/>
    <n v="6"/>
    <n v="4"/>
    <n v="3"/>
    <n v="3"/>
    <n v="4"/>
    <n v="80"/>
    <n v="24"/>
    <x v="16"/>
  </r>
  <r>
    <n v="5"/>
    <d v="2009-05-13T00:00:00"/>
    <x v="30"/>
    <x v="30"/>
    <n v="3"/>
    <n v="3"/>
    <n v="3"/>
    <n v="4"/>
    <n v="4"/>
    <n v="2"/>
    <n v="4"/>
    <n v="4"/>
    <n v="2"/>
    <n v="3"/>
    <n v="3"/>
    <n v="3"/>
    <n v="2"/>
    <n v="5"/>
    <n v="3"/>
    <n v="3"/>
    <n v="2"/>
    <n v="4"/>
    <n v="57"/>
    <n v="1"/>
    <x v="7"/>
  </r>
  <r>
    <n v="5"/>
    <d v="2009-05-13T00:00:00"/>
    <x v="39"/>
    <x v="39"/>
    <n v="3"/>
    <n v="2"/>
    <n v="4"/>
    <n v="5"/>
    <n v="3"/>
    <n v="2"/>
    <n v="5"/>
    <n v="3"/>
    <n v="2"/>
    <n v="2"/>
    <n v="3"/>
    <n v="4"/>
    <n v="3"/>
    <n v="3"/>
    <n v="3"/>
    <n v="2"/>
    <n v="2"/>
    <n v="3"/>
    <n v="54"/>
    <n v="-2"/>
    <x v="4"/>
  </r>
  <r>
    <n v="5"/>
    <d v="2009-05-13T00:00:00"/>
    <x v="31"/>
    <x v="31"/>
    <n v="4"/>
    <n v="5"/>
    <n v="5"/>
    <n v="4"/>
    <n v="3"/>
    <n v="3"/>
    <n v="4"/>
    <n v="3"/>
    <n v="3"/>
    <n v="4"/>
    <n v="4"/>
    <n v="4"/>
    <n v="2"/>
    <n v="4"/>
    <n v="3"/>
    <n v="2"/>
    <n v="4"/>
    <n v="4"/>
    <n v="65"/>
    <n v="9"/>
    <x v="24"/>
  </r>
  <r>
    <n v="5"/>
    <d v="2009-05-13T00:00:00"/>
    <x v="46"/>
    <x v="46"/>
    <n v="3"/>
    <n v="2"/>
    <n v="3"/>
    <n v="4"/>
    <n v="3"/>
    <n v="2"/>
    <n v="3"/>
    <n v="3"/>
    <n v="2"/>
    <n v="4"/>
    <n v="2"/>
    <n v="3"/>
    <n v="2"/>
    <n v="4"/>
    <n v="3"/>
    <n v="2"/>
    <n v="3"/>
    <n v="2"/>
    <n v="50"/>
    <n v="-6"/>
    <x v="6"/>
  </r>
  <r>
    <n v="5"/>
    <d v="2009-05-13T00:00:00"/>
    <x v="16"/>
    <x v="16"/>
    <n v="5"/>
    <n v="4"/>
    <n v="5"/>
    <n v="7"/>
    <n v="5"/>
    <n v="5"/>
    <n v="4"/>
    <n v="4"/>
    <n v="4"/>
    <n v="3"/>
    <n v="4"/>
    <n v="4"/>
    <n v="2"/>
    <n v="5"/>
    <n v="4"/>
    <n v="4"/>
    <n v="3"/>
    <n v="4"/>
    <n v="76"/>
    <n v="20"/>
    <x v="16"/>
  </r>
  <r>
    <n v="5"/>
    <d v="2009-05-13T00:00:00"/>
    <x v="32"/>
    <x v="32"/>
    <n v="3"/>
    <n v="3"/>
    <n v="3"/>
    <n v="4"/>
    <n v="3"/>
    <n v="2"/>
    <n v="3"/>
    <n v="2"/>
    <n v="3"/>
    <n v="3"/>
    <n v="4"/>
    <n v="3"/>
    <n v="3"/>
    <n v="6"/>
    <n v="3"/>
    <n v="2"/>
    <n v="2"/>
    <n v="4"/>
    <n v="56"/>
    <n v="0"/>
    <x v="3"/>
  </r>
  <r>
    <n v="5"/>
    <d v="2009-05-13T00:00:00"/>
    <x v="57"/>
    <x v="56"/>
    <n v="4"/>
    <n v="2"/>
    <n v="4"/>
    <n v="4"/>
    <n v="4"/>
    <n v="3"/>
    <n v="6"/>
    <n v="3"/>
    <n v="3"/>
    <n v="2"/>
    <n v="4"/>
    <n v="2"/>
    <n v="2"/>
    <n v="4"/>
    <n v="3"/>
    <n v="3"/>
    <n v="3"/>
    <n v="3"/>
    <n v="59"/>
    <n v="3"/>
    <x v="29"/>
  </r>
  <r>
    <n v="5"/>
    <d v="2009-05-13T00:00:00"/>
    <x v="34"/>
    <x v="34"/>
    <n v="4"/>
    <n v="4"/>
    <n v="4"/>
    <n v="3"/>
    <n v="4"/>
    <n v="2"/>
    <n v="4"/>
    <n v="4"/>
    <n v="3"/>
    <n v="3"/>
    <n v="3"/>
    <n v="2"/>
    <n v="3"/>
    <n v="3"/>
    <n v="4"/>
    <n v="2"/>
    <n v="3"/>
    <n v="4"/>
    <n v="59"/>
    <n v="3"/>
    <x v="29"/>
  </r>
  <r>
    <n v="5"/>
    <d v="2009-05-13T00:00:00"/>
    <x v="18"/>
    <x v="18"/>
    <n v="3"/>
    <n v="3"/>
    <n v="3"/>
    <n v="4"/>
    <n v="3"/>
    <n v="2"/>
    <n v="3"/>
    <n v="4"/>
    <n v="3"/>
    <n v="4"/>
    <n v="4"/>
    <n v="2"/>
    <n v="2"/>
    <n v="4"/>
    <n v="3"/>
    <n v="3"/>
    <n v="3"/>
    <n v="3"/>
    <n v="56"/>
    <n v="0"/>
    <x v="3"/>
  </r>
  <r>
    <n v="5"/>
    <d v="2009-05-13T00:00:00"/>
    <x v="58"/>
    <x v="57"/>
    <n v="4"/>
    <n v="4"/>
    <n v="4"/>
    <n v="5"/>
    <n v="5"/>
    <n v="5"/>
    <n v="4"/>
    <n v="4"/>
    <n v="5"/>
    <n v="5"/>
    <n v="4"/>
    <n v="3"/>
    <n v="4"/>
    <n v="4"/>
    <n v="4"/>
    <n v="4"/>
    <n v="2"/>
    <n v="6"/>
    <n v="76"/>
    <n v="20"/>
    <x v="16"/>
  </r>
  <r>
    <n v="6"/>
    <d v="2009-05-20T00:00:00"/>
    <x v="1"/>
    <x v="1"/>
    <n v="3"/>
    <n v="4"/>
    <n v="3"/>
    <n v="5"/>
    <n v="4"/>
    <n v="2"/>
    <n v="4"/>
    <n v="4"/>
    <n v="4"/>
    <n v="3"/>
    <n v="3"/>
    <n v="2"/>
    <n v="2"/>
    <n v="3"/>
    <n v="4"/>
    <n v="4"/>
    <n v="3"/>
    <n v="5"/>
    <n v="62"/>
    <n v="6"/>
    <x v="25"/>
  </r>
  <r>
    <n v="6"/>
    <d v="2009-05-20T00:00:00"/>
    <x v="40"/>
    <x v="40"/>
    <n v="4"/>
    <n v="3"/>
    <n v="3"/>
    <n v="4"/>
    <n v="3"/>
    <n v="3"/>
    <n v="4"/>
    <n v="2"/>
    <n v="4"/>
    <n v="3"/>
    <n v="4"/>
    <n v="2"/>
    <n v="2"/>
    <n v="3"/>
    <n v="3"/>
    <n v="3"/>
    <n v="2"/>
    <n v="4"/>
    <n v="56"/>
    <n v="0"/>
    <x v="2"/>
  </r>
  <r>
    <n v="6"/>
    <d v="2009-05-20T00:00:00"/>
    <x v="3"/>
    <x v="3"/>
    <n v="3"/>
    <n v="3"/>
    <n v="4"/>
    <n v="5"/>
    <n v="3"/>
    <n v="3"/>
    <n v="4"/>
    <n v="4"/>
    <n v="4"/>
    <n v="3"/>
    <n v="3"/>
    <n v="3"/>
    <n v="3"/>
    <n v="3"/>
    <n v="3"/>
    <n v="3"/>
    <n v="3"/>
    <n v="3"/>
    <n v="60"/>
    <n v="4"/>
    <x v="0"/>
  </r>
  <r>
    <n v="6"/>
    <d v="2009-05-20T00:00:00"/>
    <x v="4"/>
    <x v="4"/>
    <n v="4"/>
    <n v="3"/>
    <n v="4"/>
    <n v="4"/>
    <n v="4"/>
    <n v="3"/>
    <n v="4"/>
    <n v="3"/>
    <n v="3"/>
    <n v="2"/>
    <n v="2"/>
    <n v="3"/>
    <n v="3"/>
    <n v="3"/>
    <n v="3"/>
    <n v="3"/>
    <n v="3"/>
    <n v="3"/>
    <n v="57"/>
    <n v="1"/>
    <x v="8"/>
  </r>
  <r>
    <n v="6"/>
    <d v="2009-05-20T00:00:00"/>
    <x v="19"/>
    <x v="19"/>
    <n v="4"/>
    <n v="3"/>
    <n v="3"/>
    <n v="3"/>
    <n v="3"/>
    <n v="2"/>
    <n v="3"/>
    <n v="3"/>
    <n v="3"/>
    <n v="3"/>
    <n v="4"/>
    <n v="2"/>
    <n v="2"/>
    <n v="4"/>
    <n v="3"/>
    <n v="3"/>
    <n v="2"/>
    <n v="4"/>
    <n v="54"/>
    <n v="-2"/>
    <x v="13"/>
  </r>
  <r>
    <n v="6"/>
    <d v="2009-05-20T00:00:00"/>
    <x v="6"/>
    <x v="6"/>
    <n v="3"/>
    <n v="3"/>
    <n v="3"/>
    <n v="4"/>
    <n v="3"/>
    <n v="2"/>
    <n v="4"/>
    <n v="3"/>
    <n v="3"/>
    <n v="2"/>
    <n v="3"/>
    <n v="3"/>
    <n v="3"/>
    <n v="4"/>
    <n v="3"/>
    <n v="3"/>
    <n v="3"/>
    <n v="3"/>
    <n v="55"/>
    <n v="-1"/>
    <x v="17"/>
  </r>
  <r>
    <n v="6"/>
    <d v="2009-05-20T00:00:00"/>
    <x v="7"/>
    <x v="7"/>
    <n v="3"/>
    <n v="2"/>
    <n v="3"/>
    <n v="4"/>
    <n v="3"/>
    <n v="2"/>
    <n v="4"/>
    <n v="3"/>
    <n v="3"/>
    <n v="2"/>
    <n v="2"/>
    <n v="2"/>
    <n v="2"/>
    <n v="3"/>
    <n v="3"/>
    <n v="2"/>
    <n v="2"/>
    <n v="3"/>
    <n v="48"/>
    <n v="-8"/>
    <x v="6"/>
  </r>
  <r>
    <n v="6"/>
    <d v="2009-05-20T00:00:00"/>
    <x v="22"/>
    <x v="22"/>
    <n v="2"/>
    <n v="2"/>
    <n v="4"/>
    <n v="4"/>
    <n v="3"/>
    <n v="4"/>
    <n v="3"/>
    <n v="4"/>
    <n v="2"/>
    <n v="2"/>
    <n v="2"/>
    <n v="2"/>
    <n v="2"/>
    <n v="5"/>
    <n v="3"/>
    <n v="2"/>
    <n v="2"/>
    <n v="3"/>
    <n v="51"/>
    <n v="-5"/>
    <x v="11"/>
  </r>
  <r>
    <n v="6"/>
    <d v="2009-05-20T00:00:00"/>
    <x v="59"/>
    <x v="58"/>
    <n v="4"/>
    <n v="3"/>
    <n v="4"/>
    <n v="4"/>
    <n v="3"/>
    <n v="3"/>
    <n v="4"/>
    <n v="4"/>
    <n v="4"/>
    <n v="3"/>
    <n v="4"/>
    <n v="2"/>
    <n v="3"/>
    <n v="4"/>
    <n v="4"/>
    <n v="3"/>
    <n v="3"/>
    <n v="3"/>
    <n v="62"/>
    <n v="6"/>
    <x v="25"/>
  </r>
  <r>
    <n v="6"/>
    <d v="2009-05-20T00:00:00"/>
    <x v="8"/>
    <x v="8"/>
    <n v="4"/>
    <n v="3"/>
    <n v="4"/>
    <n v="3"/>
    <n v="3"/>
    <n v="3"/>
    <n v="3"/>
    <n v="5"/>
    <n v="4"/>
    <n v="2"/>
    <n v="2"/>
    <n v="3"/>
    <n v="2"/>
    <n v="3"/>
    <n v="2"/>
    <n v="5"/>
    <n v="2"/>
    <n v="3"/>
    <n v="56"/>
    <n v="0"/>
    <x v="2"/>
  </r>
  <r>
    <n v="6"/>
    <d v="2009-05-20T00:00:00"/>
    <x v="49"/>
    <x v="49"/>
    <n v="5"/>
    <n v="4"/>
    <n v="4"/>
    <n v="4"/>
    <n v="4"/>
    <n v="3"/>
    <n v="9"/>
    <n v="4"/>
    <n v="3"/>
    <n v="4"/>
    <n v="4"/>
    <n v="5"/>
    <n v="3"/>
    <n v="4"/>
    <n v="3"/>
    <n v="4"/>
    <n v="3"/>
    <n v="4"/>
    <n v="74"/>
    <n v="18"/>
    <x v="16"/>
  </r>
  <r>
    <n v="6"/>
    <d v="2009-05-20T00:00:00"/>
    <x v="43"/>
    <x v="43"/>
    <n v="4"/>
    <n v="3"/>
    <n v="5"/>
    <n v="4"/>
    <n v="4"/>
    <n v="3"/>
    <n v="4"/>
    <n v="3"/>
    <n v="3"/>
    <n v="4"/>
    <n v="3"/>
    <n v="2"/>
    <n v="2"/>
    <n v="5"/>
    <n v="4"/>
    <n v="4"/>
    <n v="5"/>
    <n v="4"/>
    <n v="66"/>
    <n v="10"/>
    <x v="24"/>
  </r>
  <r>
    <n v="6"/>
    <d v="2009-05-20T00:00:00"/>
    <x v="60"/>
    <x v="59"/>
    <n v="4"/>
    <n v="3"/>
    <n v="4"/>
    <n v="5"/>
    <n v="3"/>
    <n v="5"/>
    <n v="4"/>
    <n v="3"/>
    <n v="2"/>
    <n v="3"/>
    <n v="4"/>
    <n v="2"/>
    <n v="3"/>
    <n v="3"/>
    <n v="3"/>
    <n v="4"/>
    <n v="3"/>
    <n v="4"/>
    <n v="62"/>
    <n v="6"/>
    <x v="25"/>
  </r>
  <r>
    <n v="6"/>
    <d v="2009-05-20T00:00:00"/>
    <x v="51"/>
    <x v="51"/>
    <n v="4"/>
    <n v="3"/>
    <n v="4"/>
    <n v="4"/>
    <n v="3"/>
    <n v="2"/>
    <n v="6"/>
    <n v="4"/>
    <n v="3"/>
    <n v="2"/>
    <n v="3"/>
    <n v="2"/>
    <n v="3"/>
    <n v="3"/>
    <n v="4"/>
    <n v="4"/>
    <n v="4"/>
    <n v="5"/>
    <n v="63"/>
    <n v="7"/>
    <x v="26"/>
  </r>
  <r>
    <n v="6"/>
    <d v="2009-05-20T00:00:00"/>
    <x v="52"/>
    <x v="52"/>
    <n v="5"/>
    <n v="2"/>
    <n v="4"/>
    <n v="6"/>
    <n v="4"/>
    <n v="3"/>
    <n v="5"/>
    <n v="3"/>
    <n v="3"/>
    <n v="3"/>
    <n v="3"/>
    <n v="3"/>
    <n v="2"/>
    <n v="4"/>
    <n v="3"/>
    <n v="3"/>
    <n v="2"/>
    <n v="2"/>
    <n v="60"/>
    <n v="4"/>
    <x v="0"/>
  </r>
  <r>
    <n v="6"/>
    <d v="2009-05-20T00:00:00"/>
    <x v="9"/>
    <x v="9"/>
    <n v="3"/>
    <n v="3"/>
    <n v="5"/>
    <n v="5"/>
    <n v="4"/>
    <n v="2"/>
    <n v="4"/>
    <n v="4"/>
    <n v="4"/>
    <n v="3"/>
    <n v="4"/>
    <n v="3"/>
    <n v="3"/>
    <n v="4"/>
    <n v="4"/>
    <n v="3"/>
    <n v="3"/>
    <n v="4"/>
    <n v="65"/>
    <n v="9"/>
    <x v="23"/>
  </r>
  <r>
    <n v="6"/>
    <d v="2009-05-20T00:00:00"/>
    <x v="54"/>
    <x v="54"/>
    <n v="4"/>
    <n v="3"/>
    <n v="4"/>
    <n v="4"/>
    <n v="3"/>
    <n v="2"/>
    <n v="4"/>
    <n v="3"/>
    <n v="3"/>
    <n v="3"/>
    <n v="4"/>
    <n v="3"/>
    <n v="4"/>
    <n v="4"/>
    <n v="4"/>
    <n v="3"/>
    <n v="2"/>
    <n v="2"/>
    <n v="59"/>
    <n v="3"/>
    <x v="5"/>
  </r>
  <r>
    <n v="6"/>
    <d v="2009-05-20T00:00:00"/>
    <x v="10"/>
    <x v="10"/>
    <n v="3"/>
    <n v="4"/>
    <n v="3"/>
    <n v="3"/>
    <n v="4"/>
    <n v="3"/>
    <n v="5"/>
    <n v="3"/>
    <n v="3"/>
    <n v="2"/>
    <n v="4"/>
    <n v="2"/>
    <n v="2"/>
    <n v="4"/>
    <n v="4"/>
    <n v="2"/>
    <n v="3"/>
    <n v="3"/>
    <n v="57"/>
    <n v="1"/>
    <x v="8"/>
  </r>
  <r>
    <n v="6"/>
    <d v="2009-05-20T00:00:00"/>
    <x v="11"/>
    <x v="11"/>
    <n v="5"/>
    <n v="3"/>
    <n v="3"/>
    <n v="3"/>
    <n v="3"/>
    <n v="2"/>
    <n v="5"/>
    <n v="4"/>
    <n v="3"/>
    <n v="3"/>
    <n v="2"/>
    <n v="2"/>
    <n v="3"/>
    <n v="3"/>
    <n v="4"/>
    <n v="3"/>
    <n v="3"/>
    <n v="5"/>
    <n v="59"/>
    <n v="3"/>
    <x v="5"/>
  </r>
  <r>
    <n v="6"/>
    <d v="2009-05-20T00:00:00"/>
    <x v="13"/>
    <x v="13"/>
    <n v="3"/>
    <n v="2"/>
    <n v="3"/>
    <n v="4"/>
    <n v="3"/>
    <n v="3"/>
    <n v="4"/>
    <n v="3"/>
    <n v="3"/>
    <n v="3"/>
    <n v="3"/>
    <n v="2"/>
    <n v="2"/>
    <n v="4"/>
    <n v="3"/>
    <n v="2"/>
    <n v="2"/>
    <n v="3"/>
    <n v="52"/>
    <n v="-4"/>
    <x v="1"/>
  </r>
  <r>
    <n v="6"/>
    <d v="2009-05-20T00:00:00"/>
    <x v="14"/>
    <x v="14"/>
    <n v="4"/>
    <n v="3"/>
    <n v="3"/>
    <n v="5"/>
    <n v="3"/>
    <n v="3"/>
    <n v="4"/>
    <n v="3"/>
    <n v="5"/>
    <n v="4"/>
    <n v="2"/>
    <n v="4"/>
    <n v="2"/>
    <n v="4"/>
    <n v="3"/>
    <n v="2"/>
    <n v="3"/>
    <n v="3"/>
    <n v="60"/>
    <n v="4"/>
    <x v="0"/>
  </r>
  <r>
    <n v="6"/>
    <d v="2009-05-20T00:00:00"/>
    <x v="45"/>
    <x v="45"/>
    <n v="3"/>
    <n v="4"/>
    <n v="4"/>
    <n v="4"/>
    <n v="3"/>
    <n v="2"/>
    <n v="5"/>
    <n v="4"/>
    <n v="4"/>
    <n v="3"/>
    <n v="2"/>
    <n v="4"/>
    <n v="2"/>
    <n v="5"/>
    <n v="3"/>
    <n v="3"/>
    <n v="3"/>
    <n v="3"/>
    <n v="61"/>
    <n v="5"/>
    <x v="28"/>
  </r>
  <r>
    <n v="6"/>
    <d v="2009-05-20T00:00:00"/>
    <x v="27"/>
    <x v="27"/>
    <n v="3"/>
    <n v="3"/>
    <n v="7"/>
    <n v="5"/>
    <n v="4"/>
    <n v="2"/>
    <n v="4"/>
    <n v="3"/>
    <n v="2"/>
    <n v="4"/>
    <n v="4"/>
    <n v="3"/>
    <n v="3"/>
    <n v="4"/>
    <n v="3"/>
    <n v="3"/>
    <n v="3"/>
    <n v="2"/>
    <n v="62"/>
    <n v="6"/>
    <x v="25"/>
  </r>
  <r>
    <n v="6"/>
    <d v="2009-05-20T00:00:00"/>
    <x v="61"/>
    <x v="60"/>
    <n v="6"/>
    <n v="4"/>
    <n v="5"/>
    <n v="4"/>
    <n v="4"/>
    <n v="3"/>
    <n v="5"/>
    <n v="4"/>
    <n v="3"/>
    <n v="4"/>
    <n v="3"/>
    <n v="4"/>
    <n v="2"/>
    <n v="4"/>
    <n v="3"/>
    <n v="3"/>
    <n v="3"/>
    <n v="3"/>
    <n v="67"/>
    <n v="11"/>
    <x v="18"/>
  </r>
  <r>
    <n v="6"/>
    <d v="2009-05-20T00:00:00"/>
    <x v="46"/>
    <x v="46"/>
    <n v="4"/>
    <n v="2"/>
    <n v="3"/>
    <n v="4"/>
    <n v="3"/>
    <n v="2"/>
    <n v="3"/>
    <n v="2"/>
    <n v="3"/>
    <n v="2"/>
    <n v="3"/>
    <n v="2"/>
    <n v="2"/>
    <n v="4"/>
    <n v="3"/>
    <n v="3"/>
    <n v="3"/>
    <n v="2"/>
    <n v="50"/>
    <n v="-6"/>
    <x v="9"/>
  </r>
  <r>
    <n v="6"/>
    <d v="2009-05-20T00:00:00"/>
    <x v="62"/>
    <x v="61"/>
    <n v="5"/>
    <n v="3"/>
    <n v="4"/>
    <n v="5"/>
    <n v="3"/>
    <n v="3"/>
    <n v="5"/>
    <n v="4"/>
    <n v="3"/>
    <n v="3"/>
    <n v="2"/>
    <n v="3"/>
    <n v="2"/>
    <n v="4"/>
    <n v="3"/>
    <n v="3"/>
    <n v="3"/>
    <n v="3"/>
    <n v="61"/>
    <n v="5"/>
    <x v="28"/>
  </r>
  <r>
    <n v="6"/>
    <d v="2009-05-20T00:00:00"/>
    <x v="16"/>
    <x v="16"/>
    <n v="5"/>
    <n v="4"/>
    <n v="5"/>
    <n v="6"/>
    <n v="4"/>
    <n v="4"/>
    <n v="5"/>
    <n v="4"/>
    <n v="4"/>
    <n v="3"/>
    <n v="2"/>
    <n v="4"/>
    <n v="3"/>
    <n v="5"/>
    <n v="4"/>
    <n v="5"/>
    <n v="4"/>
    <n v="5"/>
    <n v="76"/>
    <n v="20"/>
    <x v="16"/>
  </r>
  <r>
    <n v="6"/>
    <d v="2009-05-20T00:00:00"/>
    <x v="17"/>
    <x v="17"/>
    <n v="3"/>
    <n v="3"/>
    <n v="3"/>
    <n v="5"/>
    <n v="4"/>
    <n v="4"/>
    <n v="3"/>
    <n v="3"/>
    <n v="3"/>
    <n v="2"/>
    <n v="2"/>
    <n v="3"/>
    <n v="2"/>
    <n v="4"/>
    <n v="3"/>
    <n v="2"/>
    <n v="3"/>
    <n v="4"/>
    <n v="56"/>
    <n v="0"/>
    <x v="2"/>
  </r>
  <r>
    <n v="6"/>
    <d v="2009-05-20T00:00:00"/>
    <x v="32"/>
    <x v="32"/>
    <n v="3"/>
    <n v="2"/>
    <n v="3"/>
    <n v="5"/>
    <n v="3"/>
    <n v="3"/>
    <n v="3"/>
    <n v="2"/>
    <n v="2"/>
    <n v="4"/>
    <n v="4"/>
    <n v="3"/>
    <n v="2"/>
    <n v="3"/>
    <n v="3"/>
    <n v="2"/>
    <n v="3"/>
    <n v="4"/>
    <n v="54"/>
    <n v="-2"/>
    <x v="13"/>
  </r>
  <r>
    <n v="6"/>
    <d v="2009-05-20T00:00:00"/>
    <x v="33"/>
    <x v="33"/>
    <n v="5"/>
    <n v="4"/>
    <n v="4"/>
    <n v="5"/>
    <n v="3"/>
    <n v="3"/>
    <n v="5"/>
    <n v="3"/>
    <n v="5"/>
    <n v="3"/>
    <n v="3"/>
    <n v="3"/>
    <n v="3"/>
    <n v="5"/>
    <n v="4"/>
    <n v="3"/>
    <n v="3"/>
    <n v="3"/>
    <n v="67"/>
    <n v="11"/>
    <x v="18"/>
  </r>
  <r>
    <n v="6"/>
    <d v="2009-05-20T00:00:00"/>
    <x v="34"/>
    <x v="34"/>
    <n v="3"/>
    <n v="3"/>
    <n v="3"/>
    <n v="4"/>
    <n v="3"/>
    <n v="2"/>
    <n v="5"/>
    <n v="4"/>
    <n v="3"/>
    <n v="3"/>
    <n v="2"/>
    <n v="2"/>
    <n v="3"/>
    <n v="3"/>
    <n v="3"/>
    <n v="3"/>
    <n v="3"/>
    <n v="3"/>
    <n v="55"/>
    <n v="-1"/>
    <x v="17"/>
  </r>
  <r>
    <n v="6"/>
    <d v="2009-05-20T00:00:00"/>
    <x v="18"/>
    <x v="18"/>
    <n v="4"/>
    <n v="2"/>
    <n v="3"/>
    <n v="5"/>
    <n v="4"/>
    <n v="2"/>
    <n v="5"/>
    <n v="2"/>
    <n v="2"/>
    <n v="3"/>
    <n v="2"/>
    <n v="3"/>
    <n v="3"/>
    <n v="4"/>
    <n v="3"/>
    <n v="4"/>
    <n v="3"/>
    <n v="4"/>
    <n v="58"/>
    <n v="2"/>
    <x v="30"/>
  </r>
  <r>
    <n v="6"/>
    <d v="2009-05-20T00:00:00"/>
    <x v="63"/>
    <x v="62"/>
    <n v="5"/>
    <n v="2"/>
    <n v="4"/>
    <n v="4"/>
    <n v="3"/>
    <n v="3"/>
    <n v="5"/>
    <n v="3"/>
    <n v="4"/>
    <n v="3"/>
    <n v="5"/>
    <n v="3"/>
    <n v="2"/>
    <n v="5"/>
    <n v="4"/>
    <n v="4"/>
    <n v="3"/>
    <n v="3"/>
    <n v="65"/>
    <n v="9"/>
    <x v="23"/>
  </r>
  <r>
    <n v="7"/>
    <d v="2009-05-27T00:00:00"/>
    <x v="2"/>
    <x v="2"/>
    <n v="3"/>
    <n v="3"/>
    <n v="4"/>
    <n v="4"/>
    <n v="3"/>
    <n v="2"/>
    <n v="3"/>
    <n v="3"/>
    <n v="4"/>
    <n v="3"/>
    <n v="3"/>
    <n v="3"/>
    <n v="2"/>
    <n v="3"/>
    <n v="3"/>
    <n v="3"/>
    <n v="2"/>
    <n v="3"/>
    <n v="54"/>
    <n v="-2"/>
    <x v="1"/>
  </r>
  <r>
    <n v="7"/>
    <d v="2009-05-27T00:00:00"/>
    <x v="3"/>
    <x v="3"/>
    <n v="5"/>
    <n v="3"/>
    <n v="4"/>
    <n v="6"/>
    <n v="4"/>
    <n v="3"/>
    <n v="4"/>
    <n v="2"/>
    <n v="4"/>
    <n v="3"/>
    <n v="4"/>
    <n v="3"/>
    <n v="3"/>
    <n v="5"/>
    <n v="4"/>
    <n v="3"/>
    <n v="3"/>
    <n v="3"/>
    <n v="66"/>
    <n v="10"/>
    <x v="19"/>
  </r>
  <r>
    <n v="7"/>
    <d v="2009-05-27T00:00:00"/>
    <x v="4"/>
    <x v="4"/>
    <n v="3"/>
    <n v="2"/>
    <n v="4"/>
    <n v="4"/>
    <n v="3"/>
    <n v="3"/>
    <n v="5"/>
    <n v="2"/>
    <n v="3"/>
    <n v="2"/>
    <n v="4"/>
    <n v="3"/>
    <n v="2"/>
    <n v="4"/>
    <n v="3"/>
    <n v="3"/>
    <n v="3"/>
    <n v="2"/>
    <n v="55"/>
    <n v="-1"/>
    <x v="10"/>
  </r>
  <r>
    <n v="7"/>
    <d v="2009-05-27T00:00:00"/>
    <x v="6"/>
    <x v="6"/>
    <n v="3"/>
    <n v="3"/>
    <n v="4"/>
    <n v="4"/>
    <n v="3"/>
    <n v="2"/>
    <n v="3"/>
    <n v="4"/>
    <n v="3"/>
    <n v="2"/>
    <n v="2"/>
    <n v="3"/>
    <n v="2"/>
    <n v="3"/>
    <n v="3"/>
    <n v="3"/>
    <n v="3"/>
    <n v="3"/>
    <n v="53"/>
    <n v="-3"/>
    <x v="9"/>
  </r>
  <r>
    <n v="7"/>
    <d v="2009-05-27T00:00:00"/>
    <x v="64"/>
    <x v="63"/>
    <n v="6"/>
    <n v="3"/>
    <n v="7"/>
    <n v="6"/>
    <n v="4"/>
    <n v="3"/>
    <n v="6"/>
    <n v="6"/>
    <n v="3"/>
    <n v="3"/>
    <n v="4"/>
    <n v="4"/>
    <n v="7"/>
    <n v="5"/>
    <n v="3"/>
    <n v="5"/>
    <n v="3"/>
    <n v="4"/>
    <n v="82"/>
    <n v="26"/>
    <x v="30"/>
  </r>
  <r>
    <n v="7"/>
    <d v="2009-05-27T00:00:00"/>
    <x v="48"/>
    <x v="48"/>
    <n v="4"/>
    <n v="4"/>
    <n v="3"/>
    <n v="6"/>
    <n v="3"/>
    <n v="3"/>
    <n v="4"/>
    <n v="3"/>
    <n v="2"/>
    <n v="2"/>
    <n v="4"/>
    <n v="3"/>
    <n v="2"/>
    <n v="3"/>
    <n v="3"/>
    <n v="3"/>
    <n v="3"/>
    <n v="3"/>
    <n v="58"/>
    <n v="2"/>
    <x v="4"/>
  </r>
  <r>
    <n v="7"/>
    <d v="2009-05-27T00:00:00"/>
    <x v="65"/>
    <x v="64"/>
    <n v="3"/>
    <n v="2"/>
    <n v="5"/>
    <n v="4"/>
    <n v="3"/>
    <n v="2"/>
    <n v="3"/>
    <n v="3"/>
    <n v="3"/>
    <n v="4"/>
    <n v="3"/>
    <n v="2"/>
    <n v="2"/>
    <n v="4"/>
    <n v="3"/>
    <n v="3"/>
    <n v="3"/>
    <n v="2"/>
    <n v="54"/>
    <n v="-2"/>
    <x v="1"/>
  </r>
  <r>
    <n v="7"/>
    <d v="2009-05-27T00:00:00"/>
    <x v="9"/>
    <x v="9"/>
    <n v="5"/>
    <n v="3"/>
    <n v="5"/>
    <n v="5"/>
    <n v="4"/>
    <n v="4"/>
    <n v="4"/>
    <n v="3"/>
    <n v="4"/>
    <n v="3"/>
    <n v="4"/>
    <n v="4"/>
    <n v="3"/>
    <n v="5"/>
    <n v="5"/>
    <n v="4"/>
    <n v="3"/>
    <n v="3"/>
    <n v="71"/>
    <n v="15"/>
    <x v="8"/>
  </r>
  <r>
    <n v="7"/>
    <d v="2009-05-27T00:00:00"/>
    <x v="11"/>
    <x v="11"/>
    <n v="3"/>
    <n v="2"/>
    <n v="3"/>
    <n v="5"/>
    <n v="5"/>
    <n v="3"/>
    <n v="4"/>
    <n v="3"/>
    <n v="4"/>
    <n v="4"/>
    <n v="4"/>
    <n v="3"/>
    <n v="3"/>
    <n v="5"/>
    <n v="3"/>
    <n v="3"/>
    <n v="3"/>
    <n v="3"/>
    <n v="63"/>
    <n v="7"/>
    <x v="3"/>
  </r>
  <r>
    <n v="7"/>
    <d v="2009-05-27T00:00:00"/>
    <x v="13"/>
    <x v="13"/>
    <n v="3"/>
    <n v="2"/>
    <n v="4"/>
    <n v="4"/>
    <n v="2"/>
    <n v="2"/>
    <n v="5"/>
    <n v="4"/>
    <n v="2"/>
    <n v="3"/>
    <n v="3"/>
    <n v="4"/>
    <n v="2"/>
    <n v="3"/>
    <n v="2"/>
    <n v="2"/>
    <n v="3"/>
    <n v="3"/>
    <n v="53"/>
    <n v="-3"/>
    <x v="9"/>
  </r>
  <r>
    <n v="7"/>
    <d v="2009-05-27T00:00:00"/>
    <x v="14"/>
    <x v="14"/>
    <n v="5"/>
    <n v="2"/>
    <n v="4"/>
    <n v="4"/>
    <n v="4"/>
    <n v="3"/>
    <n v="4"/>
    <n v="3"/>
    <n v="3"/>
    <n v="2"/>
    <n v="2"/>
    <n v="3"/>
    <n v="3"/>
    <n v="4"/>
    <n v="2"/>
    <n v="3"/>
    <n v="3"/>
    <n v="2"/>
    <n v="56"/>
    <n v="0"/>
    <x v="17"/>
  </r>
  <r>
    <n v="7"/>
    <d v="2009-05-27T00:00:00"/>
    <x v="30"/>
    <x v="30"/>
    <n v="3"/>
    <n v="3"/>
    <n v="3"/>
    <n v="5"/>
    <n v="3"/>
    <n v="2"/>
    <n v="4"/>
    <n v="2"/>
    <n v="2"/>
    <n v="3"/>
    <n v="2"/>
    <n v="3"/>
    <n v="3"/>
    <n v="3"/>
    <n v="3"/>
    <n v="2"/>
    <n v="2"/>
    <n v="2"/>
    <n v="50"/>
    <n v="-6"/>
    <x v="6"/>
  </r>
  <r>
    <n v="7"/>
    <d v="2009-05-27T00:00:00"/>
    <x v="62"/>
    <x v="61"/>
    <n v="4"/>
    <n v="3"/>
    <n v="3"/>
    <n v="5"/>
    <n v="3"/>
    <n v="3"/>
    <n v="5"/>
    <n v="3"/>
    <n v="3"/>
    <n v="3"/>
    <n v="4"/>
    <n v="2"/>
    <n v="2"/>
    <n v="5"/>
    <n v="3"/>
    <n v="3"/>
    <n v="3"/>
    <n v="5"/>
    <n v="62"/>
    <n v="6"/>
    <x v="2"/>
  </r>
  <r>
    <n v="7"/>
    <d v="2009-05-27T00:00:00"/>
    <x v="58"/>
    <x v="57"/>
    <n v="6"/>
    <n v="5"/>
    <n v="4"/>
    <n v="5"/>
    <n v="3"/>
    <n v="3"/>
    <n v="4"/>
    <n v="5"/>
    <n v="5"/>
    <n v="3"/>
    <n v="3"/>
    <n v="6"/>
    <n v="3"/>
    <n v="5"/>
    <n v="5"/>
    <n v="4"/>
    <n v="4"/>
    <n v="5"/>
    <n v="78"/>
    <n v="22"/>
    <x v="7"/>
  </r>
  <r>
    <n v="7"/>
    <d v="2009-05-27T00:00:00"/>
    <x v="66"/>
    <x v="65"/>
    <n v="6"/>
    <n v="4"/>
    <n v="6"/>
    <n v="6"/>
    <n v="5"/>
    <n v="4"/>
    <n v="5"/>
    <n v="4"/>
    <n v="5"/>
    <n v="3"/>
    <n v="3"/>
    <n v="4"/>
    <n v="3"/>
    <n v="5"/>
    <n v="5"/>
    <n v="5"/>
    <n v="5"/>
    <n v="4"/>
    <n v="82"/>
    <n v="26"/>
    <x v="30"/>
  </r>
  <r>
    <n v="8"/>
    <d v="2009-06-03T00:00:00"/>
    <x v="1"/>
    <x v="1"/>
    <n v="3"/>
    <n v="3"/>
    <n v="4"/>
    <n v="4"/>
    <n v="4"/>
    <n v="2"/>
    <n v="4"/>
    <n v="3"/>
    <n v="2"/>
    <n v="4"/>
    <n v="4"/>
    <n v="3"/>
    <n v="3"/>
    <n v="4"/>
    <n v="3"/>
    <n v="3"/>
    <n v="3"/>
    <n v="4"/>
    <n v="60"/>
    <n v="4"/>
    <x v="4"/>
  </r>
  <r>
    <n v="8"/>
    <d v="2009-06-03T00:00:00"/>
    <x v="47"/>
    <x v="47"/>
    <n v="4"/>
    <n v="2"/>
    <n v="4"/>
    <n v="4"/>
    <n v="3"/>
    <n v="2"/>
    <n v="6"/>
    <n v="3"/>
    <n v="3"/>
    <n v="3"/>
    <n v="3"/>
    <n v="3"/>
    <n v="3"/>
    <n v="3"/>
    <n v="4"/>
    <n v="3"/>
    <n v="3"/>
    <n v="4"/>
    <n v="60"/>
    <n v="4"/>
    <x v="4"/>
  </r>
  <r>
    <n v="8"/>
    <d v="2009-06-03T00:00:00"/>
    <x v="3"/>
    <x v="3"/>
    <n v="4"/>
    <n v="3"/>
    <n v="4"/>
    <n v="4"/>
    <n v="3"/>
    <n v="3"/>
    <n v="4"/>
    <n v="3"/>
    <n v="3"/>
    <n v="3"/>
    <n v="2"/>
    <n v="4"/>
    <n v="3"/>
    <n v="4"/>
    <n v="4"/>
    <n v="3"/>
    <n v="2"/>
    <n v="4"/>
    <n v="60"/>
    <n v="4"/>
    <x v="4"/>
  </r>
  <r>
    <n v="8"/>
    <d v="2009-06-03T00:00:00"/>
    <x v="4"/>
    <x v="4"/>
    <n v="3"/>
    <n v="3"/>
    <n v="4"/>
    <n v="5"/>
    <n v="3"/>
    <n v="3"/>
    <n v="3"/>
    <n v="4"/>
    <n v="3"/>
    <n v="2"/>
    <n v="3"/>
    <n v="2"/>
    <n v="2"/>
    <n v="5"/>
    <n v="3"/>
    <n v="3"/>
    <n v="2"/>
    <n v="4"/>
    <n v="57"/>
    <n v="1"/>
    <x v="1"/>
  </r>
  <r>
    <n v="8"/>
    <d v="2009-06-03T00:00:00"/>
    <x v="67"/>
    <x v="66"/>
    <n v="4"/>
    <n v="3"/>
    <n v="4"/>
    <n v="6"/>
    <n v="5"/>
    <n v="2"/>
    <n v="6"/>
    <n v="4"/>
    <n v="5"/>
    <n v="3"/>
    <n v="4"/>
    <n v="3"/>
    <n v="4"/>
    <n v="4"/>
    <n v="5"/>
    <n v="3"/>
    <n v="3"/>
    <n v="4"/>
    <n v="72"/>
    <n v="16"/>
    <x v="21"/>
  </r>
  <r>
    <n v="8"/>
    <d v="2009-06-03T00:00:00"/>
    <x v="6"/>
    <x v="6"/>
    <n v="4"/>
    <n v="3"/>
    <n v="3"/>
    <n v="4"/>
    <n v="2"/>
    <n v="3"/>
    <n v="6"/>
    <n v="2"/>
    <n v="4"/>
    <n v="2"/>
    <n v="2"/>
    <n v="3"/>
    <n v="2"/>
    <n v="5"/>
    <n v="3"/>
    <n v="3"/>
    <n v="3"/>
    <n v="3"/>
    <n v="57"/>
    <n v="1"/>
    <x v="1"/>
  </r>
  <r>
    <n v="8"/>
    <d v="2009-06-03T00:00:00"/>
    <x v="64"/>
    <x v="63"/>
    <n v="4"/>
    <n v="4"/>
    <n v="5"/>
    <n v="6"/>
    <n v="4"/>
    <n v="3"/>
    <n v="9"/>
    <n v="3"/>
    <n v="3"/>
    <n v="2"/>
    <n v="3"/>
    <n v="3"/>
    <n v="4"/>
    <n v="6"/>
    <n v="3"/>
    <n v="3"/>
    <n v="3"/>
    <n v="7"/>
    <n v="75"/>
    <n v="19"/>
    <x v="25"/>
  </r>
  <r>
    <n v="8"/>
    <d v="2009-06-03T00:00:00"/>
    <x v="22"/>
    <x v="22"/>
    <n v="3"/>
    <n v="3"/>
    <n v="3"/>
    <n v="4"/>
    <n v="3"/>
    <n v="3"/>
    <n v="3"/>
    <n v="3"/>
    <n v="3"/>
    <n v="2"/>
    <n v="4"/>
    <n v="3"/>
    <n v="2"/>
    <n v="3"/>
    <n v="3"/>
    <n v="4"/>
    <n v="6"/>
    <n v="3"/>
    <n v="58"/>
    <n v="2"/>
    <x v="10"/>
  </r>
  <r>
    <n v="8"/>
    <d v="2009-06-03T00:00:00"/>
    <x v="68"/>
    <x v="67"/>
    <n v="4"/>
    <n v="3"/>
    <n v="5"/>
    <n v="4"/>
    <n v="3"/>
    <n v="2"/>
    <n v="4"/>
    <n v="5"/>
    <n v="3"/>
    <n v="3"/>
    <n v="3"/>
    <n v="3"/>
    <n v="3"/>
    <n v="5"/>
    <n v="3"/>
    <n v="3"/>
    <n v="3"/>
    <n v="3"/>
    <n v="62"/>
    <n v="6"/>
    <x v="20"/>
  </r>
  <r>
    <n v="8"/>
    <d v="2009-06-03T00:00:00"/>
    <x v="65"/>
    <x v="64"/>
    <n v="5"/>
    <n v="3"/>
    <n v="4"/>
    <n v="5"/>
    <n v="3"/>
    <n v="2"/>
    <n v="5"/>
    <n v="4"/>
    <n v="4"/>
    <n v="3"/>
    <n v="2"/>
    <n v="2"/>
    <n v="3"/>
    <n v="4"/>
    <n v="3"/>
    <n v="3"/>
    <n v="2"/>
    <n v="3"/>
    <n v="60"/>
    <n v="4"/>
    <x v="4"/>
  </r>
  <r>
    <n v="8"/>
    <d v="2009-06-03T00:00:00"/>
    <x v="49"/>
    <x v="49"/>
    <n v="3"/>
    <n v="4"/>
    <n v="3"/>
    <n v="4"/>
    <n v="4"/>
    <n v="3"/>
    <n v="4"/>
    <n v="3"/>
    <n v="5"/>
    <n v="4"/>
    <n v="4"/>
    <n v="3"/>
    <n v="3"/>
    <n v="5"/>
    <n v="3"/>
    <n v="2"/>
    <n v="4"/>
    <n v="3"/>
    <n v="64"/>
    <n v="8"/>
    <x v="29"/>
  </r>
  <r>
    <n v="8"/>
    <d v="2009-06-03T00:00:00"/>
    <x v="69"/>
    <x v="68"/>
    <n v="3"/>
    <n v="4"/>
    <n v="4"/>
    <n v="4"/>
    <n v="3"/>
    <n v="3"/>
    <n v="3"/>
    <n v="4"/>
    <n v="4"/>
    <n v="3"/>
    <n v="4"/>
    <n v="3"/>
    <n v="3"/>
    <n v="4"/>
    <n v="2"/>
    <n v="2"/>
    <n v="3"/>
    <n v="4"/>
    <n v="60"/>
    <n v="4"/>
    <x v="4"/>
  </r>
  <r>
    <n v="8"/>
    <d v="2009-06-03T00:00:00"/>
    <x v="70"/>
    <x v="69"/>
    <n v="2"/>
    <n v="4"/>
    <n v="4"/>
    <n v="4"/>
    <n v="3"/>
    <n v="4"/>
    <n v="3"/>
    <n v="3"/>
    <n v="3"/>
    <n v="3"/>
    <n v="4"/>
    <n v="3"/>
    <n v="2"/>
    <n v="5"/>
    <n v="2"/>
    <n v="3"/>
    <n v="4"/>
    <n v="4"/>
    <n v="60"/>
    <n v="4"/>
    <x v="4"/>
  </r>
  <r>
    <n v="8"/>
    <d v="2009-06-03T00:00:00"/>
    <x v="9"/>
    <x v="9"/>
    <n v="4"/>
    <n v="4"/>
    <n v="3"/>
    <n v="4"/>
    <n v="3"/>
    <n v="2"/>
    <n v="4"/>
    <n v="4"/>
    <n v="3"/>
    <n v="3"/>
    <n v="4"/>
    <n v="4"/>
    <n v="3"/>
    <n v="5"/>
    <n v="3"/>
    <n v="3"/>
    <n v="3"/>
    <n v="7"/>
    <n v="66"/>
    <n v="10"/>
    <x v="28"/>
  </r>
  <r>
    <n v="8"/>
    <d v="2009-06-03T00:00:00"/>
    <x v="10"/>
    <x v="10"/>
    <n v="2"/>
    <n v="3"/>
    <n v="3"/>
    <n v="3"/>
    <n v="4"/>
    <n v="2"/>
    <n v="4"/>
    <n v="3"/>
    <n v="3"/>
    <n v="2"/>
    <n v="3"/>
    <n v="2"/>
    <n v="3"/>
    <n v="3"/>
    <n v="2"/>
    <n v="3"/>
    <n v="3"/>
    <n v="3"/>
    <n v="51"/>
    <n v="-5"/>
    <x v="6"/>
  </r>
  <r>
    <n v="8"/>
    <d v="2009-06-03T00:00:00"/>
    <x v="11"/>
    <x v="11"/>
    <n v="3"/>
    <n v="3"/>
    <n v="3"/>
    <n v="5"/>
    <n v="3"/>
    <n v="3"/>
    <n v="6"/>
    <n v="4"/>
    <n v="2"/>
    <n v="4"/>
    <n v="2"/>
    <n v="4"/>
    <n v="3"/>
    <n v="5"/>
    <n v="4"/>
    <n v="4"/>
    <n v="3"/>
    <n v="3"/>
    <n v="64"/>
    <n v="8"/>
    <x v="29"/>
  </r>
  <r>
    <n v="8"/>
    <d v="2009-06-03T00:00:00"/>
    <x v="14"/>
    <x v="14"/>
    <n v="4"/>
    <n v="2"/>
    <n v="4"/>
    <n v="3"/>
    <n v="3"/>
    <n v="2"/>
    <n v="4"/>
    <n v="4"/>
    <n v="2"/>
    <n v="3"/>
    <n v="4"/>
    <n v="3"/>
    <n v="2"/>
    <n v="4"/>
    <n v="3"/>
    <n v="2"/>
    <n v="4"/>
    <n v="3"/>
    <n v="56"/>
    <n v="0"/>
    <x v="11"/>
  </r>
  <r>
    <n v="8"/>
    <d v="2009-06-03T00:00:00"/>
    <x v="26"/>
    <x v="26"/>
    <n v="4"/>
    <n v="4"/>
    <n v="3"/>
    <n v="4"/>
    <n v="3"/>
    <n v="3"/>
    <n v="3"/>
    <n v="4"/>
    <n v="3"/>
    <n v="3"/>
    <n v="2"/>
    <n v="5"/>
    <n v="2"/>
    <n v="4"/>
    <n v="5"/>
    <n v="3"/>
    <n v="4"/>
    <n v="2"/>
    <n v="61"/>
    <n v="5"/>
    <x v="5"/>
  </r>
  <r>
    <n v="8"/>
    <d v="2009-06-03T00:00:00"/>
    <x v="27"/>
    <x v="27"/>
    <n v="4"/>
    <n v="5"/>
    <n v="4"/>
    <n v="5"/>
    <n v="4"/>
    <n v="3"/>
    <n v="4"/>
    <n v="4"/>
    <n v="3"/>
    <n v="2"/>
    <n v="4"/>
    <n v="4"/>
    <n v="2"/>
    <n v="4"/>
    <n v="4"/>
    <n v="2"/>
    <n v="2"/>
    <n v="3"/>
    <n v="63"/>
    <n v="7"/>
    <x v="0"/>
  </r>
  <r>
    <n v="8"/>
    <d v="2009-06-03T00:00:00"/>
    <x v="30"/>
    <x v="30"/>
    <n v="3"/>
    <n v="3"/>
    <n v="3"/>
    <n v="4"/>
    <n v="3"/>
    <n v="3"/>
    <n v="4"/>
    <n v="3"/>
    <n v="3"/>
    <n v="3"/>
    <n v="2"/>
    <n v="3"/>
    <n v="2"/>
    <n v="5"/>
    <n v="2"/>
    <n v="3"/>
    <n v="3"/>
    <n v="2"/>
    <n v="54"/>
    <n v="-2"/>
    <x v="9"/>
  </r>
  <r>
    <n v="8"/>
    <d v="2009-06-03T00:00:00"/>
    <x v="34"/>
    <x v="34"/>
    <n v="4"/>
    <n v="2"/>
    <n v="3"/>
    <n v="5"/>
    <n v="3"/>
    <n v="3"/>
    <n v="4"/>
    <n v="3"/>
    <n v="3"/>
    <n v="4"/>
    <n v="3"/>
    <n v="3"/>
    <n v="4"/>
    <n v="4"/>
    <n v="3"/>
    <n v="3"/>
    <n v="3"/>
    <n v="3"/>
    <n v="60"/>
    <n v="4"/>
    <x v="4"/>
  </r>
  <r>
    <n v="8"/>
    <d v="2009-06-03T00:00:00"/>
    <x v="18"/>
    <x v="18"/>
    <n v="3"/>
    <n v="3"/>
    <n v="4"/>
    <n v="4"/>
    <n v="4"/>
    <n v="4"/>
    <n v="4"/>
    <n v="3"/>
    <n v="2"/>
    <n v="2"/>
    <n v="4"/>
    <n v="3"/>
    <n v="3"/>
    <n v="4"/>
    <n v="3"/>
    <n v="3"/>
    <n v="3"/>
    <n v="3"/>
    <n v="59"/>
    <n v="3"/>
    <x v="17"/>
  </r>
  <r>
    <n v="9"/>
    <d v="2009-06-10T00:00:00"/>
    <x v="2"/>
    <x v="2"/>
    <n v="3"/>
    <n v="3"/>
    <n v="3"/>
    <n v="4"/>
    <n v="3"/>
    <n v="2"/>
    <n v="3"/>
    <n v="2"/>
    <n v="3"/>
    <n v="3"/>
    <n v="2"/>
    <n v="2"/>
    <n v="2"/>
    <n v="4"/>
    <n v="4"/>
    <n v="3"/>
    <n v="3"/>
    <n v="2"/>
    <n v="51"/>
    <n v="-5"/>
    <x v="6"/>
  </r>
  <r>
    <n v="9"/>
    <d v="2009-06-10T00:00:00"/>
    <x v="71"/>
    <x v="70"/>
    <n v="4"/>
    <n v="3"/>
    <n v="4"/>
    <n v="5"/>
    <n v="4"/>
    <n v="3"/>
    <n v="7"/>
    <n v="4"/>
    <n v="3"/>
    <n v="4"/>
    <n v="3"/>
    <n v="2"/>
    <n v="3"/>
    <n v="4"/>
    <n v="5"/>
    <n v="3"/>
    <n v="3"/>
    <n v="4"/>
    <n v="68"/>
    <n v="12"/>
    <x v="8"/>
  </r>
  <r>
    <n v="9"/>
    <d v="2009-06-10T00:00:00"/>
    <x v="69"/>
    <x v="68"/>
    <n v="3"/>
    <n v="3"/>
    <n v="4"/>
    <n v="4"/>
    <n v="5"/>
    <n v="2"/>
    <n v="4"/>
    <n v="3"/>
    <n v="4"/>
    <n v="3"/>
    <n v="4"/>
    <n v="3"/>
    <n v="3"/>
    <n v="5"/>
    <n v="5"/>
    <n v="3"/>
    <n v="3"/>
    <n v="3"/>
    <n v="64"/>
    <n v="8"/>
    <x v="3"/>
  </r>
  <r>
    <n v="9"/>
    <d v="2009-06-10T00:00:00"/>
    <x v="72"/>
    <x v="71"/>
    <n v="5"/>
    <n v="5"/>
    <n v="4"/>
    <n v="6"/>
    <n v="5"/>
    <n v="3"/>
    <n v="5"/>
    <n v="4"/>
    <n v="5"/>
    <n v="3"/>
    <n v="3"/>
    <n v="3"/>
    <n v="3"/>
    <n v="7"/>
    <n v="3"/>
    <n v="3"/>
    <n v="4"/>
    <n v="5"/>
    <n v="76"/>
    <n v="20"/>
    <x v="7"/>
  </r>
  <r>
    <n v="9"/>
    <d v="2009-06-10T00:00:00"/>
    <x v="70"/>
    <x v="69"/>
    <n v="3"/>
    <n v="3"/>
    <n v="5"/>
    <n v="3"/>
    <n v="4"/>
    <n v="3"/>
    <n v="3"/>
    <n v="3"/>
    <n v="3"/>
    <n v="3"/>
    <n v="4"/>
    <n v="3"/>
    <n v="2"/>
    <n v="3"/>
    <n v="4"/>
    <n v="3"/>
    <n v="3"/>
    <n v="3"/>
    <n v="58"/>
    <n v="2"/>
    <x v="1"/>
  </r>
  <r>
    <n v="9"/>
    <d v="2009-06-10T00:00:00"/>
    <x v="54"/>
    <x v="54"/>
    <n v="4"/>
    <n v="4"/>
    <n v="4"/>
    <n v="5"/>
    <n v="4"/>
    <n v="3"/>
    <n v="4"/>
    <n v="3"/>
    <n v="4"/>
    <n v="3"/>
    <n v="4"/>
    <n v="2"/>
    <n v="3"/>
    <n v="4"/>
    <n v="3"/>
    <n v="3"/>
    <n v="3"/>
    <n v="3"/>
    <n v="63"/>
    <n v="7"/>
    <x v="2"/>
  </r>
  <r>
    <n v="9"/>
    <d v="2009-06-10T00:00:00"/>
    <x v="10"/>
    <x v="10"/>
    <n v="4"/>
    <n v="3"/>
    <n v="3"/>
    <n v="3"/>
    <n v="5"/>
    <n v="2"/>
    <n v="4"/>
    <n v="2"/>
    <n v="4"/>
    <n v="3"/>
    <n v="3"/>
    <n v="3"/>
    <n v="2"/>
    <n v="4"/>
    <n v="2"/>
    <n v="3"/>
    <n v="2"/>
    <n v="3"/>
    <n v="55"/>
    <n v="-1"/>
    <x v="9"/>
  </r>
  <r>
    <n v="9"/>
    <d v="2009-06-10T00:00:00"/>
    <x v="11"/>
    <x v="11"/>
    <n v="3"/>
    <n v="3"/>
    <n v="3"/>
    <n v="4"/>
    <n v="5"/>
    <n v="2"/>
    <n v="5"/>
    <n v="3"/>
    <n v="2"/>
    <n v="4"/>
    <n v="2"/>
    <n v="2"/>
    <n v="3"/>
    <n v="5"/>
    <n v="4"/>
    <n v="3"/>
    <n v="3"/>
    <n v="4"/>
    <n v="60"/>
    <n v="4"/>
    <x v="10"/>
  </r>
  <r>
    <n v="9"/>
    <d v="2009-06-10T00:00:00"/>
    <x v="30"/>
    <x v="30"/>
    <n v="3"/>
    <n v="3"/>
    <n v="3"/>
    <n v="4"/>
    <n v="3"/>
    <n v="3"/>
    <n v="4"/>
    <n v="3"/>
    <n v="4"/>
    <n v="4"/>
    <n v="2"/>
    <n v="3"/>
    <n v="2"/>
    <n v="4"/>
    <n v="4"/>
    <n v="2"/>
    <n v="3"/>
    <n v="2"/>
    <n v="56"/>
    <n v="0"/>
    <x v="11"/>
  </r>
  <r>
    <n v="9"/>
    <d v="2009-06-10T00:00:00"/>
    <x v="62"/>
    <x v="61"/>
    <n v="3"/>
    <n v="3"/>
    <n v="4"/>
    <n v="4"/>
    <n v="3"/>
    <n v="4"/>
    <n v="5"/>
    <n v="3"/>
    <n v="3"/>
    <n v="3"/>
    <n v="3"/>
    <n v="4"/>
    <n v="2"/>
    <n v="4"/>
    <n v="3"/>
    <n v="4"/>
    <n v="3"/>
    <n v="4"/>
    <n v="62"/>
    <n v="6"/>
    <x v="17"/>
  </r>
  <r>
    <n v="9"/>
    <d v="2009-06-10T00:00:00"/>
    <x v="33"/>
    <x v="33"/>
    <n v="3"/>
    <n v="3"/>
    <n v="4"/>
    <n v="4"/>
    <n v="5"/>
    <n v="3"/>
    <n v="4"/>
    <n v="3"/>
    <n v="4"/>
    <n v="4"/>
    <n v="4"/>
    <n v="4"/>
    <n v="3"/>
    <n v="4"/>
    <n v="3"/>
    <n v="3"/>
    <n v="5"/>
    <n v="3"/>
    <n v="66"/>
    <n v="10"/>
    <x v="19"/>
  </r>
  <r>
    <n v="9"/>
    <d v="2009-06-10T00:00:00"/>
    <x v="34"/>
    <x v="34"/>
    <n v="6"/>
    <n v="4"/>
    <n v="4"/>
    <n v="4"/>
    <n v="3"/>
    <n v="2"/>
    <n v="4"/>
    <n v="3"/>
    <n v="2"/>
    <n v="3"/>
    <n v="3"/>
    <n v="5"/>
    <n v="2"/>
    <n v="4"/>
    <n v="4"/>
    <n v="2"/>
    <n v="3"/>
    <n v="4"/>
    <n v="62"/>
    <n v="6"/>
    <x v="17"/>
  </r>
  <r>
    <n v="9"/>
    <d v="2009-06-10T00:00:00"/>
    <x v="18"/>
    <x v="18"/>
    <n v="3"/>
    <n v="3"/>
    <n v="5"/>
    <n v="4"/>
    <n v="4"/>
    <n v="3"/>
    <n v="3"/>
    <n v="4"/>
    <n v="3"/>
    <n v="3"/>
    <n v="2"/>
    <n v="2"/>
    <n v="3"/>
    <n v="4"/>
    <n v="5"/>
    <n v="3"/>
    <n v="2"/>
    <n v="3"/>
    <n v="59"/>
    <n v="3"/>
    <x v="13"/>
  </r>
  <r>
    <n v="9"/>
    <d v="2009-06-10T00:00:00"/>
    <x v="66"/>
    <x v="65"/>
    <n v="6"/>
    <n v="4"/>
    <n v="6"/>
    <n v="7"/>
    <n v="4"/>
    <n v="3"/>
    <n v="6"/>
    <n v="4"/>
    <n v="3"/>
    <n v="4"/>
    <n v="4"/>
    <n v="3"/>
    <n v="4"/>
    <n v="5"/>
    <n v="4"/>
    <n v="4"/>
    <n v="4"/>
    <n v="4"/>
    <n v="79"/>
    <n v="23"/>
    <x v="30"/>
  </r>
  <r>
    <n v="10"/>
    <d v="2009-06-17T00:00:00"/>
    <x v="2"/>
    <x v="2"/>
    <n v="3"/>
    <n v="3"/>
    <n v="4"/>
    <n v="4"/>
    <n v="4"/>
    <n v="3"/>
    <n v="3"/>
    <n v="3"/>
    <n v="3"/>
    <n v="3"/>
    <n v="2"/>
    <n v="2"/>
    <n v="3"/>
    <n v="4"/>
    <n v="3"/>
    <n v="3"/>
    <n v="4"/>
    <n v="3"/>
    <n v="57"/>
    <n v="1"/>
    <x v="10"/>
  </r>
  <r>
    <n v="10"/>
    <d v="2009-06-17T00:00:00"/>
    <x v="3"/>
    <x v="3"/>
    <n v="4"/>
    <n v="3"/>
    <n v="5"/>
    <n v="5"/>
    <n v="4"/>
    <n v="2"/>
    <n v="5"/>
    <n v="5"/>
    <n v="4"/>
    <n v="2"/>
    <n v="2"/>
    <n v="3"/>
    <n v="3"/>
    <n v="4"/>
    <n v="4"/>
    <n v="3"/>
    <n v="3"/>
    <n v="4"/>
    <n v="65"/>
    <n v="9"/>
    <x v="30"/>
  </r>
  <r>
    <n v="10"/>
    <d v="2009-06-17T00:00:00"/>
    <x v="4"/>
    <x v="4"/>
    <n v="3"/>
    <n v="3"/>
    <n v="3"/>
    <n v="4"/>
    <n v="3"/>
    <n v="2"/>
    <n v="5"/>
    <n v="3"/>
    <n v="4"/>
    <n v="4"/>
    <n v="3"/>
    <n v="3"/>
    <n v="2"/>
    <n v="4"/>
    <n v="3"/>
    <n v="3"/>
    <n v="2"/>
    <n v="2"/>
    <n v="56"/>
    <n v="0"/>
    <x v="1"/>
  </r>
  <r>
    <n v="10"/>
    <d v="2009-06-17T00:00:00"/>
    <x v="6"/>
    <x v="6"/>
    <n v="3"/>
    <n v="2"/>
    <n v="4"/>
    <n v="4"/>
    <n v="3"/>
    <n v="2"/>
    <n v="5"/>
    <n v="5"/>
    <n v="3"/>
    <n v="3"/>
    <n v="2"/>
    <n v="2"/>
    <n v="2"/>
    <n v="3"/>
    <n v="3"/>
    <n v="3"/>
    <n v="3"/>
    <n v="4"/>
    <n v="56"/>
    <n v="0"/>
    <x v="1"/>
  </r>
  <r>
    <n v="10"/>
    <d v="2009-06-17T00:00:00"/>
    <x v="64"/>
    <x v="63"/>
    <n v="4"/>
    <n v="5"/>
    <n v="4"/>
    <n v="5"/>
    <n v="4"/>
    <n v="4"/>
    <n v="6"/>
    <n v="3"/>
    <n v="4"/>
    <n v="4"/>
    <n v="4"/>
    <n v="3"/>
    <n v="3"/>
    <n v="4"/>
    <n v="4"/>
    <n v="4"/>
    <n v="3"/>
    <n v="4"/>
    <n v="72"/>
    <n v="16"/>
    <x v="29"/>
  </r>
  <r>
    <n v="10"/>
    <d v="2009-06-17T00:00:00"/>
    <x v="73"/>
    <x v="72"/>
    <n v="4"/>
    <n v="4"/>
    <n v="4"/>
    <n v="5"/>
    <n v="5"/>
    <n v="4"/>
    <n v="9"/>
    <n v="4"/>
    <n v="6"/>
    <n v="2"/>
    <n v="3"/>
    <n v="3"/>
    <n v="4"/>
    <n v="4"/>
    <n v="3"/>
    <n v="3"/>
    <n v="4"/>
    <n v="4"/>
    <n v="75"/>
    <n v="19"/>
    <x v="12"/>
  </r>
  <r>
    <n v="10"/>
    <d v="2009-06-17T00:00:00"/>
    <x v="42"/>
    <x v="42"/>
    <n v="5"/>
    <n v="4"/>
    <n v="4"/>
    <n v="8"/>
    <n v="4"/>
    <n v="5"/>
    <n v="5"/>
    <n v="3"/>
    <n v="3"/>
    <n v="2"/>
    <n v="4"/>
    <n v="5"/>
    <n v="4"/>
    <n v="4"/>
    <n v="4"/>
    <n v="5"/>
    <n v="3"/>
    <n v="3"/>
    <n v="75"/>
    <n v="19"/>
    <x v="12"/>
  </r>
  <r>
    <n v="10"/>
    <d v="2009-06-17T00:00:00"/>
    <x v="69"/>
    <x v="68"/>
    <n v="4"/>
    <n v="5"/>
    <n v="5"/>
    <n v="5"/>
    <n v="3"/>
    <n v="3"/>
    <n v="5"/>
    <n v="5"/>
    <n v="4"/>
    <n v="3"/>
    <n v="3"/>
    <n v="3"/>
    <n v="3"/>
    <n v="4"/>
    <n v="3"/>
    <n v="4"/>
    <n v="3"/>
    <n v="3"/>
    <n v="68"/>
    <n v="12"/>
    <x v="5"/>
  </r>
  <r>
    <n v="10"/>
    <d v="2009-06-17T00:00:00"/>
    <x v="70"/>
    <x v="69"/>
    <n v="4"/>
    <n v="3"/>
    <n v="4"/>
    <n v="5"/>
    <n v="4"/>
    <n v="4"/>
    <n v="5"/>
    <n v="4"/>
    <n v="4"/>
    <n v="3"/>
    <n v="2"/>
    <n v="2"/>
    <n v="2"/>
    <n v="5"/>
    <n v="2"/>
    <n v="2"/>
    <n v="3"/>
    <n v="4"/>
    <n v="62"/>
    <n v="6"/>
    <x v="19"/>
  </r>
  <r>
    <n v="10"/>
    <d v="2009-06-17T00:00:00"/>
    <x v="11"/>
    <x v="11"/>
    <n v="5"/>
    <n v="3"/>
    <n v="4"/>
    <n v="5"/>
    <n v="2"/>
    <n v="4"/>
    <n v="7"/>
    <n v="3"/>
    <n v="4"/>
    <n v="3"/>
    <n v="2"/>
    <n v="4"/>
    <n v="2"/>
    <n v="4"/>
    <n v="3"/>
    <n v="3"/>
    <n v="3"/>
    <n v="3"/>
    <n v="64"/>
    <n v="8"/>
    <x v="8"/>
  </r>
  <r>
    <n v="10"/>
    <d v="2009-06-17T00:00:00"/>
    <x v="13"/>
    <x v="13"/>
    <n v="3"/>
    <n v="3"/>
    <n v="4"/>
    <n v="5"/>
    <n v="3"/>
    <n v="2"/>
    <n v="4"/>
    <n v="4"/>
    <n v="2"/>
    <n v="3"/>
    <n v="2"/>
    <n v="5"/>
    <n v="2"/>
    <n v="5"/>
    <n v="4"/>
    <n v="3"/>
    <n v="3"/>
    <n v="4"/>
    <n v="61"/>
    <n v="5"/>
    <x v="2"/>
  </r>
  <r>
    <n v="10"/>
    <d v="2009-06-17T00:00:00"/>
    <x v="25"/>
    <x v="25"/>
    <n v="3"/>
    <n v="2"/>
    <n v="4"/>
    <n v="4"/>
    <n v="4"/>
    <n v="2"/>
    <n v="4"/>
    <n v="4"/>
    <n v="2"/>
    <n v="2"/>
    <n v="2"/>
    <n v="2"/>
    <n v="2"/>
    <n v="3"/>
    <n v="3"/>
    <n v="3"/>
    <n v="3"/>
    <n v="3"/>
    <n v="52"/>
    <n v="-4"/>
    <x v="9"/>
  </r>
  <r>
    <n v="10"/>
    <d v="2009-06-17T00:00:00"/>
    <x v="74"/>
    <x v="73"/>
    <n v="4"/>
    <n v="3"/>
    <n v="5"/>
    <n v="5"/>
    <n v="4"/>
    <n v="3"/>
    <n v="5"/>
    <n v="4"/>
    <n v="4"/>
    <n v="3"/>
    <n v="3"/>
    <n v="3"/>
    <n v="3"/>
    <n v="5"/>
    <n v="4"/>
    <n v="3"/>
    <n v="4"/>
    <n v="3"/>
    <n v="68"/>
    <n v="12"/>
    <x v="5"/>
  </r>
  <r>
    <n v="10"/>
    <d v="2009-06-17T00:00:00"/>
    <x v="75"/>
    <x v="74"/>
    <n v="8"/>
    <n v="6"/>
    <n v="8"/>
    <n v="8"/>
    <n v="5"/>
    <n v="4"/>
    <n v="9"/>
    <n v="7"/>
    <n v="5"/>
    <n v="3"/>
    <n v="5"/>
    <n v="5"/>
    <n v="2"/>
    <n v="5"/>
    <n v="6"/>
    <n v="5"/>
    <n v="5"/>
    <n v="6"/>
    <n v="102"/>
    <n v="46"/>
    <x v="27"/>
  </r>
  <r>
    <n v="10"/>
    <d v="2009-06-17T00:00:00"/>
    <x v="76"/>
    <x v="75"/>
    <n v="4"/>
    <n v="3"/>
    <n v="4"/>
    <n v="5"/>
    <n v="5"/>
    <n v="3"/>
    <n v="4"/>
    <n v="4"/>
    <n v="5"/>
    <n v="3"/>
    <n v="4"/>
    <n v="3"/>
    <n v="3"/>
    <n v="5"/>
    <n v="4"/>
    <n v="4"/>
    <n v="3"/>
    <n v="3"/>
    <n v="69"/>
    <n v="13"/>
    <x v="0"/>
  </r>
  <r>
    <n v="10"/>
    <d v="2009-06-17T00:00:00"/>
    <x v="30"/>
    <x v="30"/>
    <n v="3"/>
    <n v="3"/>
    <n v="3"/>
    <n v="4"/>
    <n v="3"/>
    <n v="2"/>
    <n v="3"/>
    <n v="4"/>
    <n v="3"/>
    <n v="2"/>
    <n v="2"/>
    <n v="2"/>
    <n v="2"/>
    <n v="5"/>
    <n v="2"/>
    <n v="3"/>
    <n v="3"/>
    <n v="5"/>
    <n v="54"/>
    <n v="-2"/>
    <x v="11"/>
  </r>
  <r>
    <n v="10"/>
    <d v="2009-06-17T00:00:00"/>
    <x v="46"/>
    <x v="46"/>
    <n v="4"/>
    <n v="3"/>
    <n v="3"/>
    <n v="4"/>
    <n v="3"/>
    <n v="2"/>
    <n v="3"/>
    <n v="3"/>
    <n v="4"/>
    <n v="3"/>
    <n v="2"/>
    <n v="2"/>
    <n v="2"/>
    <n v="4"/>
    <n v="3"/>
    <n v="2"/>
    <n v="2"/>
    <n v="2"/>
    <n v="51"/>
    <n v="-5"/>
    <x v="6"/>
  </r>
  <r>
    <n v="10"/>
    <d v="2009-06-17T00:00:00"/>
    <x v="77"/>
    <x v="76"/>
    <n v="4"/>
    <n v="3"/>
    <n v="4"/>
    <n v="6"/>
    <n v="6"/>
    <n v="5"/>
    <n v="5"/>
    <n v="6"/>
    <n v="5"/>
    <n v="3"/>
    <n v="4"/>
    <n v="5"/>
    <n v="3"/>
    <n v="4"/>
    <n v="4"/>
    <n v="3"/>
    <n v="4"/>
    <n v="4"/>
    <n v="78"/>
    <n v="22"/>
    <x v="25"/>
  </r>
  <r>
    <n v="10"/>
    <d v="2009-06-17T00:00:00"/>
    <x v="32"/>
    <x v="32"/>
    <n v="3"/>
    <n v="4"/>
    <n v="4"/>
    <n v="6"/>
    <n v="3"/>
    <n v="3"/>
    <n v="5"/>
    <n v="3"/>
    <n v="3"/>
    <n v="3"/>
    <n v="2"/>
    <n v="3"/>
    <n v="2"/>
    <n v="4"/>
    <n v="4"/>
    <n v="2"/>
    <n v="2"/>
    <n v="4"/>
    <n v="60"/>
    <n v="4"/>
    <x v="4"/>
  </r>
  <r>
    <n v="10"/>
    <d v="2009-06-17T00:00:00"/>
    <x v="57"/>
    <x v="56"/>
    <n v="4"/>
    <n v="3"/>
    <n v="3"/>
    <n v="4"/>
    <n v="3"/>
    <n v="3"/>
    <n v="4"/>
    <n v="6"/>
    <n v="3"/>
    <n v="3"/>
    <n v="4"/>
    <n v="4"/>
    <n v="3"/>
    <n v="3"/>
    <n v="4"/>
    <n v="3"/>
    <n v="3"/>
    <n v="4"/>
    <n v="64"/>
    <n v="8"/>
    <x v="8"/>
  </r>
  <r>
    <n v="10"/>
    <d v="2009-06-17T00:00:00"/>
    <x v="34"/>
    <x v="34"/>
    <n v="3"/>
    <n v="3"/>
    <n v="4"/>
    <n v="4"/>
    <n v="6"/>
    <n v="3"/>
    <n v="3"/>
    <n v="2"/>
    <n v="4"/>
    <n v="3"/>
    <n v="3"/>
    <n v="3"/>
    <n v="2"/>
    <n v="3"/>
    <n v="5"/>
    <n v="3"/>
    <n v="3"/>
    <n v="4"/>
    <n v="61"/>
    <n v="5"/>
    <x v="2"/>
  </r>
  <r>
    <n v="10"/>
    <d v="2009-06-17T00:00:00"/>
    <x v="18"/>
    <x v="18"/>
    <n v="4"/>
    <n v="3"/>
    <n v="4"/>
    <n v="5"/>
    <n v="3"/>
    <n v="2"/>
    <n v="4"/>
    <n v="3"/>
    <n v="3"/>
    <n v="2"/>
    <n v="3"/>
    <n v="5"/>
    <n v="2"/>
    <n v="3"/>
    <n v="4"/>
    <n v="4"/>
    <n v="2"/>
    <n v="3"/>
    <n v="59"/>
    <n v="3"/>
    <x v="17"/>
  </r>
  <r>
    <n v="10"/>
    <d v="2009-06-17T00:00:00"/>
    <x v="66"/>
    <x v="65"/>
    <n v="6"/>
    <n v="3"/>
    <n v="6"/>
    <n v="5"/>
    <n v="4"/>
    <n v="6"/>
    <n v="7"/>
    <n v="5"/>
    <n v="5"/>
    <n v="6"/>
    <n v="5"/>
    <n v="4"/>
    <n v="4"/>
    <n v="6"/>
    <n v="4"/>
    <n v="3"/>
    <n v="6"/>
    <n v="4"/>
    <n v="89"/>
    <n v="33"/>
    <x v="14"/>
  </r>
  <r>
    <n v="10"/>
    <d v="2009-06-17T00:00:00"/>
    <x v="78"/>
    <x v="77"/>
    <n v="5"/>
    <n v="3"/>
    <n v="5"/>
    <n v="6"/>
    <n v="4"/>
    <n v="3"/>
    <n v="6"/>
    <n v="4"/>
    <n v="4"/>
    <n v="3"/>
    <n v="3"/>
    <n v="4"/>
    <n v="4"/>
    <n v="5"/>
    <n v="5"/>
    <n v="4"/>
    <n v="3"/>
    <n v="4"/>
    <n v="75"/>
    <n v="19"/>
    <x v="12"/>
  </r>
  <r>
    <n v="11"/>
    <d v="2009-06-24T00:00:00"/>
    <x v="71"/>
    <x v="70"/>
    <n v="4"/>
    <n v="3"/>
    <n v="4"/>
    <n v="4"/>
    <n v="3"/>
    <n v="3"/>
    <n v="5"/>
    <n v="4"/>
    <n v="3"/>
    <n v="3"/>
    <n v="4"/>
    <n v="4"/>
    <n v="3"/>
    <n v="4"/>
    <n v="3"/>
    <n v="4"/>
    <n v="2"/>
    <n v="2"/>
    <n v="62"/>
    <n v="6"/>
    <x v="29"/>
  </r>
  <r>
    <n v="11"/>
    <d v="2009-06-24T00:00:00"/>
    <x v="3"/>
    <x v="3"/>
    <n v="4"/>
    <n v="3"/>
    <n v="4"/>
    <n v="5"/>
    <n v="3"/>
    <n v="3"/>
    <n v="4"/>
    <n v="3"/>
    <n v="3"/>
    <n v="2"/>
    <n v="4"/>
    <n v="2"/>
    <n v="2"/>
    <n v="4"/>
    <n v="3"/>
    <n v="3"/>
    <n v="3"/>
    <n v="3"/>
    <n v="58"/>
    <n v="2"/>
    <x v="7"/>
  </r>
  <r>
    <n v="11"/>
    <d v="2009-06-24T00:00:00"/>
    <x v="4"/>
    <x v="4"/>
    <n v="3"/>
    <n v="2"/>
    <n v="3"/>
    <n v="5"/>
    <n v="3"/>
    <n v="2"/>
    <n v="3"/>
    <n v="4"/>
    <n v="3"/>
    <n v="2"/>
    <n v="2"/>
    <n v="2"/>
    <n v="3"/>
    <n v="3"/>
    <n v="3"/>
    <n v="3"/>
    <n v="2"/>
    <n v="3"/>
    <n v="51"/>
    <n v="-5"/>
    <x v="13"/>
  </r>
  <r>
    <n v="11"/>
    <d v="2009-06-24T00:00:00"/>
    <x v="79"/>
    <x v="78"/>
    <n v="7"/>
    <n v="3"/>
    <n v="5"/>
    <n v="7"/>
    <n v="4"/>
    <n v="3"/>
    <n v="6"/>
    <n v="4"/>
    <n v="4"/>
    <n v="3"/>
    <n v="3"/>
    <n v="4"/>
    <n v="4"/>
    <n v="5"/>
    <n v="5"/>
    <n v="4"/>
    <n v="4"/>
    <n v="4"/>
    <n v="79"/>
    <n v="23"/>
    <x v="15"/>
  </r>
  <r>
    <n v="11"/>
    <d v="2009-06-24T00:00:00"/>
    <x v="80"/>
    <x v="79"/>
    <n v="7"/>
    <n v="7"/>
    <n v="6"/>
    <n v="10"/>
    <n v="9"/>
    <n v="5"/>
    <n v="6"/>
    <n v="7"/>
    <n v="5"/>
    <n v="5"/>
    <n v="5"/>
    <n v="6"/>
    <n v="4"/>
    <n v="7"/>
    <n v="7"/>
    <n v="6"/>
    <n v="5"/>
    <n v="5"/>
    <n v="112"/>
    <n v="56"/>
    <x v="16"/>
  </r>
  <r>
    <n v="11"/>
    <d v="2009-06-24T00:00:00"/>
    <x v="67"/>
    <x v="66"/>
    <n v="3"/>
    <n v="4"/>
    <n v="4"/>
    <n v="5"/>
    <n v="4"/>
    <n v="3"/>
    <n v="5"/>
    <n v="3"/>
    <n v="4"/>
    <n v="3"/>
    <n v="4"/>
    <n v="3"/>
    <n v="3"/>
    <n v="4"/>
    <n v="4"/>
    <n v="3"/>
    <n v="3"/>
    <n v="3"/>
    <n v="65"/>
    <n v="9"/>
    <x v="27"/>
  </r>
  <r>
    <n v="11"/>
    <d v="2009-06-24T00:00:00"/>
    <x v="6"/>
    <x v="6"/>
    <n v="3"/>
    <n v="3"/>
    <n v="4"/>
    <n v="4"/>
    <n v="3"/>
    <n v="2"/>
    <n v="4"/>
    <n v="2"/>
    <n v="3"/>
    <n v="3"/>
    <n v="2"/>
    <n v="2"/>
    <n v="2"/>
    <n v="4"/>
    <n v="2"/>
    <n v="3"/>
    <n v="2"/>
    <n v="2"/>
    <n v="50"/>
    <n v="-6"/>
    <x v="1"/>
  </r>
  <r>
    <n v="11"/>
    <d v="2009-06-24T00:00:00"/>
    <x v="81"/>
    <x v="80"/>
    <n v="8"/>
    <n v="5"/>
    <n v="8"/>
    <n v="13"/>
    <n v="7"/>
    <n v="4"/>
    <n v="14"/>
    <n v="5"/>
    <n v="4"/>
    <n v="8"/>
    <n v="5"/>
    <n v="3"/>
    <n v="5"/>
    <n v="9"/>
    <n v="9"/>
    <n v="4"/>
    <n v="5"/>
    <n v="7"/>
    <n v="123"/>
    <n v="67"/>
    <x v="16"/>
  </r>
  <r>
    <n v="11"/>
    <d v="2009-06-24T00:00:00"/>
    <x v="7"/>
    <x v="7"/>
    <n v="3"/>
    <n v="2"/>
    <n v="3"/>
    <n v="4"/>
    <n v="3"/>
    <n v="2"/>
    <n v="2"/>
    <n v="3"/>
    <n v="2"/>
    <n v="2"/>
    <n v="3"/>
    <n v="3"/>
    <n v="2"/>
    <n v="3"/>
    <n v="3"/>
    <n v="2"/>
    <n v="2"/>
    <n v="4"/>
    <n v="48"/>
    <n v="-8"/>
    <x v="6"/>
  </r>
  <r>
    <n v="11"/>
    <d v="2009-06-24T00:00:00"/>
    <x v="22"/>
    <x v="22"/>
    <n v="3"/>
    <n v="2"/>
    <n v="3"/>
    <n v="5"/>
    <n v="3"/>
    <n v="2"/>
    <n v="3"/>
    <n v="3"/>
    <n v="4"/>
    <n v="3"/>
    <n v="2"/>
    <n v="2"/>
    <n v="2"/>
    <n v="3"/>
    <n v="3"/>
    <n v="4"/>
    <n v="2"/>
    <n v="3"/>
    <n v="52"/>
    <n v="-4"/>
    <x v="17"/>
  </r>
  <r>
    <n v="11"/>
    <d v="2009-06-24T00:00:00"/>
    <x v="65"/>
    <x v="64"/>
    <n v="3"/>
    <n v="3"/>
    <n v="3"/>
    <n v="4"/>
    <n v="3"/>
    <n v="2"/>
    <n v="4"/>
    <n v="3"/>
    <n v="3"/>
    <n v="3"/>
    <n v="4"/>
    <n v="3"/>
    <n v="2"/>
    <n v="3"/>
    <n v="3"/>
    <n v="3"/>
    <n v="2"/>
    <n v="3"/>
    <n v="54"/>
    <n v="-2"/>
    <x v="3"/>
  </r>
  <r>
    <n v="11"/>
    <d v="2009-06-24T00:00:00"/>
    <x v="82"/>
    <x v="81"/>
    <n v="4"/>
    <n v="3"/>
    <n v="4"/>
    <n v="7"/>
    <n v="4"/>
    <n v="5"/>
    <n v="6"/>
    <n v="5"/>
    <n v="5"/>
    <n v="5"/>
    <n v="4"/>
    <n v="5"/>
    <n v="3"/>
    <n v="5"/>
    <n v="4"/>
    <n v="3"/>
    <n v="4"/>
    <n v="3"/>
    <n v="79"/>
    <n v="23"/>
    <x v="15"/>
  </r>
  <r>
    <n v="11"/>
    <d v="2009-06-24T00:00:00"/>
    <x v="69"/>
    <x v="68"/>
    <n v="5"/>
    <n v="2"/>
    <n v="4"/>
    <n v="5"/>
    <n v="3"/>
    <n v="2"/>
    <n v="6"/>
    <n v="3"/>
    <n v="2"/>
    <n v="4"/>
    <n v="2"/>
    <n v="2"/>
    <n v="3"/>
    <n v="3"/>
    <n v="3"/>
    <n v="3"/>
    <n v="3"/>
    <n v="3"/>
    <n v="58"/>
    <n v="2"/>
    <x v="7"/>
  </r>
  <r>
    <n v="11"/>
    <d v="2009-06-24T00:00:00"/>
    <x v="83"/>
    <x v="82"/>
    <n v="5"/>
    <n v="4"/>
    <n v="6"/>
    <n v="6"/>
    <n v="5"/>
    <n v="5"/>
    <n v="6"/>
    <n v="6"/>
    <n v="4"/>
    <n v="3"/>
    <n v="3"/>
    <n v="3"/>
    <n v="4"/>
    <n v="7"/>
    <n v="5"/>
    <n v="4"/>
    <n v="3"/>
    <n v="5"/>
    <n v="84"/>
    <n v="28"/>
    <x v="18"/>
  </r>
  <r>
    <n v="11"/>
    <d v="2009-06-24T00:00:00"/>
    <x v="70"/>
    <x v="69"/>
    <n v="4"/>
    <n v="2"/>
    <n v="3"/>
    <n v="5"/>
    <n v="3"/>
    <n v="2"/>
    <n v="4"/>
    <n v="3"/>
    <n v="3"/>
    <n v="3"/>
    <n v="4"/>
    <n v="5"/>
    <n v="4"/>
    <n v="5"/>
    <n v="3"/>
    <n v="2"/>
    <n v="3"/>
    <n v="3"/>
    <n v="61"/>
    <n v="5"/>
    <x v="0"/>
  </r>
  <r>
    <n v="11"/>
    <d v="2009-06-24T00:00:00"/>
    <x v="84"/>
    <x v="83"/>
    <n v="5"/>
    <n v="4"/>
    <n v="4"/>
    <n v="5"/>
    <n v="4"/>
    <n v="4"/>
    <n v="5"/>
    <n v="3"/>
    <n v="4"/>
    <n v="2"/>
    <n v="3"/>
    <n v="3"/>
    <n v="3"/>
    <n v="4"/>
    <n v="4"/>
    <n v="4"/>
    <n v="3"/>
    <n v="4"/>
    <n v="68"/>
    <n v="12"/>
    <x v="22"/>
  </r>
  <r>
    <n v="11"/>
    <d v="2009-06-24T00:00:00"/>
    <x v="10"/>
    <x v="10"/>
    <n v="3"/>
    <n v="3"/>
    <n v="3"/>
    <n v="3"/>
    <n v="2"/>
    <n v="2"/>
    <n v="4"/>
    <n v="3"/>
    <n v="3"/>
    <n v="3"/>
    <n v="2"/>
    <n v="4"/>
    <n v="2"/>
    <n v="4"/>
    <n v="3"/>
    <n v="2"/>
    <n v="3"/>
    <n v="3"/>
    <n v="52"/>
    <n v="-4"/>
    <x v="17"/>
  </r>
  <r>
    <n v="11"/>
    <d v="2009-06-24T00:00:00"/>
    <x v="11"/>
    <x v="11"/>
    <n v="4"/>
    <n v="3"/>
    <n v="3"/>
    <n v="3"/>
    <n v="2"/>
    <n v="2"/>
    <n v="5"/>
    <n v="2"/>
    <n v="3"/>
    <n v="4"/>
    <n v="2"/>
    <n v="2"/>
    <n v="3"/>
    <n v="3"/>
    <n v="3"/>
    <n v="3"/>
    <n v="2"/>
    <n v="3"/>
    <n v="52"/>
    <n v="-4"/>
    <x v="17"/>
  </r>
  <r>
    <n v="11"/>
    <d v="2009-06-24T00:00:00"/>
    <x v="13"/>
    <x v="13"/>
    <n v="3"/>
    <n v="2"/>
    <n v="4"/>
    <n v="3"/>
    <n v="2"/>
    <n v="2"/>
    <n v="3"/>
    <n v="2"/>
    <n v="3"/>
    <n v="2"/>
    <n v="3"/>
    <n v="3"/>
    <n v="3"/>
    <n v="3"/>
    <n v="3"/>
    <n v="2"/>
    <n v="2"/>
    <n v="3"/>
    <n v="48"/>
    <n v="-8"/>
    <x v="6"/>
  </r>
  <r>
    <n v="11"/>
    <d v="2009-06-24T00:00:00"/>
    <x v="15"/>
    <x v="15"/>
    <n v="4"/>
    <n v="3"/>
    <n v="4"/>
    <n v="4"/>
    <n v="4"/>
    <n v="4"/>
    <n v="4"/>
    <n v="3"/>
    <n v="3"/>
    <n v="3"/>
    <n v="5"/>
    <n v="4"/>
    <n v="2"/>
    <n v="4"/>
    <n v="4"/>
    <n v="3"/>
    <n v="3"/>
    <n v="3"/>
    <n v="64"/>
    <n v="8"/>
    <x v="28"/>
  </r>
  <r>
    <n v="11"/>
    <d v="2009-06-24T00:00:00"/>
    <x v="75"/>
    <x v="74"/>
    <n v="7"/>
    <n v="4"/>
    <n v="8"/>
    <n v="8"/>
    <n v="4"/>
    <n v="3"/>
    <n v="8"/>
    <n v="4"/>
    <n v="6"/>
    <n v="3"/>
    <n v="5"/>
    <n v="4"/>
    <n v="6"/>
    <n v="9"/>
    <n v="7"/>
    <n v="4"/>
    <n v="4"/>
    <n v="5"/>
    <n v="99"/>
    <n v="43"/>
    <x v="16"/>
  </r>
  <r>
    <n v="11"/>
    <d v="2009-06-24T00:00:00"/>
    <x v="27"/>
    <x v="27"/>
    <n v="5"/>
    <n v="4"/>
    <n v="5"/>
    <n v="5"/>
    <n v="3"/>
    <n v="3"/>
    <n v="4"/>
    <n v="4"/>
    <n v="3"/>
    <n v="3"/>
    <n v="2"/>
    <n v="4"/>
    <n v="3"/>
    <n v="4"/>
    <n v="3"/>
    <n v="3"/>
    <n v="3"/>
    <n v="3"/>
    <n v="64"/>
    <n v="8"/>
    <x v="28"/>
  </r>
  <r>
    <n v="11"/>
    <d v="2009-06-24T00:00:00"/>
    <x v="61"/>
    <x v="60"/>
    <n v="5"/>
    <n v="2"/>
    <n v="4"/>
    <n v="4"/>
    <n v="3"/>
    <n v="4"/>
    <n v="5"/>
    <n v="5"/>
    <n v="2"/>
    <n v="4"/>
    <n v="4"/>
    <n v="3"/>
    <n v="2"/>
    <n v="5"/>
    <n v="3"/>
    <n v="3"/>
    <n v="3"/>
    <n v="3"/>
    <n v="64"/>
    <n v="8"/>
    <x v="28"/>
  </r>
  <r>
    <n v="11"/>
    <d v="2009-06-24T00:00:00"/>
    <x v="85"/>
    <x v="84"/>
    <n v="3"/>
    <n v="3"/>
    <n v="5"/>
    <n v="4"/>
    <n v="4"/>
    <n v="4"/>
    <n v="4"/>
    <n v="4"/>
    <n v="3"/>
    <n v="3"/>
    <n v="2"/>
    <n v="3"/>
    <n v="3"/>
    <n v="4"/>
    <n v="4"/>
    <n v="3"/>
    <n v="3"/>
    <n v="3"/>
    <n v="62"/>
    <n v="6"/>
    <x v="29"/>
  </r>
  <r>
    <n v="11"/>
    <d v="2009-06-24T00:00:00"/>
    <x v="30"/>
    <x v="30"/>
    <n v="3"/>
    <n v="2"/>
    <n v="4"/>
    <n v="3"/>
    <n v="3"/>
    <n v="3"/>
    <n v="3"/>
    <n v="2"/>
    <n v="2"/>
    <n v="2"/>
    <n v="3"/>
    <n v="3"/>
    <n v="3"/>
    <n v="4"/>
    <n v="2"/>
    <n v="2"/>
    <n v="3"/>
    <n v="2"/>
    <n v="49"/>
    <n v="-7"/>
    <x v="11"/>
  </r>
  <r>
    <n v="11"/>
    <d v="2009-06-24T00:00:00"/>
    <x v="46"/>
    <x v="46"/>
    <n v="3"/>
    <n v="3"/>
    <n v="5"/>
    <n v="4"/>
    <n v="2"/>
    <n v="3"/>
    <n v="5"/>
    <n v="2"/>
    <n v="3"/>
    <n v="3"/>
    <n v="2"/>
    <n v="2"/>
    <n v="2"/>
    <n v="3"/>
    <n v="2"/>
    <n v="3"/>
    <n v="2"/>
    <n v="2"/>
    <n v="51"/>
    <n v="-5"/>
    <x v="13"/>
  </r>
  <r>
    <n v="11"/>
    <d v="2009-06-24T00:00:00"/>
    <x v="86"/>
    <x v="85"/>
    <n v="4"/>
    <n v="2"/>
    <n v="4"/>
    <n v="5"/>
    <n v="3"/>
    <n v="2"/>
    <n v="4"/>
    <n v="2"/>
    <n v="3"/>
    <n v="2"/>
    <n v="4"/>
    <n v="2"/>
    <n v="2"/>
    <n v="4"/>
    <n v="2"/>
    <n v="3"/>
    <n v="3"/>
    <n v="3"/>
    <n v="54"/>
    <n v="-2"/>
    <x v="3"/>
  </r>
  <r>
    <n v="11"/>
    <d v="2009-06-24T00:00:00"/>
    <x v="33"/>
    <x v="33"/>
    <n v="4"/>
    <n v="4"/>
    <n v="4"/>
    <n v="4"/>
    <n v="3"/>
    <n v="3"/>
    <n v="4"/>
    <n v="4"/>
    <n v="4"/>
    <n v="3"/>
    <n v="4"/>
    <n v="3"/>
    <n v="4"/>
    <n v="4"/>
    <n v="4"/>
    <n v="3"/>
    <n v="3"/>
    <n v="2"/>
    <n v="64"/>
    <n v="8"/>
    <x v="28"/>
  </r>
  <r>
    <n v="11"/>
    <d v="2009-06-24T00:00:00"/>
    <x v="34"/>
    <x v="34"/>
    <n v="3"/>
    <n v="3"/>
    <n v="3"/>
    <n v="4"/>
    <n v="3"/>
    <n v="2"/>
    <n v="4"/>
    <n v="3"/>
    <n v="4"/>
    <n v="3"/>
    <n v="4"/>
    <n v="2"/>
    <n v="2"/>
    <n v="4"/>
    <n v="3"/>
    <n v="2"/>
    <n v="2"/>
    <n v="4"/>
    <n v="55"/>
    <n v="-1"/>
    <x v="8"/>
  </r>
  <r>
    <n v="11"/>
    <d v="2009-06-24T00:00:00"/>
    <x v="18"/>
    <x v="18"/>
    <n v="3"/>
    <n v="3"/>
    <n v="4"/>
    <n v="4"/>
    <n v="3"/>
    <n v="4"/>
    <n v="4"/>
    <n v="4"/>
    <n v="3"/>
    <n v="3"/>
    <n v="4"/>
    <n v="3"/>
    <n v="2"/>
    <n v="4"/>
    <n v="4"/>
    <n v="3"/>
    <n v="2"/>
    <n v="3"/>
    <n v="60"/>
    <n v="4"/>
    <x v="5"/>
  </r>
  <r>
    <n v="11"/>
    <d v="2009-06-24T00:00:00"/>
    <x v="63"/>
    <x v="62"/>
    <n v="4"/>
    <n v="3"/>
    <n v="4"/>
    <n v="4"/>
    <n v="3"/>
    <n v="2"/>
    <n v="5"/>
    <n v="2"/>
    <n v="3"/>
    <n v="3"/>
    <n v="4"/>
    <n v="3"/>
    <n v="2"/>
    <n v="4"/>
    <n v="4"/>
    <n v="4"/>
    <n v="2"/>
    <n v="4"/>
    <n v="60"/>
    <n v="4"/>
    <x v="5"/>
  </r>
  <r>
    <n v="11"/>
    <d v="2009-06-24T00:00:00"/>
    <x v="66"/>
    <x v="65"/>
    <n v="5"/>
    <n v="4"/>
    <n v="4"/>
    <n v="8"/>
    <n v="4"/>
    <n v="4"/>
    <n v="6"/>
    <n v="4"/>
    <n v="4"/>
    <n v="4"/>
    <n v="4"/>
    <n v="3"/>
    <n v="3"/>
    <n v="4"/>
    <n v="4"/>
    <n v="4"/>
    <n v="4"/>
    <n v="4"/>
    <n v="77"/>
    <n v="21"/>
    <x v="23"/>
  </r>
  <r>
    <n v="11"/>
    <d v="2009-06-24T00:00:00"/>
    <x v="78"/>
    <x v="77"/>
    <n v="4"/>
    <n v="4"/>
    <n v="4"/>
    <n v="7"/>
    <n v="4"/>
    <n v="3"/>
    <n v="6"/>
    <n v="4"/>
    <n v="4"/>
    <n v="5"/>
    <n v="4"/>
    <n v="3"/>
    <n v="4"/>
    <n v="6"/>
    <n v="4"/>
    <n v="3"/>
    <n v="4"/>
    <n v="3"/>
    <n v="76"/>
    <n v="20"/>
    <x v="26"/>
  </r>
  <r>
    <n v="11"/>
    <d v="2009-06-24T00:00:00"/>
    <x v="87"/>
    <x v="86"/>
    <n v="7"/>
    <n v="4"/>
    <n v="9"/>
    <n v="9"/>
    <n v="7"/>
    <n v="4"/>
    <n v="10"/>
    <n v="7"/>
    <n v="5"/>
    <n v="4"/>
    <n v="4"/>
    <n v="4"/>
    <n v="3"/>
    <n v="7"/>
    <n v="5"/>
    <n v="6"/>
    <n v="7"/>
    <n v="5"/>
    <n v="107"/>
    <n v="51"/>
    <x v="16"/>
  </r>
  <r>
    <n v="12"/>
    <d v="2009-07-01T00:00:00"/>
    <x v="3"/>
    <x v="3"/>
    <n v="4"/>
    <n v="4"/>
    <n v="4"/>
    <n v="5"/>
    <n v="3"/>
    <n v="2"/>
    <n v="7"/>
    <n v="4"/>
    <n v="4"/>
    <n v="2"/>
    <n v="3"/>
    <n v="2"/>
    <n v="2"/>
    <n v="3"/>
    <n v="4"/>
    <n v="2"/>
    <n v="3"/>
    <n v="2"/>
    <n v="60"/>
    <n v="4"/>
    <x v="19"/>
  </r>
  <r>
    <n v="12"/>
    <d v="2009-07-01T00:00:00"/>
    <x v="88"/>
    <x v="87"/>
    <n v="7"/>
    <n v="4"/>
    <n v="7"/>
    <n v="8"/>
    <n v="5"/>
    <n v="5"/>
    <n v="7"/>
    <n v="5"/>
    <n v="5"/>
    <n v="3"/>
    <n v="5"/>
    <n v="4"/>
    <n v="3"/>
    <n v="9"/>
    <n v="5"/>
    <n v="5"/>
    <n v="4"/>
    <n v="3"/>
    <n v="94"/>
    <n v="38"/>
    <x v="29"/>
  </r>
  <r>
    <n v="12"/>
    <d v="2009-07-01T00:00:00"/>
    <x v="67"/>
    <x v="66"/>
    <n v="3"/>
    <n v="3"/>
    <n v="5"/>
    <n v="4"/>
    <n v="3"/>
    <n v="3"/>
    <n v="4"/>
    <n v="3"/>
    <n v="5"/>
    <n v="3"/>
    <n v="3"/>
    <n v="3"/>
    <n v="3"/>
    <n v="4"/>
    <n v="3"/>
    <n v="4"/>
    <n v="2"/>
    <n v="3"/>
    <n v="61"/>
    <n v="5"/>
    <x v="8"/>
  </r>
  <r>
    <n v="12"/>
    <d v="2009-07-01T00:00:00"/>
    <x v="6"/>
    <x v="6"/>
    <n v="3"/>
    <n v="2"/>
    <n v="3"/>
    <n v="4"/>
    <n v="2"/>
    <n v="3"/>
    <n v="4"/>
    <n v="2"/>
    <n v="3"/>
    <n v="2"/>
    <n v="2"/>
    <n v="3"/>
    <n v="2"/>
    <n v="3"/>
    <n v="2"/>
    <n v="3"/>
    <n v="3"/>
    <n v="3"/>
    <n v="49"/>
    <n v="-7"/>
    <x v="6"/>
  </r>
  <r>
    <n v="12"/>
    <d v="2009-07-01T00:00:00"/>
    <x v="81"/>
    <x v="80"/>
    <n v="7"/>
    <n v="5"/>
    <n v="6"/>
    <n v="7"/>
    <n v="7"/>
    <n v="3"/>
    <n v="5"/>
    <n v="6"/>
    <n v="6"/>
    <n v="3"/>
    <n v="4"/>
    <n v="4"/>
    <n v="3"/>
    <n v="6"/>
    <n v="4"/>
    <n v="4"/>
    <n v="8"/>
    <n v="4"/>
    <n v="92"/>
    <n v="36"/>
    <x v="0"/>
  </r>
  <r>
    <n v="12"/>
    <d v="2009-07-01T00:00:00"/>
    <x v="89"/>
    <x v="88"/>
    <n v="5"/>
    <n v="4"/>
    <n v="4"/>
    <n v="6"/>
    <n v="5"/>
    <n v="5"/>
    <n v="7"/>
    <n v="4"/>
    <n v="4"/>
    <n v="5"/>
    <n v="3"/>
    <n v="4"/>
    <n v="3"/>
    <n v="6"/>
    <n v="5"/>
    <n v="4"/>
    <n v="4"/>
    <n v="5"/>
    <n v="83"/>
    <n v="27"/>
    <x v="20"/>
  </r>
  <r>
    <n v="12"/>
    <d v="2009-07-01T00:00:00"/>
    <x v="48"/>
    <x v="48"/>
    <n v="4"/>
    <n v="3"/>
    <n v="4"/>
    <n v="3"/>
    <n v="3"/>
    <n v="2"/>
    <n v="4"/>
    <n v="3"/>
    <n v="5"/>
    <n v="3"/>
    <n v="2"/>
    <n v="3"/>
    <n v="2"/>
    <n v="3"/>
    <n v="3"/>
    <n v="2"/>
    <n v="3"/>
    <n v="3"/>
    <n v="55"/>
    <n v="-1"/>
    <x v="13"/>
  </r>
  <r>
    <n v="12"/>
    <d v="2009-07-01T00:00:00"/>
    <x v="65"/>
    <x v="64"/>
    <n v="4"/>
    <n v="3"/>
    <n v="3"/>
    <n v="4"/>
    <n v="4"/>
    <n v="3"/>
    <n v="3"/>
    <n v="3"/>
    <n v="2"/>
    <n v="3"/>
    <n v="2"/>
    <n v="3"/>
    <n v="2"/>
    <n v="4"/>
    <n v="3"/>
    <n v="2"/>
    <n v="2"/>
    <n v="2"/>
    <n v="52"/>
    <n v="-4"/>
    <x v="9"/>
  </r>
  <r>
    <n v="12"/>
    <d v="2009-07-01T00:00:00"/>
    <x v="69"/>
    <x v="68"/>
    <n v="4"/>
    <n v="3"/>
    <n v="4"/>
    <n v="4"/>
    <n v="3"/>
    <n v="3"/>
    <n v="5"/>
    <n v="3"/>
    <n v="3"/>
    <n v="4"/>
    <n v="4"/>
    <n v="4"/>
    <n v="2"/>
    <n v="5"/>
    <n v="3"/>
    <n v="3"/>
    <n v="3"/>
    <n v="4"/>
    <n v="64"/>
    <n v="8"/>
    <x v="7"/>
  </r>
  <r>
    <n v="12"/>
    <d v="2009-07-01T00:00:00"/>
    <x v="70"/>
    <x v="69"/>
    <n v="3"/>
    <n v="3"/>
    <n v="4"/>
    <n v="4"/>
    <n v="3"/>
    <n v="2"/>
    <n v="4"/>
    <n v="4"/>
    <n v="3"/>
    <n v="2"/>
    <n v="4"/>
    <n v="3"/>
    <n v="2"/>
    <n v="4"/>
    <n v="3"/>
    <n v="2"/>
    <n v="4"/>
    <n v="3"/>
    <n v="57"/>
    <n v="1"/>
    <x v="2"/>
  </r>
  <r>
    <n v="12"/>
    <d v="2009-07-01T00:00:00"/>
    <x v="90"/>
    <x v="89"/>
    <n v="4"/>
    <n v="4"/>
    <n v="4"/>
    <n v="5"/>
    <n v="3"/>
    <n v="4"/>
    <n v="7"/>
    <n v="3"/>
    <n v="3"/>
    <n v="4"/>
    <n v="2"/>
    <n v="3"/>
    <n v="3"/>
    <n v="5"/>
    <n v="2"/>
    <n v="4"/>
    <n v="3"/>
    <n v="4"/>
    <n v="67"/>
    <n v="11"/>
    <x v="5"/>
  </r>
  <r>
    <n v="12"/>
    <d v="2009-07-01T00:00:00"/>
    <x v="91"/>
    <x v="90"/>
    <n v="3"/>
    <n v="3"/>
    <n v="5"/>
    <n v="5"/>
    <n v="4"/>
    <n v="3"/>
    <n v="4"/>
    <n v="4"/>
    <n v="3"/>
    <n v="3"/>
    <n v="2"/>
    <n v="3"/>
    <n v="2"/>
    <n v="3"/>
    <n v="3"/>
    <n v="2"/>
    <n v="2"/>
    <n v="3"/>
    <n v="57"/>
    <n v="1"/>
    <x v="2"/>
  </r>
  <r>
    <n v="12"/>
    <d v="2009-07-01T00:00:00"/>
    <x v="11"/>
    <x v="11"/>
    <n v="3"/>
    <n v="2"/>
    <n v="4"/>
    <n v="4"/>
    <n v="3"/>
    <n v="2"/>
    <n v="5"/>
    <n v="4"/>
    <n v="4"/>
    <n v="3"/>
    <n v="3"/>
    <n v="3"/>
    <n v="2"/>
    <n v="3"/>
    <n v="2"/>
    <n v="3"/>
    <n v="3"/>
    <n v="2"/>
    <n v="55"/>
    <n v="-1"/>
    <x v="13"/>
  </r>
  <r>
    <n v="12"/>
    <d v="2009-07-01T00:00:00"/>
    <x v="13"/>
    <x v="13"/>
    <n v="3"/>
    <n v="3"/>
    <n v="5"/>
    <n v="4"/>
    <n v="3"/>
    <n v="3"/>
    <n v="3"/>
    <n v="3"/>
    <n v="4"/>
    <n v="3"/>
    <n v="2"/>
    <n v="2"/>
    <n v="3"/>
    <n v="4"/>
    <n v="3"/>
    <n v="2"/>
    <n v="3"/>
    <n v="3"/>
    <n v="56"/>
    <n v="0"/>
    <x v="17"/>
  </r>
  <r>
    <n v="12"/>
    <d v="2009-07-01T00:00:00"/>
    <x v="30"/>
    <x v="30"/>
    <n v="3"/>
    <n v="3"/>
    <n v="4"/>
    <n v="4"/>
    <n v="3"/>
    <n v="3"/>
    <n v="3"/>
    <n v="3"/>
    <n v="3"/>
    <n v="2"/>
    <n v="2"/>
    <n v="2"/>
    <n v="2"/>
    <n v="4"/>
    <n v="2"/>
    <n v="3"/>
    <n v="3"/>
    <n v="3"/>
    <n v="52"/>
    <n v="-4"/>
    <x v="9"/>
  </r>
  <r>
    <n v="12"/>
    <d v="2009-07-01T00:00:00"/>
    <x v="34"/>
    <x v="34"/>
    <n v="3"/>
    <n v="3"/>
    <n v="4"/>
    <n v="3"/>
    <n v="3"/>
    <n v="2"/>
    <n v="4"/>
    <n v="3"/>
    <n v="3"/>
    <n v="2"/>
    <n v="4"/>
    <n v="2"/>
    <n v="3"/>
    <n v="3"/>
    <n v="3"/>
    <n v="2"/>
    <n v="3"/>
    <n v="2"/>
    <n v="52"/>
    <n v="-4"/>
    <x v="9"/>
  </r>
  <r>
    <n v="12"/>
    <d v="2009-07-01T00:00:00"/>
    <x v="18"/>
    <x v="18"/>
    <n v="3"/>
    <n v="2"/>
    <n v="4"/>
    <n v="4"/>
    <n v="4"/>
    <n v="3"/>
    <n v="4"/>
    <n v="5"/>
    <n v="3"/>
    <n v="3"/>
    <n v="2"/>
    <n v="2"/>
    <n v="2"/>
    <n v="4"/>
    <n v="3"/>
    <n v="3"/>
    <n v="2"/>
    <n v="3"/>
    <n v="56"/>
    <n v="0"/>
    <x v="17"/>
  </r>
  <r>
    <n v="12"/>
    <d v="2009-07-01T00:00:00"/>
    <x v="58"/>
    <x v="57"/>
    <n v="4"/>
    <n v="5"/>
    <n v="4"/>
    <n v="4"/>
    <n v="3"/>
    <n v="3"/>
    <n v="6"/>
    <n v="3"/>
    <n v="3"/>
    <n v="3"/>
    <n v="3"/>
    <n v="3"/>
    <n v="2"/>
    <n v="4"/>
    <n v="4"/>
    <n v="3"/>
    <n v="3"/>
    <n v="4"/>
    <n v="64"/>
    <n v="8"/>
    <x v="7"/>
  </r>
  <r>
    <n v="12"/>
    <d v="2009-07-01T00:00:00"/>
    <x v="87"/>
    <x v="86"/>
    <n v="6"/>
    <n v="4"/>
    <n v="6"/>
    <n v="9"/>
    <n v="6"/>
    <n v="5"/>
    <n v="7"/>
    <n v="5"/>
    <n v="6"/>
    <n v="8"/>
    <n v="5"/>
    <n v="4"/>
    <n v="4"/>
    <n v="6"/>
    <n v="6"/>
    <n v="5"/>
    <n v="4"/>
    <n v="7"/>
    <n v="103"/>
    <n v="47"/>
    <x v="12"/>
  </r>
  <r>
    <n v="14"/>
    <d v="2009-07-15T00:00:00"/>
    <x v="1"/>
    <x v="1"/>
    <n v="3"/>
    <n v="4"/>
    <n v="5"/>
    <n v="4"/>
    <n v="3"/>
    <n v="4"/>
    <n v="3"/>
    <n v="4"/>
    <n v="4"/>
    <n v="3"/>
    <n v="2"/>
    <n v="2"/>
    <n v="3"/>
    <n v="3"/>
    <n v="2"/>
    <n v="3"/>
    <n v="2"/>
    <n v="4"/>
    <n v="58"/>
    <n v="2"/>
    <x v="10"/>
  </r>
  <r>
    <n v="14"/>
    <d v="2009-07-15T00:00:00"/>
    <x v="2"/>
    <x v="2"/>
    <n v="4"/>
    <n v="3"/>
    <n v="3"/>
    <n v="5"/>
    <n v="3"/>
    <n v="2"/>
    <n v="4"/>
    <n v="3"/>
    <n v="2"/>
    <n v="3"/>
    <n v="3"/>
    <n v="3"/>
    <n v="2"/>
    <n v="4"/>
    <n v="3"/>
    <n v="3"/>
    <n v="3"/>
    <n v="3"/>
    <n v="56"/>
    <n v="0"/>
    <x v="13"/>
  </r>
  <r>
    <n v="14"/>
    <d v="2009-07-15T00:00:00"/>
    <x v="3"/>
    <x v="3"/>
    <n v="4"/>
    <n v="3"/>
    <n v="5"/>
    <n v="4"/>
    <n v="5"/>
    <n v="2"/>
    <n v="4"/>
    <n v="6"/>
    <n v="3"/>
    <n v="3"/>
    <n v="2"/>
    <n v="2"/>
    <n v="2"/>
    <n v="5"/>
    <n v="3"/>
    <n v="3"/>
    <n v="3"/>
    <n v="4"/>
    <n v="63"/>
    <n v="7"/>
    <x v="4"/>
  </r>
  <r>
    <n v="14"/>
    <d v="2009-07-15T00:00:00"/>
    <x v="73"/>
    <x v="72"/>
    <n v="4"/>
    <n v="4"/>
    <n v="4"/>
    <n v="6"/>
    <n v="4"/>
    <n v="3"/>
    <n v="7"/>
    <n v="5"/>
    <n v="4"/>
    <n v="3"/>
    <n v="2"/>
    <n v="2"/>
    <n v="3"/>
    <n v="6"/>
    <n v="3"/>
    <n v="3"/>
    <n v="3"/>
    <n v="4"/>
    <n v="70"/>
    <n v="14"/>
    <x v="8"/>
  </r>
  <r>
    <n v="14"/>
    <d v="2009-07-15T00:00:00"/>
    <x v="7"/>
    <x v="7"/>
    <n v="3"/>
    <n v="2"/>
    <n v="4"/>
    <n v="3"/>
    <n v="4"/>
    <n v="2"/>
    <n v="4"/>
    <n v="3"/>
    <n v="3"/>
    <n v="3"/>
    <n v="2"/>
    <n v="3"/>
    <n v="2"/>
    <n v="3"/>
    <n v="3"/>
    <n v="2"/>
    <n v="3"/>
    <n v="2"/>
    <n v="51"/>
    <n v="-5"/>
    <x v="6"/>
  </r>
  <r>
    <n v="14"/>
    <d v="2009-07-15T00:00:00"/>
    <x v="65"/>
    <x v="64"/>
    <n v="4"/>
    <n v="2"/>
    <n v="4"/>
    <n v="5"/>
    <n v="3"/>
    <n v="2"/>
    <n v="4"/>
    <n v="2"/>
    <n v="3"/>
    <n v="3"/>
    <n v="2"/>
    <n v="3"/>
    <n v="2"/>
    <n v="3"/>
    <n v="4"/>
    <n v="3"/>
    <n v="2"/>
    <n v="3"/>
    <n v="54"/>
    <n v="-2"/>
    <x v="1"/>
  </r>
  <r>
    <n v="14"/>
    <d v="2009-07-15T00:00:00"/>
    <x v="69"/>
    <x v="68"/>
    <n v="4"/>
    <n v="3"/>
    <n v="4"/>
    <n v="4"/>
    <n v="4"/>
    <n v="2"/>
    <n v="5"/>
    <n v="3"/>
    <n v="4"/>
    <n v="3"/>
    <n v="5"/>
    <n v="4"/>
    <n v="3"/>
    <n v="4"/>
    <n v="4"/>
    <n v="3"/>
    <n v="2"/>
    <n v="3"/>
    <n v="64"/>
    <n v="8"/>
    <x v="2"/>
  </r>
  <r>
    <n v="14"/>
    <d v="2009-07-15T00:00:00"/>
    <x v="90"/>
    <x v="89"/>
    <n v="5"/>
    <n v="5"/>
    <n v="7"/>
    <n v="9"/>
    <n v="6"/>
    <n v="4"/>
    <n v="6"/>
    <n v="6"/>
    <n v="6"/>
    <n v="5"/>
    <n v="3"/>
    <n v="5"/>
    <n v="4"/>
    <n v="7"/>
    <n v="8"/>
    <n v="7"/>
    <n v="5"/>
    <n v="6"/>
    <n v="104"/>
    <n v="48"/>
    <x v="30"/>
  </r>
  <r>
    <n v="14"/>
    <d v="2009-07-15T00:00:00"/>
    <x v="12"/>
    <x v="12"/>
    <m/>
    <m/>
    <m/>
    <m/>
    <m/>
    <m/>
    <m/>
    <m/>
    <m/>
    <m/>
    <m/>
    <m/>
    <m/>
    <m/>
    <m/>
    <m/>
    <m/>
    <m/>
    <n v="69"/>
    <n v="13"/>
    <x v="19"/>
  </r>
  <r>
    <n v="14"/>
    <d v="2009-07-15T00:00:00"/>
    <x v="74"/>
    <x v="73"/>
    <n v="4"/>
    <n v="4"/>
    <n v="4"/>
    <n v="6"/>
    <n v="4"/>
    <n v="6"/>
    <n v="5"/>
    <n v="3"/>
    <n v="4"/>
    <n v="3"/>
    <n v="3"/>
    <n v="3"/>
    <n v="3"/>
    <n v="6"/>
    <n v="3"/>
    <n v="3"/>
    <n v="3"/>
    <n v="4"/>
    <n v="71"/>
    <n v="15"/>
    <x v="7"/>
  </r>
  <r>
    <n v="14"/>
    <d v="2009-07-15T00:00:00"/>
    <x v="15"/>
    <x v="15"/>
    <m/>
    <m/>
    <m/>
    <m/>
    <m/>
    <m/>
    <m/>
    <m/>
    <m/>
    <m/>
    <m/>
    <m/>
    <m/>
    <m/>
    <m/>
    <m/>
    <m/>
    <m/>
    <n v="65"/>
    <n v="9"/>
    <x v="3"/>
  </r>
  <r>
    <n v="14"/>
    <d v="2009-07-15T00:00:00"/>
    <x v="92"/>
    <x v="91"/>
    <m/>
    <m/>
    <m/>
    <m/>
    <m/>
    <m/>
    <m/>
    <m/>
    <m/>
    <m/>
    <m/>
    <m/>
    <m/>
    <m/>
    <m/>
    <m/>
    <m/>
    <m/>
    <n v="53"/>
    <n v="-3"/>
    <x v="11"/>
  </r>
  <r>
    <n v="14"/>
    <d v="2009-07-15T00:00:00"/>
    <x v="62"/>
    <x v="61"/>
    <n v="3"/>
    <n v="4"/>
    <n v="5"/>
    <n v="6"/>
    <n v="3"/>
    <n v="3"/>
    <n v="4"/>
    <n v="3"/>
    <n v="3"/>
    <n v="3"/>
    <n v="2"/>
    <n v="3"/>
    <n v="3"/>
    <n v="4"/>
    <n v="3"/>
    <n v="3"/>
    <n v="3"/>
    <n v="2"/>
    <n v="60"/>
    <n v="4"/>
    <x v="17"/>
  </r>
  <r>
    <n v="14"/>
    <d v="2009-07-15T00:00:00"/>
    <x v="18"/>
    <x v="18"/>
    <n v="3"/>
    <n v="2"/>
    <n v="3"/>
    <n v="5"/>
    <n v="3"/>
    <n v="3"/>
    <n v="4"/>
    <n v="3"/>
    <n v="2"/>
    <n v="3"/>
    <n v="2"/>
    <n v="2"/>
    <n v="2"/>
    <n v="4"/>
    <n v="3"/>
    <n v="3"/>
    <n v="2"/>
    <n v="3"/>
    <n v="52"/>
    <n v="-4"/>
    <x v="9"/>
  </r>
  <r>
    <n v="16"/>
    <d v="2009-07-29T00:00:00"/>
    <x v="40"/>
    <x v="40"/>
    <n v="3"/>
    <n v="3"/>
    <n v="3"/>
    <n v="4"/>
    <n v="3"/>
    <n v="2"/>
    <n v="4"/>
    <n v="4"/>
    <n v="4"/>
    <n v="2"/>
    <n v="4"/>
    <n v="3"/>
    <n v="2"/>
    <n v="4"/>
    <n v="2"/>
    <n v="3"/>
    <n v="2"/>
    <n v="2"/>
    <n v="54"/>
    <n v="-2"/>
    <x v="9"/>
  </r>
  <r>
    <n v="16"/>
    <d v="2009-07-29T00:00:00"/>
    <x v="3"/>
    <x v="3"/>
    <n v="3"/>
    <n v="3"/>
    <n v="3"/>
    <n v="5"/>
    <n v="3"/>
    <n v="3"/>
    <n v="4"/>
    <n v="4"/>
    <n v="3"/>
    <n v="2"/>
    <n v="4"/>
    <n v="2"/>
    <n v="3"/>
    <n v="4"/>
    <n v="3"/>
    <n v="3"/>
    <n v="3"/>
    <n v="2"/>
    <n v="57"/>
    <n v="1"/>
    <x v="11"/>
  </r>
  <r>
    <n v="16"/>
    <d v="2009-07-29T00:00:00"/>
    <x v="6"/>
    <x v="6"/>
    <n v="4"/>
    <n v="3"/>
    <n v="3"/>
    <n v="5"/>
    <n v="3"/>
    <n v="3"/>
    <n v="4"/>
    <n v="3"/>
    <n v="3"/>
    <n v="2"/>
    <n v="4"/>
    <n v="3"/>
    <n v="2"/>
    <n v="4"/>
    <n v="3"/>
    <n v="3"/>
    <n v="3"/>
    <n v="3"/>
    <n v="58"/>
    <n v="2"/>
    <x v="10"/>
  </r>
  <r>
    <n v="16"/>
    <d v="2009-07-29T00:00:00"/>
    <x v="48"/>
    <x v="48"/>
    <n v="4"/>
    <n v="2"/>
    <n v="4"/>
    <n v="5"/>
    <n v="4"/>
    <n v="3"/>
    <n v="4"/>
    <n v="4"/>
    <n v="4"/>
    <n v="3"/>
    <n v="3"/>
    <n v="2"/>
    <n v="3"/>
    <n v="3"/>
    <n v="2"/>
    <n v="3"/>
    <n v="3"/>
    <n v="3"/>
    <n v="59"/>
    <n v="3"/>
    <x v="4"/>
  </r>
  <r>
    <n v="16"/>
    <d v="2009-07-29T00:00:00"/>
    <x v="25"/>
    <x v="25"/>
    <n v="3"/>
    <n v="3"/>
    <n v="4"/>
    <n v="4"/>
    <n v="3"/>
    <n v="2"/>
    <n v="4"/>
    <n v="3"/>
    <n v="4"/>
    <n v="3"/>
    <n v="2"/>
    <n v="4"/>
    <n v="2"/>
    <n v="3"/>
    <n v="3"/>
    <n v="3"/>
    <n v="3"/>
    <n v="4"/>
    <n v="57"/>
    <n v="1"/>
    <x v="11"/>
  </r>
  <r>
    <n v="16"/>
    <d v="2009-07-29T00:00:00"/>
    <x v="93"/>
    <x v="92"/>
    <n v="3"/>
    <n v="3"/>
    <n v="3"/>
    <n v="5"/>
    <n v="3"/>
    <n v="3"/>
    <n v="3"/>
    <n v="2"/>
    <n v="3"/>
    <n v="3"/>
    <n v="2"/>
    <n v="2"/>
    <n v="2"/>
    <n v="5"/>
    <n v="3"/>
    <n v="3"/>
    <n v="2"/>
    <n v="3"/>
    <n v="53"/>
    <n v="-3"/>
    <x v="6"/>
  </r>
  <r>
    <n v="16"/>
    <d v="2009-07-29T00:00:00"/>
    <x v="46"/>
    <x v="46"/>
    <n v="3"/>
    <n v="3"/>
    <n v="4"/>
    <n v="4"/>
    <n v="3"/>
    <n v="2"/>
    <n v="4"/>
    <n v="3"/>
    <n v="3"/>
    <n v="3"/>
    <n v="2"/>
    <n v="3"/>
    <n v="3"/>
    <n v="4"/>
    <n v="4"/>
    <n v="3"/>
    <n v="3"/>
    <n v="3"/>
    <n v="57"/>
    <n v="1"/>
    <x v="11"/>
  </r>
  <r>
    <n v="16"/>
    <d v="2009-07-29T00:00:00"/>
    <x v="34"/>
    <x v="34"/>
    <n v="3"/>
    <n v="3"/>
    <n v="5"/>
    <n v="4"/>
    <n v="3"/>
    <n v="3"/>
    <n v="4"/>
    <n v="3"/>
    <n v="3"/>
    <n v="3"/>
    <n v="2"/>
    <n v="2"/>
    <n v="3"/>
    <n v="3"/>
    <n v="3"/>
    <n v="3"/>
    <n v="3"/>
    <n v="5"/>
    <n v="58"/>
    <n v="2"/>
    <x v="10"/>
  </r>
  <r>
    <n v="16"/>
    <d v="2009-07-29T00:00:00"/>
    <x v="18"/>
    <x v="18"/>
    <n v="4"/>
    <n v="5"/>
    <n v="4"/>
    <n v="4"/>
    <n v="3"/>
    <n v="2"/>
    <n v="3"/>
    <n v="3"/>
    <n v="3"/>
    <n v="3"/>
    <n v="4"/>
    <n v="2"/>
    <n v="3"/>
    <n v="4"/>
    <n v="4"/>
    <n v="4"/>
    <n v="3"/>
    <n v="3"/>
    <n v="61"/>
    <n v="5"/>
    <x v="2"/>
  </r>
  <r>
    <n v="17"/>
    <d v="2009-08-05T00:00:00"/>
    <x v="40"/>
    <x v="40"/>
    <n v="4"/>
    <n v="3"/>
    <n v="3"/>
    <n v="4"/>
    <n v="2"/>
    <n v="2"/>
    <n v="3"/>
    <n v="2"/>
    <n v="3"/>
    <n v="5"/>
    <n v="3"/>
    <n v="3"/>
    <n v="3"/>
    <n v="3"/>
    <n v="5"/>
    <n v="2"/>
    <n v="2"/>
    <n v="2"/>
    <n v="54"/>
    <n v="-2"/>
    <x v="4"/>
  </r>
  <r>
    <n v="17"/>
    <d v="2009-08-05T00:00:00"/>
    <x v="2"/>
    <x v="2"/>
    <n v="3"/>
    <n v="2"/>
    <n v="3"/>
    <n v="4"/>
    <n v="3"/>
    <n v="2"/>
    <n v="4"/>
    <n v="3"/>
    <n v="2"/>
    <n v="2"/>
    <n v="4"/>
    <n v="2"/>
    <n v="2"/>
    <n v="3"/>
    <n v="3"/>
    <n v="3"/>
    <n v="3"/>
    <n v="3"/>
    <n v="51"/>
    <n v="-5"/>
    <x v="6"/>
  </r>
  <r>
    <n v="17"/>
    <d v="2009-08-05T00:00:00"/>
    <x v="3"/>
    <x v="3"/>
    <n v="4"/>
    <n v="3"/>
    <n v="4"/>
    <n v="5"/>
    <n v="3"/>
    <n v="2"/>
    <n v="4"/>
    <n v="4"/>
    <n v="3"/>
    <n v="3"/>
    <n v="4"/>
    <n v="4"/>
    <n v="3"/>
    <n v="4"/>
    <n v="3"/>
    <n v="4"/>
    <n v="3"/>
    <n v="3"/>
    <n v="63"/>
    <n v="7"/>
    <x v="21"/>
  </r>
  <r>
    <n v="17"/>
    <d v="2009-08-05T00:00:00"/>
    <x v="94"/>
    <x v="93"/>
    <n v="5"/>
    <n v="5"/>
    <n v="4"/>
    <n v="6"/>
    <n v="3"/>
    <n v="3"/>
    <n v="4"/>
    <n v="4"/>
    <n v="4"/>
    <n v="3"/>
    <n v="2"/>
    <n v="4"/>
    <n v="2"/>
    <n v="3"/>
    <n v="4"/>
    <n v="3"/>
    <n v="4"/>
    <n v="4"/>
    <n v="67"/>
    <n v="11"/>
    <x v="14"/>
  </r>
  <r>
    <n v="17"/>
    <d v="2009-08-05T00:00:00"/>
    <x v="89"/>
    <x v="88"/>
    <n v="5"/>
    <n v="4"/>
    <n v="6"/>
    <n v="6"/>
    <n v="5"/>
    <n v="4"/>
    <n v="5"/>
    <n v="5"/>
    <n v="4"/>
    <n v="3"/>
    <n v="4"/>
    <n v="4"/>
    <n v="3"/>
    <n v="5"/>
    <n v="4"/>
    <n v="4"/>
    <n v="4"/>
    <n v="4"/>
    <n v="79"/>
    <n v="23"/>
    <x v="22"/>
  </r>
  <r>
    <n v="17"/>
    <d v="2009-08-05T00:00:00"/>
    <x v="48"/>
    <x v="48"/>
    <n v="3"/>
    <n v="3"/>
    <n v="3"/>
    <n v="5"/>
    <n v="4"/>
    <n v="2"/>
    <n v="4"/>
    <n v="3"/>
    <n v="4"/>
    <n v="3"/>
    <n v="2"/>
    <n v="2"/>
    <n v="3"/>
    <n v="3"/>
    <n v="4"/>
    <n v="3"/>
    <n v="2"/>
    <n v="3"/>
    <n v="56"/>
    <n v="0"/>
    <x v="2"/>
  </r>
  <r>
    <n v="17"/>
    <d v="2009-08-05T00:00:00"/>
    <x v="7"/>
    <x v="7"/>
    <n v="2"/>
    <n v="3"/>
    <n v="3"/>
    <n v="3"/>
    <n v="3"/>
    <n v="2"/>
    <n v="3"/>
    <n v="3"/>
    <n v="3"/>
    <n v="2"/>
    <n v="3"/>
    <n v="2"/>
    <n v="3"/>
    <n v="3"/>
    <n v="4"/>
    <n v="4"/>
    <n v="2"/>
    <n v="3"/>
    <n v="51"/>
    <n v="-5"/>
    <x v="6"/>
  </r>
  <r>
    <n v="17"/>
    <d v="2009-08-05T00:00:00"/>
    <x v="22"/>
    <x v="22"/>
    <n v="3"/>
    <n v="3"/>
    <n v="3"/>
    <n v="4"/>
    <n v="3"/>
    <n v="2"/>
    <n v="4"/>
    <n v="3"/>
    <n v="3"/>
    <n v="3"/>
    <n v="2"/>
    <n v="3"/>
    <n v="2"/>
    <n v="3"/>
    <n v="3"/>
    <n v="2"/>
    <n v="3"/>
    <n v="2"/>
    <n v="51"/>
    <n v="-5"/>
    <x v="6"/>
  </r>
  <r>
    <n v="17"/>
    <d v="2009-08-05T00:00:00"/>
    <x v="65"/>
    <x v="64"/>
    <n v="3"/>
    <n v="3"/>
    <n v="3"/>
    <n v="5"/>
    <n v="3"/>
    <n v="2"/>
    <n v="3"/>
    <n v="3"/>
    <n v="3"/>
    <n v="2"/>
    <n v="2"/>
    <n v="3"/>
    <n v="2"/>
    <n v="3"/>
    <n v="3"/>
    <n v="2"/>
    <n v="3"/>
    <n v="3"/>
    <n v="51"/>
    <n v="-5"/>
    <x v="6"/>
  </r>
  <r>
    <n v="17"/>
    <d v="2009-08-05T00:00:00"/>
    <x v="95"/>
    <x v="94"/>
    <n v="5"/>
    <n v="7"/>
    <n v="10"/>
    <n v="12"/>
    <n v="7"/>
    <n v="4"/>
    <n v="7"/>
    <n v="8"/>
    <n v="6"/>
    <n v="7"/>
    <n v="6"/>
    <n v="6"/>
    <n v="6"/>
    <n v="8"/>
    <n v="7"/>
    <n v="6"/>
    <n v="6"/>
    <n v="8"/>
    <n v="126"/>
    <n v="70"/>
    <x v="23"/>
  </r>
  <r>
    <n v="17"/>
    <d v="2009-08-05T00:00:00"/>
    <x v="69"/>
    <x v="68"/>
    <n v="3"/>
    <n v="3"/>
    <n v="4"/>
    <n v="4"/>
    <n v="2"/>
    <n v="2"/>
    <n v="5"/>
    <n v="4"/>
    <n v="3"/>
    <n v="3"/>
    <n v="2"/>
    <n v="3"/>
    <n v="3"/>
    <n v="4"/>
    <n v="3"/>
    <n v="3"/>
    <n v="3"/>
    <n v="3"/>
    <n v="57"/>
    <n v="1"/>
    <x v="30"/>
  </r>
  <r>
    <n v="17"/>
    <d v="2009-08-05T00:00:00"/>
    <x v="90"/>
    <x v="89"/>
    <n v="4"/>
    <n v="3"/>
    <n v="4"/>
    <n v="4"/>
    <n v="4"/>
    <n v="3"/>
    <n v="3"/>
    <n v="4"/>
    <n v="3"/>
    <n v="3"/>
    <n v="4"/>
    <n v="3"/>
    <n v="3"/>
    <n v="4"/>
    <n v="4"/>
    <n v="2"/>
    <n v="3"/>
    <n v="3"/>
    <n v="61"/>
    <n v="5"/>
    <x v="28"/>
  </r>
  <r>
    <n v="17"/>
    <d v="2009-08-05T00:00:00"/>
    <x v="9"/>
    <x v="9"/>
    <n v="3"/>
    <n v="3"/>
    <n v="4"/>
    <n v="4"/>
    <n v="3"/>
    <n v="3"/>
    <n v="4"/>
    <n v="3"/>
    <n v="3"/>
    <n v="2"/>
    <n v="2"/>
    <n v="4"/>
    <n v="2"/>
    <n v="5"/>
    <n v="4"/>
    <n v="3"/>
    <n v="3"/>
    <n v="3"/>
    <n v="58"/>
    <n v="2"/>
    <x v="20"/>
  </r>
  <r>
    <n v="17"/>
    <d v="2009-08-05T00:00:00"/>
    <x v="44"/>
    <x v="44"/>
    <n v="5"/>
    <n v="4"/>
    <n v="5"/>
    <n v="6"/>
    <n v="4"/>
    <n v="3"/>
    <n v="5"/>
    <n v="3"/>
    <n v="4"/>
    <n v="4"/>
    <n v="2"/>
    <n v="3"/>
    <n v="3"/>
    <n v="4"/>
    <n v="4"/>
    <n v="3"/>
    <n v="5"/>
    <n v="4"/>
    <n v="71"/>
    <n v="15"/>
    <x v="27"/>
  </r>
  <r>
    <n v="17"/>
    <d v="2009-08-05T00:00:00"/>
    <x v="54"/>
    <x v="54"/>
    <n v="4"/>
    <n v="3"/>
    <n v="5"/>
    <n v="6"/>
    <n v="4"/>
    <n v="2"/>
    <n v="4"/>
    <n v="3"/>
    <n v="3"/>
    <n v="3"/>
    <n v="2"/>
    <n v="2"/>
    <n v="3"/>
    <n v="3"/>
    <n v="4"/>
    <n v="3"/>
    <n v="3"/>
    <n v="3"/>
    <n v="60"/>
    <n v="4"/>
    <x v="29"/>
  </r>
  <r>
    <n v="17"/>
    <d v="2009-08-05T00:00:00"/>
    <x v="10"/>
    <x v="10"/>
    <n v="3"/>
    <n v="2"/>
    <n v="3"/>
    <n v="4"/>
    <n v="4"/>
    <n v="3"/>
    <n v="3"/>
    <n v="4"/>
    <n v="4"/>
    <n v="3"/>
    <n v="3"/>
    <n v="3"/>
    <n v="2"/>
    <n v="3"/>
    <n v="3"/>
    <n v="4"/>
    <n v="3"/>
    <n v="4"/>
    <n v="58"/>
    <n v="2"/>
    <x v="20"/>
  </r>
  <r>
    <n v="17"/>
    <d v="2009-08-05T00:00:00"/>
    <x v="11"/>
    <x v="11"/>
    <n v="3"/>
    <n v="3"/>
    <n v="3"/>
    <n v="4"/>
    <n v="3"/>
    <n v="3"/>
    <n v="3"/>
    <n v="3"/>
    <n v="4"/>
    <n v="3"/>
    <n v="3"/>
    <n v="3"/>
    <n v="3"/>
    <n v="4"/>
    <n v="3"/>
    <n v="3"/>
    <n v="3"/>
    <n v="3"/>
    <n v="57"/>
    <n v="1"/>
    <x v="30"/>
  </r>
  <r>
    <n v="17"/>
    <d v="2009-08-05T00:00:00"/>
    <x v="25"/>
    <x v="25"/>
    <n v="4"/>
    <n v="3"/>
    <n v="4"/>
    <n v="4"/>
    <n v="3"/>
    <n v="2"/>
    <n v="4"/>
    <n v="2"/>
    <n v="4"/>
    <n v="3"/>
    <n v="2"/>
    <n v="3"/>
    <n v="2"/>
    <n v="4"/>
    <n v="3"/>
    <n v="3"/>
    <n v="3"/>
    <n v="3"/>
    <n v="56"/>
    <n v="0"/>
    <x v="2"/>
  </r>
  <r>
    <n v="17"/>
    <d v="2009-08-05T00:00:00"/>
    <x v="15"/>
    <x v="15"/>
    <n v="4"/>
    <n v="3"/>
    <n v="4"/>
    <n v="4"/>
    <n v="4"/>
    <n v="4"/>
    <n v="3"/>
    <n v="5"/>
    <n v="2"/>
    <n v="3"/>
    <n v="4"/>
    <n v="3"/>
    <n v="2"/>
    <n v="5"/>
    <n v="3"/>
    <n v="4"/>
    <n v="3"/>
    <n v="4"/>
    <n v="64"/>
    <n v="8"/>
    <x v="25"/>
  </r>
  <r>
    <n v="17"/>
    <d v="2009-08-05T00:00:00"/>
    <x v="75"/>
    <x v="74"/>
    <n v="6"/>
    <n v="3"/>
    <n v="6"/>
    <n v="6"/>
    <n v="5"/>
    <n v="5"/>
    <n v="5"/>
    <n v="5"/>
    <n v="5"/>
    <n v="4"/>
    <n v="4"/>
    <n v="5"/>
    <n v="3"/>
    <n v="6"/>
    <n v="4"/>
    <n v="3"/>
    <n v="4"/>
    <n v="4"/>
    <n v="83"/>
    <n v="27"/>
    <x v="26"/>
  </r>
  <r>
    <n v="17"/>
    <d v="2009-08-05T00:00:00"/>
    <x v="30"/>
    <x v="30"/>
    <n v="3"/>
    <n v="3"/>
    <n v="4"/>
    <n v="4"/>
    <n v="3"/>
    <n v="2"/>
    <n v="4"/>
    <n v="3"/>
    <n v="4"/>
    <n v="2"/>
    <n v="2"/>
    <n v="3"/>
    <n v="2"/>
    <n v="4"/>
    <n v="3"/>
    <n v="4"/>
    <n v="3"/>
    <n v="3"/>
    <n v="56"/>
    <n v="0"/>
    <x v="2"/>
  </r>
  <r>
    <n v="17"/>
    <d v="2009-08-05T00:00:00"/>
    <x v="92"/>
    <x v="91"/>
    <n v="4"/>
    <n v="2"/>
    <n v="3"/>
    <n v="4"/>
    <n v="4"/>
    <n v="3"/>
    <n v="4"/>
    <n v="3"/>
    <n v="2"/>
    <n v="3"/>
    <n v="4"/>
    <n v="3"/>
    <n v="2"/>
    <n v="4"/>
    <n v="4"/>
    <n v="2"/>
    <n v="2"/>
    <n v="3"/>
    <n v="56"/>
    <n v="0"/>
    <x v="2"/>
  </r>
  <r>
    <n v="17"/>
    <d v="2009-08-05T00:00:00"/>
    <x v="46"/>
    <x v="46"/>
    <n v="3"/>
    <n v="2"/>
    <n v="4"/>
    <n v="4"/>
    <n v="3"/>
    <n v="3"/>
    <n v="3"/>
    <n v="3"/>
    <n v="3"/>
    <n v="4"/>
    <n v="2"/>
    <n v="3"/>
    <n v="2"/>
    <n v="3"/>
    <n v="3"/>
    <n v="3"/>
    <n v="2"/>
    <n v="3"/>
    <n v="53"/>
    <n v="-3"/>
    <x v="10"/>
  </r>
  <r>
    <n v="17"/>
    <d v="2009-08-05T00:00:00"/>
    <x v="17"/>
    <x v="17"/>
    <n v="3"/>
    <n v="3"/>
    <n v="3"/>
    <n v="4"/>
    <n v="5"/>
    <n v="2"/>
    <n v="5"/>
    <n v="3"/>
    <n v="2"/>
    <n v="4"/>
    <n v="2"/>
    <n v="2"/>
    <n v="3"/>
    <n v="5"/>
    <n v="4"/>
    <n v="3"/>
    <n v="3"/>
    <n v="4"/>
    <n v="60"/>
    <n v="4"/>
    <x v="29"/>
  </r>
  <r>
    <n v="17"/>
    <d v="2009-08-05T00:00:00"/>
    <x v="57"/>
    <x v="56"/>
    <n v="3"/>
    <n v="3"/>
    <n v="3"/>
    <n v="4"/>
    <n v="3"/>
    <n v="3"/>
    <n v="4"/>
    <n v="3"/>
    <n v="3"/>
    <n v="2"/>
    <n v="1"/>
    <n v="2"/>
    <n v="2"/>
    <n v="4"/>
    <n v="3"/>
    <n v="3"/>
    <n v="2"/>
    <n v="3"/>
    <n v="51"/>
    <n v="-5"/>
    <x v="6"/>
  </r>
  <r>
    <n v="17"/>
    <d v="2009-08-05T00:00:00"/>
    <x v="34"/>
    <x v="34"/>
    <n v="3"/>
    <n v="3"/>
    <n v="4"/>
    <n v="3"/>
    <n v="3"/>
    <n v="2"/>
    <n v="3"/>
    <n v="3"/>
    <n v="3"/>
    <n v="3"/>
    <n v="3"/>
    <n v="2"/>
    <n v="3"/>
    <n v="3"/>
    <n v="4"/>
    <n v="3"/>
    <n v="3"/>
    <n v="2"/>
    <n v="53"/>
    <n v="-3"/>
    <x v="10"/>
  </r>
  <r>
    <n v="17"/>
    <d v="2009-08-05T00:00:00"/>
    <x v="18"/>
    <x v="18"/>
    <n v="3"/>
    <n v="4"/>
    <n v="5"/>
    <n v="4"/>
    <n v="3"/>
    <n v="2"/>
    <n v="4"/>
    <n v="3"/>
    <n v="3"/>
    <n v="3"/>
    <n v="2"/>
    <n v="3"/>
    <n v="2"/>
    <n v="4"/>
    <n v="3"/>
    <n v="3"/>
    <n v="2"/>
    <n v="3"/>
    <n v="56"/>
    <n v="0"/>
    <x v="2"/>
  </r>
  <r>
    <n v="18"/>
    <d v="2009-08-12T00:00:00"/>
    <x v="2"/>
    <x v="2"/>
    <n v="3"/>
    <n v="3"/>
    <n v="4"/>
    <n v="4"/>
    <n v="3"/>
    <n v="2"/>
    <n v="3"/>
    <n v="4"/>
    <n v="2"/>
    <n v="3"/>
    <n v="2"/>
    <n v="2"/>
    <n v="2"/>
    <n v="5"/>
    <n v="3"/>
    <n v="2"/>
    <n v="2"/>
    <n v="3"/>
    <n v="52"/>
    <n v="-4"/>
    <x v="9"/>
  </r>
  <r>
    <n v="18"/>
    <d v="2009-08-12T00:00:00"/>
    <x v="3"/>
    <x v="3"/>
    <n v="3"/>
    <n v="3"/>
    <n v="3"/>
    <n v="6"/>
    <n v="3"/>
    <n v="3"/>
    <n v="4"/>
    <n v="4"/>
    <n v="3"/>
    <n v="4"/>
    <n v="4"/>
    <n v="4"/>
    <n v="2"/>
    <n v="4"/>
    <n v="3"/>
    <n v="3"/>
    <n v="2"/>
    <n v="3"/>
    <n v="61"/>
    <n v="5"/>
    <x v="8"/>
  </r>
  <r>
    <n v="18"/>
    <d v="2009-08-12T00:00:00"/>
    <x v="96"/>
    <x v="95"/>
    <n v="5"/>
    <n v="3"/>
    <n v="5"/>
    <n v="6"/>
    <n v="4"/>
    <n v="3"/>
    <n v="4"/>
    <n v="4"/>
    <n v="2"/>
    <n v="3"/>
    <n v="4"/>
    <n v="3"/>
    <n v="2"/>
    <n v="7"/>
    <n v="8"/>
    <n v="5"/>
    <n v="4"/>
    <n v="4"/>
    <n v="76"/>
    <n v="20"/>
    <x v="29"/>
  </r>
  <r>
    <n v="18"/>
    <d v="2009-08-12T00:00:00"/>
    <x v="6"/>
    <x v="6"/>
    <n v="4"/>
    <n v="2"/>
    <n v="3"/>
    <n v="5"/>
    <n v="3"/>
    <n v="2"/>
    <n v="3"/>
    <n v="2"/>
    <n v="3"/>
    <n v="3"/>
    <n v="4"/>
    <n v="4"/>
    <n v="2"/>
    <n v="3"/>
    <n v="3"/>
    <n v="2"/>
    <n v="2"/>
    <n v="2"/>
    <n v="52"/>
    <n v="-4"/>
    <x v="9"/>
  </r>
  <r>
    <n v="18"/>
    <d v="2009-08-12T00:00:00"/>
    <x v="89"/>
    <x v="88"/>
    <n v="4"/>
    <n v="3"/>
    <n v="5"/>
    <n v="6"/>
    <n v="4"/>
    <n v="5"/>
    <n v="5"/>
    <n v="3"/>
    <n v="3"/>
    <n v="3"/>
    <n v="4"/>
    <n v="4"/>
    <n v="3"/>
    <n v="4"/>
    <n v="4"/>
    <n v="3"/>
    <n v="4"/>
    <n v="4"/>
    <n v="71"/>
    <n v="15"/>
    <x v="20"/>
  </r>
  <r>
    <n v="18"/>
    <d v="2009-08-12T00:00:00"/>
    <x v="22"/>
    <x v="22"/>
    <n v="3"/>
    <n v="3"/>
    <n v="3"/>
    <n v="4"/>
    <n v="3"/>
    <n v="2"/>
    <n v="4"/>
    <n v="3"/>
    <n v="4"/>
    <n v="2"/>
    <n v="2"/>
    <n v="2"/>
    <n v="2"/>
    <n v="4"/>
    <n v="2"/>
    <n v="3"/>
    <n v="3"/>
    <n v="3"/>
    <n v="52"/>
    <n v="-4"/>
    <x v="9"/>
  </r>
  <r>
    <n v="18"/>
    <d v="2009-08-12T00:00:00"/>
    <x v="65"/>
    <x v="64"/>
    <n v="4"/>
    <n v="2"/>
    <n v="3"/>
    <n v="4"/>
    <n v="3"/>
    <n v="2"/>
    <n v="3"/>
    <n v="3"/>
    <n v="2"/>
    <n v="3"/>
    <n v="3"/>
    <n v="3"/>
    <n v="2"/>
    <n v="4"/>
    <n v="4"/>
    <n v="3"/>
    <n v="3"/>
    <n v="3"/>
    <n v="54"/>
    <n v="-2"/>
    <x v="10"/>
  </r>
  <r>
    <n v="18"/>
    <d v="2009-08-12T00:00:00"/>
    <x v="95"/>
    <x v="94"/>
    <n v="9"/>
    <n v="6"/>
    <n v="9"/>
    <n v="11"/>
    <n v="5"/>
    <n v="6"/>
    <n v="7"/>
    <n v="8"/>
    <n v="6"/>
    <n v="5"/>
    <n v="4"/>
    <n v="6"/>
    <n v="4"/>
    <n v="6"/>
    <n v="7"/>
    <n v="5"/>
    <n v="5"/>
    <n v="9"/>
    <n v="118"/>
    <n v="62"/>
    <x v="21"/>
  </r>
  <r>
    <n v="18"/>
    <d v="2009-08-12T00:00:00"/>
    <x v="97"/>
    <x v="96"/>
    <n v="5"/>
    <n v="3"/>
    <n v="4"/>
    <n v="6"/>
    <n v="4"/>
    <n v="4"/>
    <n v="6"/>
    <n v="6"/>
    <n v="3"/>
    <n v="3"/>
    <n v="4"/>
    <n v="3"/>
    <n v="2"/>
    <n v="6"/>
    <n v="4"/>
    <n v="3"/>
    <n v="3"/>
    <n v="4"/>
    <n v="73"/>
    <n v="17"/>
    <x v="0"/>
  </r>
  <r>
    <n v="18"/>
    <d v="2009-08-12T00:00:00"/>
    <x v="69"/>
    <x v="68"/>
    <n v="3"/>
    <n v="4"/>
    <n v="4"/>
    <n v="5"/>
    <n v="2"/>
    <n v="3"/>
    <n v="5"/>
    <n v="3"/>
    <n v="3"/>
    <n v="2"/>
    <n v="4"/>
    <n v="3"/>
    <n v="2"/>
    <n v="3"/>
    <n v="2"/>
    <n v="3"/>
    <n v="2"/>
    <n v="3"/>
    <n v="56"/>
    <n v="0"/>
    <x v="17"/>
  </r>
  <r>
    <n v="18"/>
    <d v="2009-08-12T00:00:00"/>
    <x v="98"/>
    <x v="97"/>
    <n v="3"/>
    <n v="3"/>
    <n v="4"/>
    <n v="5"/>
    <n v="4"/>
    <n v="3"/>
    <n v="5"/>
    <n v="4"/>
    <n v="3"/>
    <n v="4"/>
    <n v="4"/>
    <n v="3"/>
    <n v="3"/>
    <n v="3"/>
    <n v="3"/>
    <n v="3"/>
    <n v="3"/>
    <n v="4"/>
    <n v="64"/>
    <n v="8"/>
    <x v="30"/>
  </r>
  <r>
    <n v="18"/>
    <d v="2009-08-12T00:00:00"/>
    <x v="99"/>
    <x v="98"/>
    <n v="5"/>
    <n v="5"/>
    <n v="6"/>
    <n v="7"/>
    <n v="5"/>
    <n v="5"/>
    <n v="7"/>
    <n v="6"/>
    <n v="4"/>
    <n v="4"/>
    <n v="5"/>
    <n v="5"/>
    <n v="4"/>
    <n v="6"/>
    <n v="5"/>
    <n v="5"/>
    <n v="7"/>
    <n v="5"/>
    <n v="96"/>
    <n v="40"/>
    <x v="28"/>
  </r>
  <r>
    <n v="18"/>
    <d v="2009-08-12T00:00:00"/>
    <x v="11"/>
    <x v="11"/>
    <n v="4"/>
    <n v="3"/>
    <n v="4"/>
    <n v="4"/>
    <n v="3"/>
    <n v="3"/>
    <n v="5"/>
    <n v="3"/>
    <n v="5"/>
    <n v="4"/>
    <n v="3"/>
    <n v="2"/>
    <n v="3"/>
    <n v="5"/>
    <n v="3"/>
    <n v="3"/>
    <n v="4"/>
    <n v="3"/>
    <n v="64"/>
    <n v="8"/>
    <x v="30"/>
  </r>
  <r>
    <n v="18"/>
    <d v="2009-08-12T00:00:00"/>
    <x v="13"/>
    <x v="13"/>
    <n v="3"/>
    <n v="2"/>
    <n v="3"/>
    <n v="4"/>
    <n v="3"/>
    <n v="2"/>
    <n v="6"/>
    <n v="3"/>
    <n v="3"/>
    <n v="2"/>
    <n v="2"/>
    <n v="2"/>
    <n v="2"/>
    <n v="4"/>
    <n v="3"/>
    <n v="3"/>
    <n v="2"/>
    <n v="2"/>
    <n v="51"/>
    <n v="-5"/>
    <x v="6"/>
  </r>
  <r>
    <n v="18"/>
    <d v="2009-08-12T00:00:00"/>
    <x v="15"/>
    <x v="15"/>
    <n v="4"/>
    <n v="3"/>
    <n v="4"/>
    <n v="7"/>
    <n v="3"/>
    <n v="4"/>
    <n v="5"/>
    <n v="3"/>
    <n v="4"/>
    <n v="2"/>
    <n v="2"/>
    <n v="2"/>
    <n v="2"/>
    <n v="4"/>
    <n v="3"/>
    <n v="2"/>
    <n v="2"/>
    <n v="3"/>
    <n v="59"/>
    <n v="3"/>
    <x v="2"/>
  </r>
  <r>
    <n v="18"/>
    <d v="2009-08-12T00:00:00"/>
    <x v="30"/>
    <x v="30"/>
    <n v="3"/>
    <n v="3"/>
    <n v="3"/>
    <n v="5"/>
    <n v="3"/>
    <n v="3"/>
    <n v="4"/>
    <n v="3"/>
    <n v="3"/>
    <n v="2"/>
    <n v="2"/>
    <n v="3"/>
    <n v="3"/>
    <n v="4"/>
    <n v="2"/>
    <n v="2"/>
    <n v="2"/>
    <n v="2"/>
    <n v="52"/>
    <n v="-4"/>
    <x v="9"/>
  </r>
  <r>
    <n v="18"/>
    <d v="2009-08-12T00:00:00"/>
    <x v="92"/>
    <x v="91"/>
    <n v="3"/>
    <n v="3"/>
    <n v="4"/>
    <n v="4"/>
    <n v="3"/>
    <n v="2"/>
    <n v="3"/>
    <n v="3"/>
    <n v="4"/>
    <n v="3"/>
    <n v="2"/>
    <n v="3"/>
    <n v="3"/>
    <n v="4"/>
    <n v="3"/>
    <n v="3"/>
    <n v="3"/>
    <n v="3"/>
    <n v="56"/>
    <n v="0"/>
    <x v="17"/>
  </r>
  <r>
    <n v="18"/>
    <d v="2009-08-12T00:00:00"/>
    <x v="62"/>
    <x v="61"/>
    <n v="3"/>
    <n v="4"/>
    <n v="4"/>
    <n v="5"/>
    <n v="3"/>
    <n v="2"/>
    <n v="5"/>
    <n v="3"/>
    <n v="4"/>
    <n v="3"/>
    <n v="4"/>
    <n v="2"/>
    <n v="3"/>
    <n v="4"/>
    <n v="3"/>
    <n v="2"/>
    <n v="2"/>
    <n v="4"/>
    <n v="60"/>
    <n v="4"/>
    <x v="19"/>
  </r>
  <r>
    <n v="18"/>
    <d v="2009-08-12T00:00:00"/>
    <x v="17"/>
    <x v="17"/>
    <n v="4"/>
    <n v="3"/>
    <n v="4"/>
    <n v="4"/>
    <n v="3"/>
    <n v="4"/>
    <n v="4"/>
    <n v="2"/>
    <n v="4"/>
    <n v="4"/>
    <n v="2"/>
    <n v="3"/>
    <n v="3"/>
    <n v="5"/>
    <n v="2"/>
    <n v="3"/>
    <n v="2"/>
    <n v="3"/>
    <n v="59"/>
    <n v="3"/>
    <x v="2"/>
  </r>
  <r>
    <n v="18"/>
    <d v="2009-08-12T00:00:00"/>
    <x v="18"/>
    <x v="18"/>
    <n v="4"/>
    <n v="3"/>
    <n v="3"/>
    <n v="4"/>
    <n v="4"/>
    <n v="3"/>
    <n v="3"/>
    <n v="3"/>
    <n v="5"/>
    <n v="3"/>
    <n v="2"/>
    <n v="3"/>
    <n v="2"/>
    <n v="4"/>
    <n v="4"/>
    <n v="4"/>
    <n v="3"/>
    <n v="4"/>
    <n v="61"/>
    <n v="5"/>
    <x v="8"/>
  </r>
  <r>
    <n v="18"/>
    <d v="2009-08-12T00:00:00"/>
    <x v="66"/>
    <x v="65"/>
    <n v="5"/>
    <n v="4"/>
    <n v="5"/>
    <n v="6"/>
    <n v="4"/>
    <n v="4"/>
    <n v="5"/>
    <n v="5"/>
    <n v="5"/>
    <n v="3"/>
    <n v="5"/>
    <n v="5"/>
    <n v="3"/>
    <n v="6"/>
    <n v="4"/>
    <n v="6"/>
    <n v="4"/>
    <n v="5"/>
    <n v="84"/>
    <n v="28"/>
    <x v="12"/>
  </r>
  <r>
    <n v="19"/>
    <d v="2009-08-19T00:00:00"/>
    <x v="40"/>
    <x v="40"/>
    <n v="4"/>
    <n v="3"/>
    <n v="3"/>
    <n v="4"/>
    <n v="4"/>
    <n v="2"/>
    <n v="3"/>
    <n v="3"/>
    <n v="3"/>
    <n v="3"/>
    <n v="4"/>
    <n v="2"/>
    <n v="2"/>
    <n v="4"/>
    <n v="2"/>
    <n v="3"/>
    <n v="3"/>
    <n v="3"/>
    <n v="55"/>
    <n v="-1"/>
    <x v="1"/>
  </r>
  <r>
    <n v="19"/>
    <d v="2009-08-19T00:00:00"/>
    <x v="96"/>
    <x v="95"/>
    <n v="4"/>
    <n v="3"/>
    <n v="7"/>
    <n v="6"/>
    <n v="4"/>
    <n v="3"/>
    <n v="7"/>
    <n v="4"/>
    <n v="3"/>
    <n v="4"/>
    <n v="2"/>
    <n v="6"/>
    <n v="3"/>
    <n v="6"/>
    <n v="3"/>
    <n v="5"/>
    <n v="3"/>
    <n v="3"/>
    <n v="76"/>
    <n v="20"/>
    <x v="14"/>
  </r>
  <r>
    <n v="19"/>
    <d v="2009-08-19T00:00:00"/>
    <x v="48"/>
    <x v="48"/>
    <n v="3"/>
    <n v="3"/>
    <n v="3"/>
    <n v="5"/>
    <n v="3"/>
    <n v="2"/>
    <n v="4"/>
    <n v="3"/>
    <n v="2"/>
    <n v="3"/>
    <n v="2"/>
    <n v="4"/>
    <n v="2"/>
    <n v="4"/>
    <n v="2"/>
    <n v="3"/>
    <n v="3"/>
    <n v="3"/>
    <n v="54"/>
    <n v="-2"/>
    <x v="9"/>
  </r>
  <r>
    <n v="19"/>
    <d v="2009-08-19T00:00:00"/>
    <x v="100"/>
    <x v="99"/>
    <n v="5"/>
    <n v="5"/>
    <n v="5"/>
    <n v="6"/>
    <n v="5"/>
    <n v="3"/>
    <n v="5"/>
    <n v="4"/>
    <n v="4"/>
    <n v="4"/>
    <n v="3"/>
    <n v="3"/>
    <n v="2"/>
    <n v="3"/>
    <n v="4"/>
    <n v="4"/>
    <n v="3"/>
    <n v="5"/>
    <n v="73"/>
    <n v="17"/>
    <x v="21"/>
  </r>
  <r>
    <n v="19"/>
    <d v="2009-08-19T00:00:00"/>
    <x v="49"/>
    <x v="49"/>
    <n v="3"/>
    <n v="3"/>
    <n v="3"/>
    <n v="4"/>
    <n v="3"/>
    <n v="3"/>
    <n v="5"/>
    <n v="3"/>
    <n v="3"/>
    <n v="3"/>
    <n v="4"/>
    <n v="2"/>
    <n v="2"/>
    <n v="4"/>
    <n v="3"/>
    <n v="4"/>
    <n v="3"/>
    <n v="3"/>
    <n v="58"/>
    <n v="2"/>
    <x v="3"/>
  </r>
  <r>
    <n v="19"/>
    <d v="2009-08-19T00:00:00"/>
    <x v="69"/>
    <x v="68"/>
    <n v="3"/>
    <n v="4"/>
    <n v="3"/>
    <n v="4"/>
    <n v="3"/>
    <n v="2"/>
    <n v="4"/>
    <n v="4"/>
    <n v="3"/>
    <n v="3"/>
    <n v="3"/>
    <n v="3"/>
    <n v="3"/>
    <n v="4"/>
    <n v="3"/>
    <n v="2"/>
    <n v="2"/>
    <n v="3"/>
    <n v="56"/>
    <n v="0"/>
    <x v="17"/>
  </r>
  <r>
    <n v="19"/>
    <d v="2009-08-19T00:00:00"/>
    <x v="101"/>
    <x v="100"/>
    <n v="4"/>
    <n v="3"/>
    <n v="4"/>
    <n v="4"/>
    <n v="3"/>
    <n v="2"/>
    <n v="3"/>
    <n v="3"/>
    <n v="3"/>
    <n v="2"/>
    <n v="3"/>
    <n v="3"/>
    <n v="3"/>
    <n v="3"/>
    <n v="3"/>
    <n v="3"/>
    <n v="2"/>
    <n v="4"/>
    <n v="55"/>
    <n v="-1"/>
    <x v="1"/>
  </r>
  <r>
    <n v="19"/>
    <d v="2009-08-19T00:00:00"/>
    <x v="102"/>
    <x v="101"/>
    <n v="4"/>
    <n v="3"/>
    <n v="4"/>
    <n v="5"/>
    <n v="4"/>
    <n v="3"/>
    <n v="4"/>
    <n v="4"/>
    <n v="4"/>
    <n v="3"/>
    <n v="4"/>
    <n v="2"/>
    <n v="3"/>
    <n v="6"/>
    <n v="4"/>
    <n v="3"/>
    <n v="3"/>
    <n v="2"/>
    <n v="65"/>
    <n v="9"/>
    <x v="12"/>
  </r>
  <r>
    <n v="19"/>
    <d v="2009-08-19T00:00:00"/>
    <x v="11"/>
    <x v="11"/>
    <n v="3"/>
    <n v="3"/>
    <n v="5"/>
    <n v="3"/>
    <n v="3"/>
    <n v="3"/>
    <n v="5"/>
    <n v="3"/>
    <n v="2"/>
    <n v="3"/>
    <n v="3"/>
    <n v="3"/>
    <n v="2"/>
    <n v="4"/>
    <n v="4"/>
    <n v="3"/>
    <n v="3"/>
    <n v="5"/>
    <n v="60"/>
    <n v="4"/>
    <x v="5"/>
  </r>
  <r>
    <n v="19"/>
    <d v="2009-08-19T00:00:00"/>
    <x v="24"/>
    <x v="24"/>
    <n v="3"/>
    <n v="2"/>
    <n v="4"/>
    <n v="4"/>
    <n v="3"/>
    <n v="3"/>
    <n v="6"/>
    <n v="3"/>
    <n v="4"/>
    <n v="3"/>
    <n v="3"/>
    <n v="2"/>
    <n v="2"/>
    <n v="4"/>
    <n v="3"/>
    <n v="2"/>
    <n v="2"/>
    <n v="3"/>
    <n v="56"/>
    <n v="0"/>
    <x v="17"/>
  </r>
  <r>
    <n v="19"/>
    <d v="2009-08-19T00:00:00"/>
    <x v="13"/>
    <x v="13"/>
    <n v="3"/>
    <n v="3"/>
    <n v="5"/>
    <n v="4"/>
    <n v="3"/>
    <n v="3"/>
    <n v="3"/>
    <n v="3"/>
    <n v="2"/>
    <n v="2"/>
    <n v="4"/>
    <n v="3"/>
    <n v="2"/>
    <n v="3"/>
    <n v="4"/>
    <n v="3"/>
    <n v="3"/>
    <n v="3"/>
    <n v="56"/>
    <n v="0"/>
    <x v="17"/>
  </r>
  <r>
    <n v="19"/>
    <d v="2009-08-19T00:00:00"/>
    <x v="103"/>
    <x v="102"/>
    <n v="3"/>
    <n v="3"/>
    <n v="3"/>
    <n v="4"/>
    <n v="3"/>
    <n v="2"/>
    <n v="5"/>
    <n v="3"/>
    <n v="4"/>
    <n v="3"/>
    <n v="4"/>
    <n v="3"/>
    <n v="2"/>
    <n v="4"/>
    <n v="3"/>
    <n v="3"/>
    <n v="3"/>
    <n v="3"/>
    <n v="58"/>
    <n v="2"/>
    <x v="3"/>
  </r>
  <r>
    <n v="19"/>
    <d v="2009-08-19T00:00:00"/>
    <x v="15"/>
    <x v="15"/>
    <n v="5"/>
    <n v="3"/>
    <n v="4"/>
    <n v="4"/>
    <n v="4"/>
    <n v="2"/>
    <n v="4"/>
    <n v="4"/>
    <n v="3"/>
    <n v="3"/>
    <n v="3"/>
    <n v="3"/>
    <n v="3"/>
    <n v="4"/>
    <n v="2"/>
    <n v="3"/>
    <n v="2"/>
    <n v="3"/>
    <n v="59"/>
    <n v="3"/>
    <x v="8"/>
  </r>
  <r>
    <n v="19"/>
    <d v="2009-08-19T00:00:00"/>
    <x v="75"/>
    <x v="74"/>
    <m/>
    <m/>
    <m/>
    <m/>
    <m/>
    <m/>
    <m/>
    <m/>
    <m/>
    <m/>
    <m/>
    <m/>
    <m/>
    <m/>
    <m/>
    <m/>
    <m/>
    <m/>
    <n v="87"/>
    <n v="31"/>
    <x v="22"/>
  </r>
  <r>
    <n v="19"/>
    <d v="2009-08-19T00:00:00"/>
    <x v="26"/>
    <x v="26"/>
    <n v="3"/>
    <n v="3"/>
    <n v="4"/>
    <n v="5"/>
    <n v="4"/>
    <n v="4"/>
    <n v="4"/>
    <n v="4"/>
    <n v="4"/>
    <n v="3"/>
    <n v="2"/>
    <n v="4"/>
    <n v="2"/>
    <n v="4"/>
    <n v="4"/>
    <n v="3"/>
    <n v="3"/>
    <n v="3"/>
    <n v="63"/>
    <n v="7"/>
    <x v="0"/>
  </r>
  <r>
    <n v="19"/>
    <d v="2009-08-19T00:00:00"/>
    <x v="30"/>
    <x v="30"/>
    <n v="4"/>
    <n v="2"/>
    <n v="3"/>
    <n v="4"/>
    <n v="4"/>
    <n v="2"/>
    <n v="3"/>
    <n v="3"/>
    <n v="2"/>
    <n v="3"/>
    <n v="1"/>
    <n v="3"/>
    <n v="2"/>
    <n v="4"/>
    <n v="3"/>
    <n v="2"/>
    <n v="3"/>
    <n v="2"/>
    <n v="50"/>
    <n v="-6"/>
    <x v="6"/>
  </r>
  <r>
    <n v="19"/>
    <d v="2009-08-19T00:00:00"/>
    <x v="92"/>
    <x v="91"/>
    <n v="4"/>
    <n v="3"/>
    <n v="3"/>
    <n v="5"/>
    <n v="3"/>
    <n v="3"/>
    <n v="4"/>
    <n v="3"/>
    <n v="3"/>
    <n v="2"/>
    <n v="2"/>
    <n v="4"/>
    <n v="3"/>
    <n v="5"/>
    <n v="4"/>
    <n v="3"/>
    <n v="2"/>
    <n v="3"/>
    <n v="59"/>
    <n v="3"/>
    <x v="8"/>
  </r>
  <r>
    <n v="19"/>
    <d v="2009-08-19T00:00:00"/>
    <x v="62"/>
    <x v="61"/>
    <n v="3"/>
    <n v="3"/>
    <n v="4"/>
    <n v="4"/>
    <n v="3"/>
    <n v="3"/>
    <n v="5"/>
    <n v="3"/>
    <n v="3"/>
    <n v="3"/>
    <n v="4"/>
    <n v="3"/>
    <n v="3"/>
    <n v="3"/>
    <n v="3"/>
    <n v="3"/>
    <n v="4"/>
    <n v="4"/>
    <n v="61"/>
    <n v="5"/>
    <x v="20"/>
  </r>
  <r>
    <n v="19"/>
    <d v="2009-08-19T00:00:00"/>
    <x v="17"/>
    <x v="103"/>
    <m/>
    <m/>
    <m/>
    <m/>
    <m/>
    <m/>
    <m/>
    <m/>
    <m/>
    <m/>
    <m/>
    <m/>
    <m/>
    <m/>
    <m/>
    <m/>
    <m/>
    <m/>
    <n v="54"/>
    <n v="-2"/>
    <x v="9"/>
  </r>
  <r>
    <n v="19"/>
    <d v="2009-08-19T00:00:00"/>
    <x v="104"/>
    <x v="104"/>
    <n v="4"/>
    <n v="4"/>
    <n v="5"/>
    <n v="4"/>
    <n v="4"/>
    <n v="2"/>
    <n v="5"/>
    <n v="4"/>
    <n v="3"/>
    <n v="3"/>
    <n v="2"/>
    <n v="4"/>
    <n v="4"/>
    <n v="4"/>
    <n v="4"/>
    <n v="3"/>
    <n v="3"/>
    <n v="5"/>
    <n v="67"/>
    <n v="11"/>
    <x v="28"/>
  </r>
  <r>
    <n v="19"/>
    <d v="2009-08-19T00:00:00"/>
    <x v="32"/>
    <x v="32"/>
    <n v="4"/>
    <n v="4"/>
    <n v="3"/>
    <n v="3"/>
    <n v="3"/>
    <n v="2"/>
    <n v="3"/>
    <n v="2"/>
    <n v="3"/>
    <n v="4"/>
    <n v="2"/>
    <n v="4"/>
    <n v="2"/>
    <n v="3"/>
    <n v="3"/>
    <n v="3"/>
    <n v="3"/>
    <n v="4"/>
    <n v="55"/>
    <n v="-1"/>
    <x v="1"/>
  </r>
  <r>
    <n v="19"/>
    <d v="2009-08-19T00:00:00"/>
    <x v="34"/>
    <x v="34"/>
    <n v="5"/>
    <n v="4"/>
    <n v="3"/>
    <n v="4"/>
    <n v="3"/>
    <n v="2"/>
    <n v="5"/>
    <n v="4"/>
    <n v="4"/>
    <n v="3"/>
    <n v="4"/>
    <n v="3"/>
    <n v="2"/>
    <n v="4"/>
    <n v="4"/>
    <n v="3"/>
    <n v="3"/>
    <n v="3"/>
    <n v="63"/>
    <n v="7"/>
    <x v="0"/>
  </r>
  <r>
    <n v="19"/>
    <d v="2009-08-19T00:00:00"/>
    <x v="18"/>
    <x v="18"/>
    <n v="5"/>
    <n v="3"/>
    <n v="3"/>
    <n v="4"/>
    <n v="3"/>
    <n v="3"/>
    <n v="4"/>
    <n v="3"/>
    <n v="1"/>
    <n v="4"/>
    <n v="5"/>
    <n v="3"/>
    <n v="3"/>
    <n v="3"/>
    <n v="3"/>
    <n v="3"/>
    <n v="4"/>
    <n v="2"/>
    <n v="59"/>
    <n v="3"/>
    <x v="8"/>
  </r>
  <r>
    <n v="19"/>
    <d v="2009-08-19T00:00:00"/>
    <x v="66"/>
    <x v="65"/>
    <m/>
    <m/>
    <m/>
    <m/>
    <m/>
    <m/>
    <m/>
    <m/>
    <m/>
    <m/>
    <m/>
    <m/>
    <m/>
    <m/>
    <m/>
    <m/>
    <m/>
    <m/>
    <n v="82"/>
    <n v="26"/>
    <x v="27"/>
  </r>
  <r>
    <n v="19"/>
    <d v="2009-08-19T00:00:00"/>
    <x v="78"/>
    <x v="77"/>
    <m/>
    <m/>
    <m/>
    <m/>
    <m/>
    <m/>
    <m/>
    <m/>
    <m/>
    <m/>
    <m/>
    <m/>
    <m/>
    <m/>
    <m/>
    <m/>
    <m/>
    <m/>
    <n v="75"/>
    <n v="19"/>
    <x v="25"/>
  </r>
  <r>
    <n v="20"/>
    <d v="2009-08-26T00:00:00"/>
    <x v="40"/>
    <x v="40"/>
    <n v="3"/>
    <n v="3"/>
    <n v="3"/>
    <n v="4"/>
    <n v="4"/>
    <n v="3"/>
    <n v="5"/>
    <n v="3"/>
    <n v="2"/>
    <n v="3"/>
    <n v="3"/>
    <n v="3"/>
    <n v="2"/>
    <n v="3"/>
    <n v="3"/>
    <n v="2"/>
    <n v="3"/>
    <n v="2"/>
    <n v="54"/>
    <n v="-2"/>
    <x v="13"/>
  </r>
  <r>
    <n v="20"/>
    <d v="2009-08-26T00:00:00"/>
    <x v="6"/>
    <x v="6"/>
    <n v="3"/>
    <n v="2"/>
    <n v="3"/>
    <n v="4"/>
    <n v="3"/>
    <n v="3"/>
    <n v="3"/>
    <n v="3"/>
    <n v="2"/>
    <n v="3"/>
    <n v="4"/>
    <n v="2"/>
    <n v="2"/>
    <n v="3"/>
    <n v="3"/>
    <n v="3"/>
    <n v="3"/>
    <n v="3"/>
    <n v="53"/>
    <n v="-3"/>
    <x v="1"/>
  </r>
  <r>
    <n v="20"/>
    <d v="2009-08-26T00:00:00"/>
    <x v="89"/>
    <x v="88"/>
    <n v="6"/>
    <n v="4"/>
    <n v="4"/>
    <n v="6"/>
    <n v="5"/>
    <n v="3"/>
    <n v="7"/>
    <n v="4"/>
    <n v="3"/>
    <n v="3"/>
    <n v="4"/>
    <n v="6"/>
    <n v="3"/>
    <n v="5"/>
    <n v="4"/>
    <n v="5"/>
    <n v="5"/>
    <n v="4"/>
    <n v="81"/>
    <n v="25"/>
    <x v="29"/>
  </r>
  <r>
    <n v="20"/>
    <d v="2009-08-26T00:00:00"/>
    <x v="48"/>
    <x v="48"/>
    <n v="3"/>
    <n v="2"/>
    <n v="4"/>
    <n v="3"/>
    <n v="3"/>
    <n v="2"/>
    <n v="4"/>
    <n v="3"/>
    <n v="2"/>
    <n v="2"/>
    <n v="4"/>
    <n v="2"/>
    <n v="2"/>
    <n v="3"/>
    <n v="3"/>
    <n v="3"/>
    <n v="2"/>
    <n v="2"/>
    <n v="49"/>
    <n v="-7"/>
    <x v="6"/>
  </r>
  <r>
    <n v="20"/>
    <d v="2009-08-26T00:00:00"/>
    <x v="105"/>
    <x v="105"/>
    <n v="4"/>
    <n v="2"/>
    <n v="3"/>
    <n v="5"/>
    <n v="4"/>
    <n v="3"/>
    <n v="5"/>
    <n v="3"/>
    <n v="3"/>
    <n v="2"/>
    <n v="2"/>
    <n v="2"/>
    <n v="3"/>
    <n v="4"/>
    <n v="5"/>
    <n v="4"/>
    <n v="3"/>
    <n v="3"/>
    <n v="60"/>
    <n v="4"/>
    <x v="5"/>
  </r>
  <r>
    <n v="20"/>
    <d v="2009-08-26T00:00:00"/>
    <x v="65"/>
    <x v="64"/>
    <n v="3"/>
    <n v="3"/>
    <n v="4"/>
    <n v="5"/>
    <n v="3"/>
    <n v="2"/>
    <n v="4"/>
    <n v="3"/>
    <n v="2"/>
    <n v="3"/>
    <n v="2"/>
    <n v="3"/>
    <n v="2"/>
    <n v="4"/>
    <n v="3"/>
    <n v="3"/>
    <n v="2"/>
    <n v="3"/>
    <n v="54"/>
    <n v="-2"/>
    <x v="13"/>
  </r>
  <r>
    <n v="20"/>
    <d v="2009-08-26T00:00:00"/>
    <x v="49"/>
    <x v="49"/>
    <n v="3"/>
    <n v="4"/>
    <n v="4"/>
    <n v="4"/>
    <n v="4"/>
    <n v="2"/>
    <n v="3"/>
    <n v="3"/>
    <n v="4"/>
    <n v="3"/>
    <n v="2"/>
    <n v="3"/>
    <n v="2"/>
    <n v="4"/>
    <n v="3"/>
    <n v="2"/>
    <n v="3"/>
    <n v="2"/>
    <n v="55"/>
    <n v="-1"/>
    <x v="4"/>
  </r>
  <r>
    <n v="20"/>
    <d v="2009-08-26T00:00:00"/>
    <x v="69"/>
    <x v="68"/>
    <n v="3"/>
    <n v="3"/>
    <n v="3"/>
    <n v="4"/>
    <n v="4"/>
    <n v="3"/>
    <n v="3"/>
    <n v="3"/>
    <n v="4"/>
    <n v="4"/>
    <n v="4"/>
    <n v="2"/>
    <n v="2"/>
    <n v="3"/>
    <n v="3"/>
    <n v="3"/>
    <n v="2"/>
    <n v="4"/>
    <n v="57"/>
    <n v="1"/>
    <x v="3"/>
  </r>
  <r>
    <n v="20"/>
    <d v="2009-08-26T00:00:00"/>
    <x v="90"/>
    <x v="89"/>
    <n v="4"/>
    <n v="3"/>
    <n v="4"/>
    <n v="5"/>
    <n v="3"/>
    <n v="2"/>
    <n v="4"/>
    <n v="3"/>
    <n v="3"/>
    <n v="4"/>
    <n v="4"/>
    <n v="3"/>
    <n v="2"/>
    <n v="4"/>
    <n v="4"/>
    <n v="3"/>
    <n v="4"/>
    <n v="3"/>
    <n v="62"/>
    <n v="6"/>
    <x v="20"/>
  </r>
  <r>
    <n v="20"/>
    <d v="2009-08-26T00:00:00"/>
    <x v="24"/>
    <x v="24"/>
    <n v="3"/>
    <n v="2"/>
    <n v="3"/>
    <n v="4"/>
    <n v="4"/>
    <n v="2"/>
    <n v="4"/>
    <n v="2"/>
    <n v="3"/>
    <n v="3"/>
    <n v="3"/>
    <n v="2"/>
    <n v="3"/>
    <n v="4"/>
    <n v="3"/>
    <n v="3"/>
    <n v="3"/>
    <n v="3"/>
    <n v="54"/>
    <n v="-2"/>
    <x v="13"/>
  </r>
  <r>
    <n v="20"/>
    <d v="2009-08-26T00:00:00"/>
    <x v="106"/>
    <x v="106"/>
    <n v="4"/>
    <n v="3"/>
    <n v="4"/>
    <n v="6"/>
    <n v="4"/>
    <n v="3"/>
    <n v="5"/>
    <n v="5"/>
    <n v="4"/>
    <n v="6"/>
    <n v="5"/>
    <n v="3"/>
    <n v="3"/>
    <n v="6"/>
    <n v="6"/>
    <n v="4"/>
    <n v="5"/>
    <n v="4"/>
    <n v="80"/>
    <n v="24"/>
    <x v="0"/>
  </r>
  <r>
    <n v="20"/>
    <d v="2009-08-26T00:00:00"/>
    <x v="93"/>
    <x v="92"/>
    <n v="4"/>
    <n v="3"/>
    <n v="3"/>
    <n v="5"/>
    <n v="3"/>
    <n v="2"/>
    <n v="3"/>
    <n v="2"/>
    <n v="3"/>
    <n v="3"/>
    <n v="3"/>
    <n v="2"/>
    <n v="3"/>
    <n v="4"/>
    <n v="4"/>
    <n v="3"/>
    <n v="3"/>
    <n v="4"/>
    <n v="57"/>
    <n v="1"/>
    <x v="3"/>
  </r>
  <r>
    <n v="20"/>
    <d v="2009-08-26T00:00:00"/>
    <x v="15"/>
    <x v="15"/>
    <n v="5"/>
    <n v="3"/>
    <n v="3"/>
    <n v="5"/>
    <n v="3"/>
    <n v="2"/>
    <n v="4"/>
    <n v="3"/>
    <n v="3"/>
    <n v="2"/>
    <n v="4"/>
    <n v="2"/>
    <n v="3"/>
    <n v="3"/>
    <n v="3"/>
    <n v="3"/>
    <n v="3"/>
    <n v="3"/>
    <n v="57"/>
    <n v="1"/>
    <x v="3"/>
  </r>
  <r>
    <n v="20"/>
    <d v="2009-08-26T00:00:00"/>
    <x v="30"/>
    <x v="30"/>
    <n v="4"/>
    <n v="2"/>
    <n v="4"/>
    <n v="4"/>
    <n v="3"/>
    <n v="2"/>
    <n v="5"/>
    <n v="2"/>
    <n v="2"/>
    <n v="2"/>
    <n v="3"/>
    <n v="2"/>
    <n v="3"/>
    <n v="4"/>
    <n v="3"/>
    <n v="3"/>
    <n v="2"/>
    <n v="2"/>
    <n v="52"/>
    <n v="-4"/>
    <x v="9"/>
  </r>
  <r>
    <n v="20"/>
    <d v="2009-08-26T00:00:00"/>
    <x v="92"/>
    <x v="91"/>
    <n v="3"/>
    <n v="2"/>
    <n v="3"/>
    <n v="5"/>
    <n v="3"/>
    <n v="2"/>
    <n v="3"/>
    <n v="3"/>
    <n v="3"/>
    <n v="3"/>
    <n v="2"/>
    <n v="3"/>
    <n v="2"/>
    <n v="4"/>
    <n v="3"/>
    <n v="2"/>
    <n v="3"/>
    <n v="3"/>
    <n v="52"/>
    <n v="-4"/>
    <x v="9"/>
  </r>
  <r>
    <n v="20"/>
    <d v="2009-08-26T00:00:00"/>
    <x v="62"/>
    <x v="61"/>
    <n v="3"/>
    <n v="3"/>
    <n v="4"/>
    <n v="4"/>
    <n v="4"/>
    <n v="3"/>
    <n v="4"/>
    <n v="3"/>
    <n v="3"/>
    <n v="3"/>
    <n v="3"/>
    <n v="3"/>
    <n v="2"/>
    <n v="4"/>
    <n v="3"/>
    <n v="2"/>
    <n v="4"/>
    <n v="3"/>
    <n v="58"/>
    <n v="2"/>
    <x v="7"/>
  </r>
  <r>
    <n v="20"/>
    <d v="2009-08-26T00:00:00"/>
    <x v="32"/>
    <x v="32"/>
    <n v="3"/>
    <n v="2"/>
    <n v="4"/>
    <n v="5"/>
    <n v="3"/>
    <n v="2"/>
    <n v="7"/>
    <n v="3"/>
    <n v="3"/>
    <n v="3"/>
    <n v="2"/>
    <n v="3"/>
    <n v="3"/>
    <n v="3"/>
    <n v="2"/>
    <n v="3"/>
    <n v="4"/>
    <n v="3"/>
    <n v="58"/>
    <n v="2"/>
    <x v="7"/>
  </r>
  <r>
    <n v="20"/>
    <d v="2009-08-26T00:00:00"/>
    <x v="34"/>
    <x v="34"/>
    <n v="3"/>
    <n v="3"/>
    <n v="4"/>
    <n v="5"/>
    <n v="3"/>
    <n v="2"/>
    <n v="5"/>
    <n v="2"/>
    <n v="4"/>
    <n v="2"/>
    <n v="2"/>
    <n v="3"/>
    <n v="3"/>
    <n v="3"/>
    <n v="3"/>
    <n v="3"/>
    <n v="2"/>
    <n v="3"/>
    <n v="55"/>
    <n v="-1"/>
    <x v="4"/>
  </r>
  <r>
    <n v="21"/>
    <d v="2009-09-02T00:00:00"/>
    <x v="1"/>
    <x v="1"/>
    <n v="5"/>
    <n v="3"/>
    <n v="5"/>
    <n v="5"/>
    <n v="3"/>
    <n v="3"/>
    <n v="3"/>
    <n v="3"/>
    <n v="4"/>
    <n v="3"/>
    <n v="4"/>
    <n v="3"/>
    <n v="3"/>
    <n v="3"/>
    <n v="5"/>
    <n v="3"/>
    <n v="2"/>
    <n v="4"/>
    <n v="64"/>
    <n v="8"/>
    <x v="29"/>
  </r>
  <r>
    <n v="21"/>
    <d v="2009-09-02T00:00:00"/>
    <x v="40"/>
    <x v="40"/>
    <n v="3"/>
    <n v="3"/>
    <n v="4"/>
    <n v="3"/>
    <n v="3"/>
    <n v="2"/>
    <n v="5"/>
    <n v="3"/>
    <n v="3"/>
    <n v="2"/>
    <n v="5"/>
    <n v="4"/>
    <n v="3"/>
    <n v="3"/>
    <n v="2"/>
    <n v="2"/>
    <n v="4"/>
    <n v="3"/>
    <n v="57"/>
    <n v="1"/>
    <x v="19"/>
  </r>
  <r>
    <n v="21"/>
    <d v="2009-09-02T00:00:00"/>
    <x v="3"/>
    <x v="3"/>
    <n v="4"/>
    <n v="3"/>
    <n v="3"/>
    <n v="4"/>
    <n v="3"/>
    <n v="3"/>
    <n v="4"/>
    <n v="3"/>
    <n v="2"/>
    <n v="2"/>
    <n v="2"/>
    <n v="3"/>
    <n v="2"/>
    <n v="3"/>
    <n v="3"/>
    <n v="5"/>
    <n v="3"/>
    <n v="3"/>
    <n v="55"/>
    <n v="-1"/>
    <x v="17"/>
  </r>
  <r>
    <n v="21"/>
    <d v="2009-09-02T00:00:00"/>
    <x v="107"/>
    <x v="107"/>
    <n v="2"/>
    <n v="4"/>
    <n v="5"/>
    <n v="4"/>
    <n v="3"/>
    <n v="3"/>
    <n v="4"/>
    <n v="5"/>
    <n v="3"/>
    <n v="3"/>
    <n v="2"/>
    <n v="3"/>
    <n v="3"/>
    <n v="4"/>
    <n v="4"/>
    <n v="3"/>
    <n v="3"/>
    <n v="5"/>
    <n v="63"/>
    <n v="7"/>
    <x v="0"/>
  </r>
  <r>
    <n v="21"/>
    <d v="2009-09-02T00:00:00"/>
    <x v="6"/>
    <x v="6"/>
    <n v="3"/>
    <n v="4"/>
    <n v="3"/>
    <n v="4"/>
    <n v="3"/>
    <n v="3"/>
    <n v="5"/>
    <n v="3"/>
    <n v="2"/>
    <n v="2"/>
    <n v="3"/>
    <n v="2"/>
    <n v="2"/>
    <n v="3"/>
    <n v="3"/>
    <n v="3"/>
    <n v="3"/>
    <n v="3"/>
    <n v="54"/>
    <n v="-2"/>
    <x v="10"/>
  </r>
  <r>
    <n v="21"/>
    <d v="2009-09-02T00:00:00"/>
    <x v="89"/>
    <x v="88"/>
    <n v="4"/>
    <n v="4"/>
    <n v="5"/>
    <n v="6"/>
    <n v="5"/>
    <n v="4"/>
    <n v="7"/>
    <n v="5"/>
    <n v="4"/>
    <n v="4"/>
    <n v="5"/>
    <n v="4"/>
    <n v="4"/>
    <n v="5"/>
    <n v="5"/>
    <n v="4"/>
    <n v="5"/>
    <n v="4"/>
    <n v="84"/>
    <n v="28"/>
    <x v="22"/>
  </r>
  <r>
    <n v="21"/>
    <d v="2009-09-02T00:00:00"/>
    <x v="48"/>
    <x v="48"/>
    <n v="4"/>
    <n v="2"/>
    <n v="3"/>
    <n v="4"/>
    <n v="3"/>
    <n v="3"/>
    <n v="4"/>
    <n v="3"/>
    <n v="3"/>
    <n v="3"/>
    <n v="3"/>
    <n v="3"/>
    <n v="2"/>
    <n v="4"/>
    <n v="3"/>
    <n v="3"/>
    <n v="2"/>
    <n v="3"/>
    <n v="55"/>
    <n v="-1"/>
    <x v="17"/>
  </r>
  <r>
    <n v="21"/>
    <d v="2009-09-02T00:00:00"/>
    <x v="7"/>
    <x v="7"/>
    <n v="3"/>
    <n v="3"/>
    <n v="3"/>
    <n v="4"/>
    <n v="4"/>
    <n v="3"/>
    <n v="3"/>
    <n v="2"/>
    <n v="3"/>
    <n v="2"/>
    <n v="2"/>
    <n v="3"/>
    <n v="2"/>
    <n v="3"/>
    <n v="3"/>
    <n v="3"/>
    <n v="2"/>
    <n v="2"/>
    <n v="50"/>
    <n v="-6"/>
    <x v="6"/>
  </r>
  <r>
    <n v="21"/>
    <d v="2009-09-02T00:00:00"/>
    <x v="22"/>
    <x v="22"/>
    <n v="4"/>
    <n v="3"/>
    <n v="3"/>
    <n v="4"/>
    <n v="3"/>
    <n v="4"/>
    <n v="3"/>
    <n v="3"/>
    <n v="3"/>
    <n v="2"/>
    <n v="2"/>
    <n v="3"/>
    <n v="2"/>
    <n v="3"/>
    <n v="2"/>
    <n v="2"/>
    <n v="2"/>
    <n v="3"/>
    <n v="51"/>
    <n v="-5"/>
    <x v="11"/>
  </r>
  <r>
    <n v="21"/>
    <d v="2009-09-02T00:00:00"/>
    <x v="65"/>
    <x v="64"/>
    <n v="3"/>
    <n v="3"/>
    <n v="4"/>
    <n v="4"/>
    <n v="3"/>
    <n v="2"/>
    <n v="4"/>
    <n v="3"/>
    <n v="3"/>
    <n v="3"/>
    <n v="3"/>
    <n v="2"/>
    <n v="2"/>
    <n v="4"/>
    <n v="3"/>
    <n v="4"/>
    <n v="3"/>
    <n v="3"/>
    <n v="56"/>
    <n v="0"/>
    <x v="2"/>
  </r>
  <r>
    <n v="21"/>
    <d v="2009-09-02T00:00:00"/>
    <x v="43"/>
    <x v="43"/>
    <n v="4"/>
    <n v="3"/>
    <n v="3"/>
    <n v="4"/>
    <n v="4"/>
    <n v="3"/>
    <n v="4"/>
    <n v="6"/>
    <n v="3"/>
    <n v="4"/>
    <n v="3"/>
    <n v="2"/>
    <n v="2"/>
    <n v="6"/>
    <n v="4"/>
    <n v="3"/>
    <n v="3"/>
    <n v="3"/>
    <n v="64"/>
    <n v="8"/>
    <x v="29"/>
  </r>
  <r>
    <n v="21"/>
    <d v="2009-09-02T00:00:00"/>
    <x v="90"/>
    <x v="89"/>
    <n v="4"/>
    <n v="4"/>
    <n v="4"/>
    <n v="5"/>
    <n v="4"/>
    <n v="3"/>
    <n v="6"/>
    <n v="6"/>
    <n v="2"/>
    <n v="3"/>
    <n v="3"/>
    <n v="3"/>
    <n v="2"/>
    <n v="3"/>
    <n v="4"/>
    <n v="5"/>
    <n v="3"/>
    <n v="4"/>
    <n v="68"/>
    <n v="12"/>
    <x v="25"/>
  </r>
  <r>
    <n v="21"/>
    <d v="2009-09-02T00:00:00"/>
    <x v="52"/>
    <x v="52"/>
    <n v="5"/>
    <n v="4"/>
    <n v="5"/>
    <n v="5"/>
    <n v="2"/>
    <n v="2"/>
    <n v="4"/>
    <n v="3"/>
    <n v="3"/>
    <n v="3"/>
    <n v="3"/>
    <n v="3"/>
    <n v="2"/>
    <n v="4"/>
    <n v="3"/>
    <n v="4"/>
    <n v="2"/>
    <n v="3"/>
    <n v="60"/>
    <n v="4"/>
    <x v="8"/>
  </r>
  <r>
    <n v="21"/>
    <d v="2009-09-02T00:00:00"/>
    <x v="10"/>
    <x v="10"/>
    <n v="3"/>
    <n v="2"/>
    <n v="3"/>
    <n v="4"/>
    <n v="3"/>
    <n v="2"/>
    <n v="4"/>
    <n v="3"/>
    <n v="3"/>
    <n v="2"/>
    <n v="2"/>
    <n v="3"/>
    <n v="2"/>
    <n v="4"/>
    <n v="3"/>
    <n v="2"/>
    <n v="2"/>
    <n v="3"/>
    <n v="50"/>
    <n v="-6"/>
    <x v="6"/>
  </r>
  <r>
    <n v="21"/>
    <d v="2009-09-02T00:00:00"/>
    <x v="108"/>
    <x v="108"/>
    <n v="3"/>
    <n v="3"/>
    <n v="4"/>
    <n v="5"/>
    <n v="5"/>
    <n v="3"/>
    <n v="4"/>
    <n v="3"/>
    <n v="4"/>
    <n v="2"/>
    <n v="3"/>
    <n v="3"/>
    <n v="3"/>
    <n v="4"/>
    <n v="3"/>
    <n v="2"/>
    <n v="3"/>
    <n v="4"/>
    <n v="61"/>
    <n v="5"/>
    <x v="30"/>
  </r>
  <r>
    <n v="21"/>
    <d v="2009-09-02T00:00:00"/>
    <x v="13"/>
    <x v="13"/>
    <n v="3"/>
    <n v="3"/>
    <n v="3"/>
    <n v="5"/>
    <n v="4"/>
    <n v="2"/>
    <n v="3"/>
    <n v="3"/>
    <n v="3"/>
    <n v="3"/>
    <n v="2"/>
    <n v="2"/>
    <n v="2"/>
    <n v="3"/>
    <n v="2"/>
    <n v="3"/>
    <n v="3"/>
    <n v="2"/>
    <n v="51"/>
    <n v="-5"/>
    <x v="11"/>
  </r>
  <r>
    <n v="21"/>
    <d v="2009-09-02T00:00:00"/>
    <x v="15"/>
    <x v="15"/>
    <n v="3"/>
    <n v="3"/>
    <n v="4"/>
    <n v="4"/>
    <n v="4"/>
    <n v="3"/>
    <n v="5"/>
    <n v="4"/>
    <n v="3"/>
    <n v="4"/>
    <n v="3"/>
    <n v="3"/>
    <n v="3"/>
    <n v="5"/>
    <n v="3"/>
    <n v="2"/>
    <n v="3"/>
    <n v="5"/>
    <n v="64"/>
    <n v="8"/>
    <x v="29"/>
  </r>
  <r>
    <n v="21"/>
    <d v="2009-09-02T00:00:00"/>
    <x v="109"/>
    <x v="109"/>
    <n v="4"/>
    <n v="3"/>
    <n v="5"/>
    <n v="5"/>
    <n v="5"/>
    <n v="3"/>
    <n v="5"/>
    <n v="4"/>
    <n v="4"/>
    <n v="4"/>
    <n v="4"/>
    <n v="2"/>
    <n v="3"/>
    <n v="4"/>
    <n v="3"/>
    <n v="4"/>
    <n v="3"/>
    <n v="4"/>
    <n v="69"/>
    <n v="13"/>
    <x v="14"/>
  </r>
  <r>
    <n v="21"/>
    <d v="2009-09-02T00:00:00"/>
    <x v="26"/>
    <x v="26"/>
    <n v="5"/>
    <n v="3"/>
    <n v="4"/>
    <n v="5"/>
    <n v="3"/>
    <n v="3"/>
    <n v="6"/>
    <n v="4"/>
    <n v="5"/>
    <n v="2"/>
    <n v="3"/>
    <n v="3"/>
    <n v="3"/>
    <n v="5"/>
    <n v="3"/>
    <n v="4"/>
    <n v="3"/>
    <n v="3"/>
    <n v="67"/>
    <n v="11"/>
    <x v="21"/>
  </r>
  <r>
    <n v="21"/>
    <d v="2009-09-02T00:00:00"/>
    <x v="30"/>
    <x v="30"/>
    <n v="3"/>
    <n v="3"/>
    <n v="3"/>
    <n v="3"/>
    <n v="3"/>
    <n v="2"/>
    <n v="4"/>
    <n v="3"/>
    <n v="3"/>
    <n v="2"/>
    <n v="4"/>
    <n v="2"/>
    <n v="2"/>
    <n v="3"/>
    <n v="3"/>
    <n v="2"/>
    <n v="2"/>
    <n v="4"/>
    <n v="51"/>
    <n v="-5"/>
    <x v="11"/>
  </r>
  <r>
    <n v="21"/>
    <d v="2009-09-02T00:00:00"/>
    <x v="62"/>
    <x v="61"/>
    <n v="3"/>
    <n v="4"/>
    <n v="3"/>
    <n v="4"/>
    <n v="3"/>
    <n v="3"/>
    <n v="6"/>
    <n v="4"/>
    <n v="4"/>
    <n v="2"/>
    <n v="2"/>
    <n v="3"/>
    <n v="2"/>
    <n v="3"/>
    <n v="4"/>
    <n v="3"/>
    <n v="3"/>
    <n v="4"/>
    <n v="60"/>
    <n v="4"/>
    <x v="8"/>
  </r>
  <r>
    <n v="21"/>
    <d v="2009-09-02T00:00:00"/>
    <x v="17"/>
    <x v="103"/>
    <n v="3"/>
    <n v="3"/>
    <n v="4"/>
    <n v="4"/>
    <n v="3"/>
    <n v="2"/>
    <n v="4"/>
    <n v="4"/>
    <n v="3"/>
    <n v="3"/>
    <n v="3"/>
    <n v="3"/>
    <n v="2"/>
    <n v="3"/>
    <n v="3"/>
    <n v="3"/>
    <n v="3"/>
    <n v="3"/>
    <n v="56"/>
    <n v="0"/>
    <x v="2"/>
  </r>
  <r>
    <n v="21"/>
    <d v="2009-09-02T00:00:00"/>
    <x v="32"/>
    <x v="32"/>
    <n v="4"/>
    <n v="3"/>
    <n v="5"/>
    <n v="5"/>
    <n v="3"/>
    <n v="4"/>
    <n v="3"/>
    <n v="4"/>
    <n v="3"/>
    <n v="3"/>
    <n v="3"/>
    <n v="3"/>
    <n v="2"/>
    <n v="4"/>
    <n v="3"/>
    <n v="4"/>
    <n v="3"/>
    <n v="3"/>
    <n v="62"/>
    <n v="6"/>
    <x v="20"/>
  </r>
  <r>
    <n v="21"/>
    <d v="2009-09-02T00:00:00"/>
    <x v="34"/>
    <x v="34"/>
    <n v="4"/>
    <n v="4"/>
    <n v="4"/>
    <n v="5"/>
    <n v="3"/>
    <n v="3"/>
    <n v="4"/>
    <n v="4"/>
    <n v="3"/>
    <n v="3"/>
    <n v="2"/>
    <n v="3"/>
    <n v="3"/>
    <n v="4"/>
    <n v="3"/>
    <n v="4"/>
    <n v="2"/>
    <n v="3"/>
    <n v="61"/>
    <n v="5"/>
    <x v="30"/>
  </r>
  <r>
    <n v="21"/>
    <d v="2009-09-02T00:00:00"/>
    <x v="66"/>
    <x v="65"/>
    <n v="5"/>
    <n v="4"/>
    <n v="5"/>
    <n v="6"/>
    <n v="6"/>
    <n v="3"/>
    <n v="7"/>
    <n v="6"/>
    <n v="4"/>
    <n v="3"/>
    <n v="4"/>
    <n v="4"/>
    <n v="3"/>
    <n v="5"/>
    <n v="4"/>
    <n v="3"/>
    <n v="4"/>
    <n v="4"/>
    <n v="80"/>
    <n v="24"/>
    <x v="27"/>
  </r>
  <r>
    <n v="22"/>
    <d v="2009-09-09T00:00:00"/>
    <x v="6"/>
    <x v="6"/>
    <n v="4"/>
    <n v="4"/>
    <n v="3"/>
    <n v="5"/>
    <n v="3"/>
    <n v="2"/>
    <n v="5"/>
    <n v="3"/>
    <n v="2"/>
    <n v="3"/>
    <n v="2"/>
    <n v="2"/>
    <n v="2"/>
    <n v="4"/>
    <n v="3"/>
    <n v="3"/>
    <n v="2"/>
    <n v="4"/>
    <n v="56"/>
    <n v="0"/>
    <x v="11"/>
  </r>
  <r>
    <n v="22"/>
    <d v="2009-09-09T00:00:00"/>
    <x v="89"/>
    <x v="88"/>
    <n v="5"/>
    <n v="5"/>
    <n v="5"/>
    <n v="5"/>
    <n v="4"/>
    <n v="3"/>
    <n v="4"/>
    <n v="4"/>
    <n v="4"/>
    <n v="3"/>
    <n v="4"/>
    <n v="4"/>
    <n v="4"/>
    <n v="5"/>
    <n v="4"/>
    <n v="3"/>
    <n v="3"/>
    <n v="4"/>
    <n v="73"/>
    <n v="17"/>
    <x v="29"/>
  </r>
  <r>
    <n v="22"/>
    <d v="2009-09-09T00:00:00"/>
    <x v="8"/>
    <x v="8"/>
    <n v="3"/>
    <n v="3"/>
    <n v="4"/>
    <n v="5"/>
    <n v="3"/>
    <n v="3"/>
    <n v="4"/>
    <n v="2"/>
    <n v="2"/>
    <n v="3"/>
    <n v="2"/>
    <n v="3"/>
    <n v="3"/>
    <n v="3"/>
    <n v="4"/>
    <n v="2"/>
    <n v="3"/>
    <n v="4"/>
    <n v="56"/>
    <n v="0"/>
    <x v="11"/>
  </r>
  <r>
    <n v="22"/>
    <d v="2009-09-09T00:00:00"/>
    <x v="110"/>
    <x v="110"/>
    <n v="6"/>
    <n v="5"/>
    <n v="4"/>
    <n v="6"/>
    <n v="6"/>
    <n v="2"/>
    <n v="5"/>
    <n v="3"/>
    <n v="3"/>
    <n v="3"/>
    <n v="5"/>
    <n v="3"/>
    <n v="4"/>
    <n v="4"/>
    <n v="4"/>
    <n v="3"/>
    <n v="3"/>
    <n v="4"/>
    <n v="73"/>
    <n v="17"/>
    <x v="29"/>
  </r>
  <r>
    <n v="22"/>
    <d v="2009-09-09T00:00:00"/>
    <x v="90"/>
    <x v="89"/>
    <n v="4"/>
    <n v="2"/>
    <n v="4"/>
    <n v="5"/>
    <n v="3"/>
    <n v="4"/>
    <n v="4"/>
    <n v="3"/>
    <n v="4"/>
    <n v="2"/>
    <n v="4"/>
    <n v="2"/>
    <n v="4"/>
    <n v="5"/>
    <n v="4"/>
    <n v="3"/>
    <n v="2"/>
    <n v="2"/>
    <n v="61"/>
    <n v="5"/>
    <x v="8"/>
  </r>
  <r>
    <n v="22"/>
    <d v="2009-09-09T00:00:00"/>
    <x v="9"/>
    <x v="9"/>
    <n v="4"/>
    <n v="3"/>
    <n v="4"/>
    <n v="5"/>
    <n v="4"/>
    <n v="3"/>
    <n v="6"/>
    <n v="4"/>
    <n v="3"/>
    <n v="3"/>
    <n v="2"/>
    <n v="3"/>
    <n v="3"/>
    <n v="5"/>
    <n v="3"/>
    <n v="3"/>
    <n v="3"/>
    <n v="3"/>
    <n v="64"/>
    <n v="8"/>
    <x v="5"/>
  </r>
  <r>
    <n v="22"/>
    <d v="2009-09-09T00:00:00"/>
    <x v="10"/>
    <x v="10"/>
    <n v="3"/>
    <n v="3"/>
    <n v="3"/>
    <n v="3"/>
    <n v="3"/>
    <n v="3"/>
    <n v="3"/>
    <n v="3"/>
    <n v="3"/>
    <n v="3"/>
    <n v="3"/>
    <n v="2"/>
    <n v="3"/>
    <n v="3"/>
    <n v="3"/>
    <n v="2"/>
    <n v="3"/>
    <n v="3"/>
    <n v="52"/>
    <n v="-4"/>
    <x v="6"/>
  </r>
  <r>
    <n v="22"/>
    <d v="2009-09-09T00:00:00"/>
    <x v="11"/>
    <x v="11"/>
    <n v="3"/>
    <n v="3"/>
    <n v="4"/>
    <n v="4"/>
    <n v="5"/>
    <n v="3"/>
    <n v="5"/>
    <n v="2"/>
    <n v="4"/>
    <n v="3"/>
    <n v="3"/>
    <n v="4"/>
    <n v="2"/>
    <n v="3"/>
    <n v="4"/>
    <n v="3"/>
    <n v="3"/>
    <n v="3"/>
    <n v="61"/>
    <n v="5"/>
    <x v="8"/>
  </r>
  <r>
    <n v="22"/>
    <d v="2009-09-09T00:00:00"/>
    <x v="13"/>
    <x v="13"/>
    <n v="3"/>
    <n v="3"/>
    <n v="4"/>
    <n v="5"/>
    <n v="3"/>
    <n v="3"/>
    <n v="3"/>
    <n v="3"/>
    <n v="3"/>
    <n v="3"/>
    <n v="4"/>
    <n v="3"/>
    <n v="3"/>
    <n v="4"/>
    <n v="3"/>
    <n v="3"/>
    <n v="4"/>
    <n v="3"/>
    <n v="60"/>
    <n v="4"/>
    <x v="3"/>
  </r>
  <r>
    <n v="22"/>
    <d v="2009-09-09T00:00:00"/>
    <x v="15"/>
    <x v="15"/>
    <n v="3"/>
    <n v="3"/>
    <n v="3"/>
    <n v="4"/>
    <n v="4"/>
    <n v="3"/>
    <n v="5"/>
    <n v="3"/>
    <n v="3"/>
    <n v="2"/>
    <n v="2"/>
    <n v="2"/>
    <n v="3"/>
    <n v="5"/>
    <n v="3"/>
    <n v="3"/>
    <n v="3"/>
    <n v="3"/>
    <n v="57"/>
    <n v="1"/>
    <x v="17"/>
  </r>
  <r>
    <n v="22"/>
    <d v="2009-09-09T00:00:00"/>
    <x v="111"/>
    <x v="111"/>
    <n v="4"/>
    <n v="3"/>
    <n v="4"/>
    <n v="5"/>
    <n v="3"/>
    <n v="3"/>
    <n v="4"/>
    <n v="4"/>
    <n v="6"/>
    <n v="4"/>
    <n v="2"/>
    <n v="3"/>
    <n v="2"/>
    <n v="5"/>
    <n v="5"/>
    <n v="4"/>
    <n v="4"/>
    <n v="3"/>
    <n v="68"/>
    <n v="12"/>
    <x v="0"/>
  </r>
  <r>
    <n v="22"/>
    <d v="2009-09-09T00:00:00"/>
    <x v="26"/>
    <x v="26"/>
    <n v="4"/>
    <n v="3"/>
    <n v="5"/>
    <n v="5"/>
    <n v="4"/>
    <n v="2"/>
    <n v="4"/>
    <n v="4"/>
    <n v="4"/>
    <n v="3"/>
    <n v="3"/>
    <n v="4"/>
    <n v="3"/>
    <n v="4"/>
    <n v="4"/>
    <n v="2"/>
    <n v="3"/>
    <n v="4"/>
    <n v="65"/>
    <n v="9"/>
    <x v="20"/>
  </r>
  <r>
    <n v="22"/>
    <d v="2009-09-09T00:00:00"/>
    <x v="30"/>
    <x v="30"/>
    <n v="4"/>
    <n v="2"/>
    <n v="3"/>
    <n v="4"/>
    <n v="2"/>
    <n v="3"/>
    <n v="4"/>
    <n v="3"/>
    <n v="3"/>
    <n v="2"/>
    <n v="4"/>
    <n v="3"/>
    <n v="2"/>
    <n v="3"/>
    <n v="2"/>
    <n v="4"/>
    <n v="3"/>
    <n v="2"/>
    <n v="53"/>
    <n v="-3"/>
    <x v="9"/>
  </r>
  <r>
    <n v="22"/>
    <d v="2009-09-09T00:00:00"/>
    <x v="46"/>
    <x v="46"/>
    <n v="3"/>
    <n v="3"/>
    <n v="3"/>
    <n v="4"/>
    <n v="4"/>
    <n v="2"/>
    <n v="4"/>
    <n v="3"/>
    <n v="2"/>
    <n v="3"/>
    <n v="4"/>
    <n v="3"/>
    <n v="2"/>
    <n v="4"/>
    <n v="3"/>
    <n v="3"/>
    <n v="2"/>
    <n v="4"/>
    <n v="56"/>
    <n v="0"/>
    <x v="11"/>
  </r>
  <r>
    <n v="22"/>
    <d v="2009-09-09T00:00:00"/>
    <x v="62"/>
    <x v="61"/>
    <n v="4"/>
    <n v="4"/>
    <n v="3"/>
    <n v="4"/>
    <n v="3"/>
    <n v="2"/>
    <n v="3"/>
    <n v="3"/>
    <n v="3"/>
    <n v="3"/>
    <n v="2"/>
    <n v="2"/>
    <n v="3"/>
    <n v="5"/>
    <n v="4"/>
    <n v="3"/>
    <n v="2"/>
    <n v="3"/>
    <n v="56"/>
    <n v="0"/>
    <x v="11"/>
  </r>
  <r>
    <n v="22"/>
    <d v="2009-09-09T00:00:00"/>
    <x v="17"/>
    <x v="103"/>
    <n v="4"/>
    <n v="2"/>
    <n v="4"/>
    <n v="4"/>
    <n v="3"/>
    <n v="3"/>
    <n v="5"/>
    <n v="3"/>
    <n v="3"/>
    <n v="3"/>
    <n v="3"/>
    <n v="2"/>
    <n v="3"/>
    <n v="4"/>
    <n v="3"/>
    <n v="3"/>
    <n v="3"/>
    <n v="3"/>
    <n v="58"/>
    <n v="2"/>
    <x v="4"/>
  </r>
  <r>
    <n v="22"/>
    <d v="2009-09-09T00:00:00"/>
    <x v="34"/>
    <x v="34"/>
    <n v="4"/>
    <n v="3"/>
    <n v="4"/>
    <n v="4"/>
    <n v="3"/>
    <n v="2"/>
    <n v="7"/>
    <n v="4"/>
    <n v="3"/>
    <n v="3"/>
    <n v="3"/>
    <n v="2"/>
    <n v="2"/>
    <n v="4"/>
    <n v="3"/>
    <n v="2"/>
    <n v="3"/>
    <n v="4"/>
    <n v="60"/>
    <n v="4"/>
    <x v="3"/>
  </r>
  <r>
    <n v="22"/>
    <d v="2009-09-09T00:00:00"/>
    <x v="63"/>
    <x v="62"/>
    <n v="3"/>
    <n v="4"/>
    <n v="3"/>
    <n v="5"/>
    <n v="4"/>
    <n v="2"/>
    <n v="4"/>
    <n v="3"/>
    <n v="3"/>
    <n v="3"/>
    <n v="3"/>
    <n v="3"/>
    <n v="3"/>
    <n v="4"/>
    <n v="3"/>
    <n v="2"/>
    <n v="3"/>
    <n v="3"/>
    <n v="58"/>
    <n v="2"/>
    <x v="4"/>
  </r>
  <r>
    <n v="22"/>
    <d v="2009-09-09T00:00:00"/>
    <x v="112"/>
    <x v="112"/>
    <n v="4"/>
    <n v="3"/>
    <n v="3"/>
    <n v="6"/>
    <n v="3"/>
    <n v="3"/>
    <n v="3"/>
    <n v="3"/>
    <n v="4"/>
    <n v="3"/>
    <n v="4"/>
    <n v="2"/>
    <n v="3"/>
    <n v="4"/>
    <n v="3"/>
    <n v="4"/>
    <n v="2"/>
    <n v="4"/>
    <n v="61"/>
    <n v="5"/>
    <x v="8"/>
  </r>
  <r>
    <n v="22"/>
    <d v="2009-09-09T00:00:00"/>
    <x v="78"/>
    <x v="77"/>
    <n v="3"/>
    <n v="4"/>
    <n v="6"/>
    <n v="5"/>
    <n v="4"/>
    <n v="5"/>
    <n v="4"/>
    <n v="3"/>
    <n v="5"/>
    <n v="4"/>
    <n v="3"/>
    <n v="5"/>
    <n v="3"/>
    <n v="6"/>
    <n v="4"/>
    <n v="3"/>
    <n v="4"/>
    <n v="4"/>
    <n v="75"/>
    <n v="19"/>
    <x v="28"/>
  </r>
  <r>
    <n v="23"/>
    <d v="2009-09-16T00:00:00"/>
    <x v="2"/>
    <x v="2"/>
    <n v="3"/>
    <n v="3"/>
    <n v="3"/>
    <n v="4"/>
    <n v="3"/>
    <n v="3"/>
    <n v="4"/>
    <n v="3"/>
    <n v="3"/>
    <n v="3"/>
    <n v="3"/>
    <n v="3"/>
    <n v="2"/>
    <n v="4"/>
    <n v="3"/>
    <n v="4"/>
    <n v="3"/>
    <n v="3"/>
    <n v="57"/>
    <n v="1"/>
    <x v="4"/>
  </r>
  <r>
    <n v="23"/>
    <d v="2009-09-16T00:00:00"/>
    <x v="3"/>
    <x v="3"/>
    <n v="3"/>
    <n v="4"/>
    <n v="3"/>
    <n v="5"/>
    <n v="3"/>
    <n v="2"/>
    <n v="3"/>
    <n v="4"/>
    <n v="3"/>
    <n v="2"/>
    <n v="4"/>
    <n v="2"/>
    <n v="3"/>
    <n v="3"/>
    <n v="4"/>
    <n v="4"/>
    <n v="3"/>
    <n v="2"/>
    <n v="57"/>
    <n v="1"/>
    <x v="4"/>
  </r>
  <r>
    <n v="23"/>
    <d v="2009-09-16T00:00:00"/>
    <x v="96"/>
    <x v="95"/>
    <n v="5"/>
    <n v="5"/>
    <n v="5"/>
    <n v="6"/>
    <n v="4"/>
    <n v="5"/>
    <n v="6"/>
    <n v="3"/>
    <n v="4"/>
    <n v="3"/>
    <n v="2"/>
    <n v="4"/>
    <n v="4"/>
    <n v="5"/>
    <n v="4"/>
    <n v="4"/>
    <n v="4"/>
    <n v="5"/>
    <n v="78"/>
    <n v="22"/>
    <x v="0"/>
  </r>
  <r>
    <n v="23"/>
    <d v="2009-09-16T00:00:00"/>
    <x v="6"/>
    <x v="6"/>
    <n v="3"/>
    <n v="3"/>
    <n v="4"/>
    <n v="4"/>
    <n v="3"/>
    <n v="2"/>
    <n v="3"/>
    <n v="4"/>
    <n v="3"/>
    <n v="3"/>
    <n v="2"/>
    <n v="3"/>
    <n v="3"/>
    <n v="3"/>
    <n v="2"/>
    <n v="3"/>
    <n v="4"/>
    <n v="3"/>
    <n v="55"/>
    <n v="-1"/>
    <x v="13"/>
  </r>
  <r>
    <n v="23"/>
    <d v="2009-09-16T00:00:00"/>
    <x v="48"/>
    <x v="48"/>
    <n v="4"/>
    <n v="3"/>
    <n v="3"/>
    <n v="5"/>
    <n v="5"/>
    <n v="3"/>
    <n v="3"/>
    <n v="4"/>
    <n v="3"/>
    <n v="2"/>
    <n v="3"/>
    <n v="3"/>
    <n v="2"/>
    <n v="3"/>
    <n v="3"/>
    <n v="2"/>
    <n v="2"/>
    <n v="3"/>
    <n v="56"/>
    <n v="0"/>
    <x v="10"/>
  </r>
  <r>
    <n v="23"/>
    <d v="2009-09-16T00:00:00"/>
    <x v="8"/>
    <x v="8"/>
    <n v="3"/>
    <n v="3"/>
    <n v="4"/>
    <n v="4"/>
    <n v="3"/>
    <n v="5"/>
    <n v="4"/>
    <n v="2"/>
    <n v="3"/>
    <n v="4"/>
    <n v="3"/>
    <n v="2"/>
    <n v="2"/>
    <n v="4"/>
    <n v="4"/>
    <n v="3"/>
    <n v="4"/>
    <n v="3"/>
    <n v="60"/>
    <n v="4"/>
    <x v="19"/>
  </r>
  <r>
    <n v="23"/>
    <d v="2009-09-16T00:00:00"/>
    <x v="98"/>
    <x v="97"/>
    <n v="3"/>
    <n v="3"/>
    <n v="4"/>
    <n v="4"/>
    <n v="3"/>
    <n v="2"/>
    <n v="3"/>
    <n v="3"/>
    <n v="3"/>
    <n v="2"/>
    <n v="2"/>
    <n v="2"/>
    <n v="2"/>
    <n v="3"/>
    <n v="3"/>
    <n v="4"/>
    <n v="3"/>
    <n v="4"/>
    <n v="53"/>
    <n v="-3"/>
    <x v="9"/>
  </r>
  <r>
    <n v="23"/>
    <d v="2009-09-16T00:00:00"/>
    <x v="9"/>
    <x v="9"/>
    <n v="4"/>
    <n v="4"/>
    <n v="4"/>
    <n v="5"/>
    <n v="3"/>
    <n v="3"/>
    <n v="4"/>
    <n v="4"/>
    <n v="3"/>
    <n v="4"/>
    <n v="4"/>
    <n v="2"/>
    <n v="3"/>
    <n v="5"/>
    <n v="3"/>
    <n v="3"/>
    <n v="4"/>
    <n v="3"/>
    <n v="65"/>
    <n v="9"/>
    <x v="30"/>
  </r>
  <r>
    <n v="23"/>
    <d v="2009-09-16T00:00:00"/>
    <x v="113"/>
    <x v="113"/>
    <n v="3"/>
    <n v="3"/>
    <n v="3"/>
    <n v="5"/>
    <n v="3"/>
    <n v="2"/>
    <n v="5"/>
    <n v="2"/>
    <n v="4"/>
    <n v="3"/>
    <n v="3"/>
    <n v="4"/>
    <n v="3"/>
    <n v="4"/>
    <n v="2"/>
    <n v="4"/>
    <n v="3"/>
    <n v="3"/>
    <n v="59"/>
    <n v="3"/>
    <x v="3"/>
  </r>
  <r>
    <n v="23"/>
    <d v="2009-09-16T00:00:00"/>
    <x v="13"/>
    <x v="13"/>
    <n v="3"/>
    <n v="4"/>
    <n v="4"/>
    <n v="4"/>
    <n v="3"/>
    <n v="3"/>
    <n v="3"/>
    <n v="2"/>
    <n v="3"/>
    <n v="3"/>
    <n v="4"/>
    <n v="4"/>
    <n v="3"/>
    <n v="3"/>
    <n v="2"/>
    <n v="2"/>
    <n v="3"/>
    <n v="3"/>
    <n v="56"/>
    <n v="0"/>
    <x v="10"/>
  </r>
  <r>
    <n v="23"/>
    <d v="2009-09-16T00:00:00"/>
    <x v="15"/>
    <x v="15"/>
    <n v="4"/>
    <n v="2"/>
    <n v="3"/>
    <n v="4"/>
    <n v="4"/>
    <n v="4"/>
    <n v="4"/>
    <n v="5"/>
    <n v="2"/>
    <n v="3"/>
    <n v="4"/>
    <n v="2"/>
    <n v="2"/>
    <n v="4"/>
    <n v="3"/>
    <n v="3"/>
    <n v="3"/>
    <n v="4"/>
    <n v="60"/>
    <n v="4"/>
    <x v="19"/>
  </r>
  <r>
    <n v="23"/>
    <d v="2009-09-16T00:00:00"/>
    <x v="111"/>
    <x v="111"/>
    <n v="4"/>
    <n v="3"/>
    <n v="4"/>
    <n v="4"/>
    <n v="3"/>
    <n v="3"/>
    <n v="4"/>
    <n v="3"/>
    <n v="4"/>
    <n v="3"/>
    <n v="4"/>
    <n v="3"/>
    <n v="3"/>
    <n v="4"/>
    <n v="3"/>
    <n v="4"/>
    <n v="4"/>
    <n v="5"/>
    <n v="65"/>
    <n v="9"/>
    <x v="30"/>
  </r>
  <r>
    <n v="23"/>
    <d v="2009-09-16T00:00:00"/>
    <x v="75"/>
    <x v="74"/>
    <n v="8"/>
    <n v="5"/>
    <n v="5"/>
    <n v="6"/>
    <n v="5"/>
    <n v="4"/>
    <n v="5"/>
    <n v="6"/>
    <n v="5"/>
    <n v="5"/>
    <n v="5"/>
    <n v="3"/>
    <n v="3"/>
    <n v="7"/>
    <n v="6"/>
    <n v="3"/>
    <n v="5"/>
    <n v="5"/>
    <n v="91"/>
    <n v="35"/>
    <x v="29"/>
  </r>
  <r>
    <n v="23"/>
    <d v="2009-09-16T00:00:00"/>
    <x v="26"/>
    <x v="26"/>
    <n v="3"/>
    <n v="3"/>
    <n v="4"/>
    <n v="5"/>
    <n v="4"/>
    <n v="3"/>
    <n v="3"/>
    <n v="3"/>
    <n v="3"/>
    <n v="3"/>
    <n v="2"/>
    <n v="4"/>
    <n v="3"/>
    <n v="4"/>
    <n v="4"/>
    <n v="4"/>
    <n v="3"/>
    <n v="4"/>
    <n v="62"/>
    <n v="6"/>
    <x v="7"/>
  </r>
  <r>
    <n v="23"/>
    <d v="2009-09-16T00:00:00"/>
    <x v="30"/>
    <x v="30"/>
    <n v="3"/>
    <n v="3"/>
    <n v="3"/>
    <n v="3"/>
    <n v="3"/>
    <n v="3"/>
    <n v="3"/>
    <n v="2"/>
    <n v="3"/>
    <n v="2"/>
    <n v="3"/>
    <n v="3"/>
    <n v="3"/>
    <n v="4"/>
    <n v="3"/>
    <n v="2"/>
    <n v="2"/>
    <n v="3"/>
    <n v="51"/>
    <n v="-5"/>
    <x v="6"/>
  </r>
  <r>
    <n v="23"/>
    <d v="2009-09-16T00:00:00"/>
    <x v="46"/>
    <x v="46"/>
    <n v="3"/>
    <n v="2"/>
    <n v="3"/>
    <n v="5"/>
    <n v="3"/>
    <n v="3"/>
    <n v="3"/>
    <n v="3"/>
    <n v="4"/>
    <n v="3"/>
    <n v="3"/>
    <n v="2"/>
    <n v="2"/>
    <n v="5"/>
    <n v="2"/>
    <n v="3"/>
    <n v="3"/>
    <n v="2"/>
    <n v="54"/>
    <n v="-2"/>
    <x v="11"/>
  </r>
  <r>
    <n v="23"/>
    <d v="2009-09-16T00:00:00"/>
    <x v="17"/>
    <x v="103"/>
    <n v="4"/>
    <n v="3"/>
    <n v="4"/>
    <n v="4"/>
    <n v="4"/>
    <n v="2"/>
    <n v="3"/>
    <n v="3"/>
    <n v="2"/>
    <n v="3"/>
    <n v="4"/>
    <n v="2"/>
    <n v="2"/>
    <n v="4"/>
    <n v="2"/>
    <n v="3"/>
    <n v="2"/>
    <n v="3"/>
    <n v="54"/>
    <n v="-2"/>
    <x v="11"/>
  </r>
  <r>
    <n v="23"/>
    <d v="2009-09-16T00:00:00"/>
    <x v="66"/>
    <x v="65"/>
    <n v="3"/>
    <n v="5"/>
    <n v="5"/>
    <n v="5"/>
    <n v="5"/>
    <n v="4"/>
    <n v="5"/>
    <n v="5"/>
    <n v="3"/>
    <n v="3"/>
    <n v="4"/>
    <n v="3"/>
    <n v="4"/>
    <n v="5"/>
    <n v="4"/>
    <n v="4"/>
    <n v="5"/>
    <n v="4"/>
    <n v="76"/>
    <n v="20"/>
    <x v="20"/>
  </r>
  <r>
    <n v="24"/>
    <d v="2009-09-23T00:00:00"/>
    <x v="1"/>
    <x v="1"/>
    <n v="4"/>
    <n v="3"/>
    <n v="5"/>
    <n v="6"/>
    <n v="3"/>
    <n v="3"/>
    <n v="3"/>
    <n v="2"/>
    <n v="3"/>
    <n v="3"/>
    <n v="3"/>
    <n v="2"/>
    <n v="2"/>
    <n v="3"/>
    <n v="4"/>
    <n v="3"/>
    <n v="3"/>
    <n v="4"/>
    <n v="59"/>
    <n v="3"/>
    <x v="19"/>
  </r>
  <r>
    <n v="24"/>
    <d v="2009-09-23T00:00:00"/>
    <x v="2"/>
    <x v="2"/>
    <n v="5"/>
    <n v="3"/>
    <n v="3"/>
    <n v="4"/>
    <n v="3"/>
    <n v="2"/>
    <n v="3"/>
    <n v="3"/>
    <n v="3"/>
    <n v="3"/>
    <n v="4"/>
    <n v="2"/>
    <n v="3"/>
    <n v="4"/>
    <n v="3"/>
    <n v="2"/>
    <n v="3"/>
    <n v="3"/>
    <n v="56"/>
    <n v="0"/>
    <x v="10"/>
  </r>
  <r>
    <n v="24"/>
    <d v="2009-09-23T00:00:00"/>
    <x v="3"/>
    <x v="3"/>
    <n v="4"/>
    <n v="4"/>
    <n v="4"/>
    <n v="4"/>
    <n v="3"/>
    <n v="2"/>
    <n v="4"/>
    <n v="4"/>
    <n v="5"/>
    <n v="2"/>
    <n v="4"/>
    <n v="3"/>
    <n v="2"/>
    <n v="4"/>
    <n v="4"/>
    <n v="4"/>
    <n v="2"/>
    <n v="4"/>
    <n v="63"/>
    <n v="7"/>
    <x v="20"/>
  </r>
  <r>
    <n v="24"/>
    <d v="2009-09-23T00:00:00"/>
    <x v="96"/>
    <x v="95"/>
    <n v="4"/>
    <n v="3"/>
    <n v="4"/>
    <n v="5"/>
    <n v="4"/>
    <n v="3"/>
    <n v="4"/>
    <n v="4"/>
    <n v="3"/>
    <n v="3"/>
    <n v="4"/>
    <n v="4"/>
    <n v="3"/>
    <n v="4"/>
    <n v="4"/>
    <n v="3"/>
    <n v="5"/>
    <n v="3"/>
    <n v="67"/>
    <n v="11"/>
    <x v="29"/>
  </r>
  <r>
    <n v="24"/>
    <d v="2009-09-23T00:00:00"/>
    <x v="114"/>
    <x v="114"/>
    <n v="6"/>
    <n v="4"/>
    <n v="6"/>
    <n v="10"/>
    <n v="4"/>
    <n v="3"/>
    <n v="6"/>
    <n v="6"/>
    <n v="5"/>
    <n v="6"/>
    <n v="4"/>
    <n v="6"/>
    <n v="3"/>
    <n v="7"/>
    <n v="7"/>
    <n v="5"/>
    <n v="3"/>
    <n v="5"/>
    <n v="96"/>
    <n v="40"/>
    <x v="14"/>
  </r>
  <r>
    <n v="24"/>
    <d v="2009-09-23T00:00:00"/>
    <x v="67"/>
    <x v="66"/>
    <n v="4"/>
    <n v="3"/>
    <n v="4"/>
    <n v="5"/>
    <n v="3"/>
    <n v="3"/>
    <n v="4"/>
    <n v="3"/>
    <n v="4"/>
    <n v="2"/>
    <n v="4"/>
    <n v="4"/>
    <n v="3"/>
    <n v="4"/>
    <n v="3"/>
    <n v="4"/>
    <n v="3"/>
    <n v="5"/>
    <n v="65"/>
    <n v="9"/>
    <x v="0"/>
  </r>
  <r>
    <n v="24"/>
    <d v="2009-09-23T00:00:00"/>
    <x v="65"/>
    <x v="64"/>
    <n v="3"/>
    <n v="3"/>
    <n v="3"/>
    <n v="4"/>
    <n v="3"/>
    <n v="2"/>
    <n v="3"/>
    <n v="3"/>
    <n v="2"/>
    <n v="3"/>
    <n v="2"/>
    <n v="2"/>
    <n v="2"/>
    <n v="4"/>
    <n v="4"/>
    <n v="5"/>
    <n v="3"/>
    <n v="4"/>
    <n v="55"/>
    <n v="-1"/>
    <x v="13"/>
  </r>
  <r>
    <n v="24"/>
    <d v="2009-09-23T00:00:00"/>
    <x v="43"/>
    <x v="43"/>
    <n v="4"/>
    <n v="2"/>
    <n v="4"/>
    <n v="4"/>
    <n v="4"/>
    <n v="2"/>
    <n v="3"/>
    <n v="2"/>
    <n v="3"/>
    <n v="3"/>
    <n v="4"/>
    <n v="3"/>
    <n v="3"/>
    <n v="5"/>
    <n v="3"/>
    <n v="4"/>
    <n v="3"/>
    <n v="3"/>
    <n v="59"/>
    <n v="3"/>
    <x v="19"/>
  </r>
  <r>
    <n v="24"/>
    <d v="2009-09-23T00:00:00"/>
    <x v="52"/>
    <x v="52"/>
    <n v="3"/>
    <n v="3"/>
    <n v="4"/>
    <n v="4"/>
    <n v="4"/>
    <n v="2"/>
    <n v="3"/>
    <n v="3"/>
    <n v="3"/>
    <n v="3"/>
    <n v="2"/>
    <n v="3"/>
    <n v="2"/>
    <n v="3"/>
    <n v="4"/>
    <n v="2"/>
    <n v="3"/>
    <n v="3"/>
    <n v="54"/>
    <n v="-2"/>
    <x v="11"/>
  </r>
  <r>
    <n v="24"/>
    <d v="2009-09-23T00:00:00"/>
    <x v="9"/>
    <x v="9"/>
    <n v="4"/>
    <n v="3"/>
    <n v="3"/>
    <n v="4"/>
    <n v="3"/>
    <n v="3"/>
    <n v="5"/>
    <n v="4"/>
    <n v="2"/>
    <n v="3"/>
    <n v="2"/>
    <n v="3"/>
    <n v="2"/>
    <n v="4"/>
    <n v="4"/>
    <n v="4"/>
    <n v="3"/>
    <n v="3"/>
    <n v="59"/>
    <n v="3"/>
    <x v="19"/>
  </r>
  <r>
    <n v="24"/>
    <d v="2009-09-23T00:00:00"/>
    <x v="10"/>
    <x v="10"/>
    <n v="2"/>
    <n v="3"/>
    <n v="3"/>
    <n v="4"/>
    <n v="3"/>
    <n v="2"/>
    <n v="3"/>
    <n v="2"/>
    <n v="2"/>
    <n v="2"/>
    <n v="4"/>
    <n v="4"/>
    <n v="2"/>
    <n v="3"/>
    <n v="3"/>
    <n v="3"/>
    <n v="2"/>
    <n v="3"/>
    <n v="50"/>
    <n v="-6"/>
    <x v="6"/>
  </r>
  <r>
    <n v="24"/>
    <d v="2009-09-23T00:00:00"/>
    <x v="113"/>
    <x v="113"/>
    <n v="3"/>
    <n v="3"/>
    <n v="3"/>
    <n v="5"/>
    <n v="3"/>
    <n v="3"/>
    <n v="4"/>
    <n v="3"/>
    <n v="4"/>
    <n v="2"/>
    <n v="4"/>
    <n v="3"/>
    <n v="3"/>
    <n v="3"/>
    <n v="3"/>
    <n v="3"/>
    <n v="3"/>
    <n v="4"/>
    <n v="59"/>
    <n v="3"/>
    <x v="19"/>
  </r>
  <r>
    <n v="24"/>
    <d v="2009-09-23T00:00:00"/>
    <x v="13"/>
    <x v="13"/>
    <n v="5"/>
    <n v="3"/>
    <n v="4"/>
    <n v="5"/>
    <n v="3"/>
    <n v="3"/>
    <n v="3"/>
    <n v="2"/>
    <n v="3"/>
    <n v="2"/>
    <n v="4"/>
    <n v="2"/>
    <n v="3"/>
    <n v="4"/>
    <n v="4"/>
    <n v="2"/>
    <n v="2"/>
    <n v="2"/>
    <n v="56"/>
    <n v="0"/>
    <x v="10"/>
  </r>
  <r>
    <n v="24"/>
    <d v="2009-09-23T00:00:00"/>
    <x v="115"/>
    <x v="115"/>
    <n v="4"/>
    <n v="3"/>
    <n v="4"/>
    <n v="5"/>
    <n v="3"/>
    <n v="3"/>
    <n v="5"/>
    <n v="2"/>
    <n v="4"/>
    <n v="3"/>
    <n v="3"/>
    <n v="3"/>
    <n v="3"/>
    <n v="5"/>
    <n v="6"/>
    <n v="4"/>
    <n v="3"/>
    <n v="4"/>
    <n v="67"/>
    <n v="11"/>
    <x v="29"/>
  </r>
  <r>
    <n v="24"/>
    <d v="2009-09-23T00:00:00"/>
    <x v="15"/>
    <x v="15"/>
    <n v="3"/>
    <n v="3"/>
    <n v="3"/>
    <n v="5"/>
    <n v="3"/>
    <n v="2"/>
    <n v="3"/>
    <n v="3"/>
    <n v="4"/>
    <n v="3"/>
    <n v="3"/>
    <n v="4"/>
    <n v="4"/>
    <n v="4"/>
    <n v="2"/>
    <n v="3"/>
    <n v="2"/>
    <n v="4"/>
    <n v="58"/>
    <n v="2"/>
    <x v="3"/>
  </r>
  <r>
    <n v="24"/>
    <d v="2009-09-23T00:00:00"/>
    <x v="26"/>
    <x v="26"/>
    <n v="5"/>
    <n v="2"/>
    <n v="5"/>
    <n v="5"/>
    <n v="3"/>
    <n v="3"/>
    <n v="4"/>
    <n v="4"/>
    <n v="3"/>
    <n v="3"/>
    <n v="2"/>
    <n v="4"/>
    <n v="3"/>
    <n v="4"/>
    <n v="3"/>
    <n v="3"/>
    <n v="2"/>
    <n v="3"/>
    <n v="61"/>
    <n v="5"/>
    <x v="5"/>
  </r>
  <r>
    <n v="24"/>
    <d v="2009-09-23T00:00:00"/>
    <x v="116"/>
    <x v="116"/>
    <n v="6"/>
    <n v="4"/>
    <n v="6"/>
    <n v="6"/>
    <n v="5"/>
    <n v="3"/>
    <n v="6"/>
    <n v="5"/>
    <n v="3"/>
    <n v="3"/>
    <n v="4"/>
    <n v="3"/>
    <n v="3"/>
    <n v="5"/>
    <n v="5"/>
    <n v="4"/>
    <n v="4"/>
    <n v="4"/>
    <n v="79"/>
    <n v="23"/>
    <x v="21"/>
  </r>
  <r>
    <n v="24"/>
    <d v="2009-09-23T00:00:00"/>
    <x v="30"/>
    <x v="30"/>
    <n v="3"/>
    <n v="3"/>
    <n v="4"/>
    <n v="4"/>
    <n v="4"/>
    <n v="3"/>
    <n v="3"/>
    <n v="2"/>
    <n v="3"/>
    <n v="3"/>
    <n v="2"/>
    <n v="3"/>
    <n v="2"/>
    <n v="3"/>
    <n v="3"/>
    <n v="3"/>
    <n v="3"/>
    <n v="3"/>
    <n v="54"/>
    <n v="-2"/>
    <x v="11"/>
  </r>
  <r>
    <n v="24"/>
    <d v="2009-09-23T00:00:00"/>
    <x v="117"/>
    <x v="117"/>
    <n v="5"/>
    <n v="5"/>
    <n v="4"/>
    <n v="7"/>
    <n v="4"/>
    <n v="3"/>
    <n v="5"/>
    <n v="3"/>
    <n v="5"/>
    <n v="4"/>
    <n v="2"/>
    <n v="5"/>
    <n v="5"/>
    <n v="5"/>
    <n v="5"/>
    <n v="4"/>
    <n v="3"/>
    <n v="4"/>
    <n v="78"/>
    <n v="22"/>
    <x v="28"/>
  </r>
  <r>
    <n v="24"/>
    <d v="2009-09-23T00:00:00"/>
    <x v="62"/>
    <x v="61"/>
    <n v="4"/>
    <n v="2"/>
    <n v="3"/>
    <n v="5"/>
    <n v="2"/>
    <n v="2"/>
    <n v="5"/>
    <n v="2"/>
    <n v="5"/>
    <n v="2"/>
    <n v="2"/>
    <n v="2"/>
    <n v="2"/>
    <n v="5"/>
    <n v="4"/>
    <n v="4"/>
    <n v="3"/>
    <n v="2"/>
    <n v="56"/>
    <n v="0"/>
    <x v="10"/>
  </r>
  <r>
    <n v="24"/>
    <d v="2009-09-23T00:00:00"/>
    <x v="17"/>
    <x v="103"/>
    <n v="4"/>
    <n v="3"/>
    <n v="3"/>
    <n v="4"/>
    <n v="3"/>
    <n v="2"/>
    <n v="3"/>
    <n v="3"/>
    <n v="2"/>
    <n v="3"/>
    <n v="2"/>
    <n v="2"/>
    <n v="2"/>
    <n v="3"/>
    <n v="3"/>
    <n v="3"/>
    <n v="2"/>
    <n v="3"/>
    <n v="50"/>
    <n v="-6"/>
    <x v="6"/>
  </r>
  <r>
    <n v="24"/>
    <d v="2009-09-23T00:00:00"/>
    <x v="34"/>
    <x v="34"/>
    <n v="3"/>
    <n v="3"/>
    <n v="3"/>
    <n v="4"/>
    <n v="3"/>
    <n v="2"/>
    <n v="4"/>
    <n v="4"/>
    <n v="3"/>
    <n v="3"/>
    <n v="4"/>
    <n v="3"/>
    <n v="2"/>
    <n v="4"/>
    <n v="3"/>
    <n v="2"/>
    <n v="3"/>
    <n v="3"/>
    <n v="56"/>
    <n v="0"/>
    <x v="10"/>
  </r>
  <r>
    <n v="24"/>
    <d v="2009-09-23T00:00:00"/>
    <x v="66"/>
    <x v="65"/>
    <n v="6"/>
    <n v="4"/>
    <n v="4"/>
    <n v="6"/>
    <n v="4"/>
    <n v="3"/>
    <n v="8"/>
    <n v="4"/>
    <n v="5"/>
    <n v="4"/>
    <n v="4"/>
    <n v="3"/>
    <n v="3"/>
    <n v="6"/>
    <n v="6"/>
    <n v="4"/>
    <n v="4"/>
    <n v="5"/>
    <n v="83"/>
    <n v="27"/>
    <x v="25"/>
  </r>
  <r>
    <n v="25"/>
    <d v="2009-09-30T00:00:00"/>
    <x v="1"/>
    <x v="1"/>
    <n v="4"/>
    <n v="3"/>
    <n v="3"/>
    <n v="3"/>
    <n v="3"/>
    <n v="3"/>
    <n v="4"/>
    <n v="5"/>
    <n v="2"/>
    <n v="3"/>
    <n v="2"/>
    <n v="2"/>
    <n v="5"/>
    <n v="3"/>
    <n v="3"/>
    <n v="3"/>
    <n v="3"/>
    <n v="2"/>
    <n v="56"/>
    <n v="0"/>
    <x v="4"/>
  </r>
  <r>
    <n v="25"/>
    <d v="2009-09-30T00:00:00"/>
    <x v="40"/>
    <x v="40"/>
    <n v="3"/>
    <n v="2"/>
    <n v="4"/>
    <n v="4"/>
    <n v="3"/>
    <n v="2"/>
    <n v="4"/>
    <n v="2"/>
    <n v="3"/>
    <n v="3"/>
    <n v="4"/>
    <n v="2"/>
    <n v="2"/>
    <n v="3"/>
    <n v="2"/>
    <n v="3"/>
    <n v="2"/>
    <n v="2"/>
    <n v="50"/>
    <n v="-6"/>
    <x v="6"/>
  </r>
  <r>
    <n v="25"/>
    <d v="2009-09-30T00:00:00"/>
    <x v="2"/>
    <x v="2"/>
    <n v="4"/>
    <n v="3"/>
    <n v="4"/>
    <n v="4"/>
    <n v="3"/>
    <n v="3"/>
    <n v="3"/>
    <n v="3"/>
    <n v="3"/>
    <n v="3"/>
    <n v="2"/>
    <n v="2"/>
    <n v="3"/>
    <n v="4"/>
    <n v="3"/>
    <n v="3"/>
    <n v="3"/>
    <n v="3"/>
    <n v="56"/>
    <n v="0"/>
    <x v="4"/>
  </r>
  <r>
    <n v="25"/>
    <d v="2009-09-30T00:00:00"/>
    <x v="71"/>
    <x v="70"/>
    <n v="3"/>
    <n v="3"/>
    <n v="4"/>
    <n v="5"/>
    <n v="3"/>
    <n v="3"/>
    <n v="4"/>
    <n v="3"/>
    <n v="3"/>
    <n v="3"/>
    <n v="3"/>
    <n v="3"/>
    <n v="3"/>
    <n v="4"/>
    <n v="3"/>
    <n v="3"/>
    <n v="3"/>
    <n v="3"/>
    <n v="59"/>
    <n v="3"/>
    <x v="8"/>
  </r>
  <r>
    <n v="25"/>
    <d v="2009-09-30T00:00:00"/>
    <x v="118"/>
    <x v="118"/>
    <n v="9"/>
    <n v="5"/>
    <n v="7"/>
    <n v="8"/>
    <n v="5"/>
    <n v="6"/>
    <n v="6"/>
    <n v="8"/>
    <n v="6"/>
    <n v="7"/>
    <n v="6"/>
    <n v="5"/>
    <n v="5"/>
    <n v="4"/>
    <n v="9"/>
    <n v="6"/>
    <n v="6"/>
    <n v="7"/>
    <n v="115"/>
    <n v="59"/>
    <x v="26"/>
  </r>
  <r>
    <n v="25"/>
    <d v="2009-09-30T00:00:00"/>
    <x v="107"/>
    <x v="107"/>
    <n v="6"/>
    <n v="3"/>
    <n v="4"/>
    <n v="5"/>
    <n v="3"/>
    <n v="3"/>
    <n v="6"/>
    <n v="2"/>
    <n v="3"/>
    <n v="2"/>
    <n v="3"/>
    <n v="2"/>
    <n v="5"/>
    <n v="3"/>
    <n v="2"/>
    <n v="3"/>
    <n v="2"/>
    <n v="4"/>
    <n v="61"/>
    <n v="5"/>
    <x v="5"/>
  </r>
  <r>
    <n v="25"/>
    <d v="2009-09-30T00:00:00"/>
    <x v="88"/>
    <x v="87"/>
    <n v="4"/>
    <n v="3"/>
    <n v="5"/>
    <n v="6"/>
    <n v="4"/>
    <n v="2"/>
    <n v="4"/>
    <n v="3"/>
    <n v="3"/>
    <n v="4"/>
    <n v="2"/>
    <n v="3"/>
    <n v="3"/>
    <n v="5"/>
    <n v="3"/>
    <n v="6"/>
    <n v="4"/>
    <n v="4"/>
    <n v="68"/>
    <n v="12"/>
    <x v="12"/>
  </r>
  <r>
    <n v="25"/>
    <d v="2009-09-30T00:00:00"/>
    <x v="119"/>
    <x v="119"/>
    <n v="5"/>
    <n v="5"/>
    <n v="4"/>
    <n v="7"/>
    <n v="3"/>
    <n v="3"/>
    <n v="4"/>
    <n v="3"/>
    <n v="3"/>
    <n v="4"/>
    <n v="3"/>
    <n v="4"/>
    <n v="3"/>
    <n v="5"/>
    <n v="4"/>
    <n v="3"/>
    <n v="4"/>
    <n v="3"/>
    <n v="70"/>
    <n v="14"/>
    <x v="28"/>
  </r>
  <r>
    <n v="25"/>
    <d v="2009-09-30T00:00:00"/>
    <x v="98"/>
    <x v="97"/>
    <n v="5"/>
    <n v="3"/>
    <n v="3"/>
    <n v="4"/>
    <n v="3"/>
    <n v="2"/>
    <n v="4"/>
    <n v="5"/>
    <n v="4"/>
    <n v="3"/>
    <n v="4"/>
    <n v="3"/>
    <n v="2"/>
    <n v="5"/>
    <n v="3"/>
    <n v="3"/>
    <n v="3"/>
    <n v="4"/>
    <n v="63"/>
    <n v="7"/>
    <x v="20"/>
  </r>
  <r>
    <n v="25"/>
    <d v="2009-09-30T00:00:00"/>
    <x v="120"/>
    <x v="120"/>
    <n v="5"/>
    <n v="4"/>
    <n v="6"/>
    <n v="6"/>
    <n v="4"/>
    <n v="3"/>
    <n v="7"/>
    <n v="5"/>
    <n v="5"/>
    <n v="4"/>
    <n v="4"/>
    <n v="4"/>
    <n v="4"/>
    <n v="4"/>
    <n v="4"/>
    <n v="4"/>
    <n v="4"/>
    <n v="5"/>
    <n v="82"/>
    <n v="26"/>
    <x v="21"/>
  </r>
  <r>
    <n v="25"/>
    <d v="2009-09-30T00:00:00"/>
    <x v="52"/>
    <x v="52"/>
    <n v="3"/>
    <n v="3"/>
    <n v="3"/>
    <n v="4"/>
    <n v="3"/>
    <n v="3"/>
    <n v="5"/>
    <n v="2"/>
    <n v="3"/>
    <n v="2"/>
    <n v="2"/>
    <n v="3"/>
    <n v="2"/>
    <n v="4"/>
    <n v="3"/>
    <n v="3"/>
    <n v="4"/>
    <n v="3"/>
    <n v="55"/>
    <n v="-1"/>
    <x v="17"/>
  </r>
  <r>
    <n v="25"/>
    <d v="2009-09-30T00:00:00"/>
    <x v="121"/>
    <x v="121"/>
    <n v="4"/>
    <n v="4"/>
    <n v="4"/>
    <n v="4"/>
    <n v="3"/>
    <n v="3"/>
    <n v="4"/>
    <n v="4"/>
    <n v="4"/>
    <n v="3"/>
    <n v="4"/>
    <n v="3"/>
    <n v="4"/>
    <n v="4"/>
    <n v="4"/>
    <n v="3"/>
    <n v="3"/>
    <n v="3"/>
    <n v="65"/>
    <n v="9"/>
    <x v="0"/>
  </r>
  <r>
    <n v="25"/>
    <d v="2009-09-30T00:00:00"/>
    <x v="10"/>
    <x v="10"/>
    <n v="5"/>
    <n v="3"/>
    <n v="3"/>
    <n v="3"/>
    <n v="3"/>
    <n v="3"/>
    <n v="3"/>
    <n v="3"/>
    <n v="4"/>
    <n v="3"/>
    <n v="3"/>
    <n v="4"/>
    <n v="2"/>
    <n v="5"/>
    <n v="4"/>
    <n v="3"/>
    <n v="2"/>
    <n v="3"/>
    <n v="59"/>
    <n v="3"/>
    <x v="8"/>
  </r>
  <r>
    <n v="25"/>
    <d v="2009-09-30T00:00:00"/>
    <x v="122"/>
    <x v="122"/>
    <n v="7"/>
    <n v="4"/>
    <n v="6"/>
    <n v="7"/>
    <n v="5"/>
    <n v="4"/>
    <n v="4"/>
    <n v="6"/>
    <n v="6"/>
    <n v="4"/>
    <n v="4"/>
    <n v="3"/>
    <n v="4"/>
    <n v="3"/>
    <n v="6"/>
    <n v="4"/>
    <n v="5"/>
    <n v="5"/>
    <n v="87"/>
    <n v="31"/>
    <x v="22"/>
  </r>
  <r>
    <n v="25"/>
    <d v="2009-09-30T00:00:00"/>
    <x v="113"/>
    <x v="113"/>
    <n v="3"/>
    <n v="3"/>
    <n v="3"/>
    <n v="5"/>
    <n v="3"/>
    <n v="2"/>
    <n v="4"/>
    <n v="3"/>
    <n v="3"/>
    <n v="3"/>
    <n v="3"/>
    <n v="4"/>
    <n v="3"/>
    <n v="4"/>
    <n v="4"/>
    <n v="3"/>
    <n v="3"/>
    <n v="3"/>
    <n v="59"/>
    <n v="3"/>
    <x v="8"/>
  </r>
  <r>
    <n v="25"/>
    <d v="2009-09-30T00:00:00"/>
    <x v="15"/>
    <x v="15"/>
    <n v="3"/>
    <n v="3"/>
    <n v="4"/>
    <n v="4"/>
    <n v="3"/>
    <n v="2"/>
    <n v="3"/>
    <n v="2"/>
    <n v="3"/>
    <n v="3"/>
    <n v="4"/>
    <n v="5"/>
    <n v="3"/>
    <n v="3"/>
    <n v="3"/>
    <n v="3"/>
    <n v="2"/>
    <n v="4"/>
    <n v="57"/>
    <n v="1"/>
    <x v="19"/>
  </r>
  <r>
    <n v="25"/>
    <d v="2009-09-30T00:00:00"/>
    <x v="26"/>
    <x v="26"/>
    <n v="3"/>
    <n v="3"/>
    <n v="4"/>
    <n v="4"/>
    <n v="4"/>
    <n v="3"/>
    <n v="4"/>
    <n v="3"/>
    <n v="3"/>
    <n v="4"/>
    <n v="3"/>
    <n v="5"/>
    <n v="3"/>
    <n v="3"/>
    <n v="4"/>
    <n v="3"/>
    <n v="5"/>
    <n v="4"/>
    <n v="65"/>
    <n v="9"/>
    <x v="0"/>
  </r>
  <r>
    <n v="25"/>
    <d v="2009-09-30T00:00:00"/>
    <x v="123"/>
    <x v="123"/>
    <n v="5"/>
    <n v="4"/>
    <n v="3"/>
    <n v="7"/>
    <n v="6"/>
    <n v="4"/>
    <n v="6"/>
    <n v="4"/>
    <n v="5"/>
    <n v="4"/>
    <n v="4"/>
    <n v="3"/>
    <n v="6"/>
    <n v="5"/>
    <n v="7"/>
    <n v="4"/>
    <n v="5"/>
    <n v="4"/>
    <n v="86"/>
    <n v="30"/>
    <x v="27"/>
  </r>
  <r>
    <n v="25"/>
    <d v="2009-09-30T00:00:00"/>
    <x v="30"/>
    <x v="30"/>
    <n v="3"/>
    <n v="2"/>
    <n v="3"/>
    <n v="4"/>
    <n v="2"/>
    <n v="2"/>
    <n v="3"/>
    <n v="2"/>
    <n v="4"/>
    <n v="2"/>
    <n v="3"/>
    <n v="2"/>
    <n v="2"/>
    <n v="4"/>
    <n v="3"/>
    <n v="3"/>
    <n v="4"/>
    <n v="2"/>
    <n v="50"/>
    <n v="-6"/>
    <x v="6"/>
  </r>
  <r>
    <n v="25"/>
    <d v="2009-09-30T00:00:00"/>
    <x v="92"/>
    <x v="91"/>
    <n v="3"/>
    <n v="2"/>
    <n v="4"/>
    <n v="4"/>
    <n v="4"/>
    <n v="2"/>
    <n v="4"/>
    <n v="3"/>
    <n v="2"/>
    <n v="3"/>
    <n v="3"/>
    <n v="2"/>
    <n v="2"/>
    <n v="4"/>
    <n v="3"/>
    <n v="2"/>
    <n v="3"/>
    <n v="3"/>
    <n v="53"/>
    <n v="-3"/>
    <x v="13"/>
  </r>
  <r>
    <n v="25"/>
    <d v="2009-09-30T00:00:00"/>
    <x v="62"/>
    <x v="61"/>
    <n v="4"/>
    <n v="2"/>
    <n v="3"/>
    <n v="5"/>
    <n v="3"/>
    <n v="3"/>
    <n v="4"/>
    <n v="2"/>
    <n v="3"/>
    <n v="3"/>
    <n v="2"/>
    <n v="3"/>
    <n v="2"/>
    <n v="4"/>
    <n v="3"/>
    <n v="2"/>
    <n v="3"/>
    <n v="3"/>
    <n v="54"/>
    <n v="-2"/>
    <x v="10"/>
  </r>
  <r>
    <n v="25"/>
    <d v="2009-09-30T00:00:00"/>
    <x v="124"/>
    <x v="124"/>
    <n v="5"/>
    <n v="4"/>
    <n v="6"/>
    <n v="6"/>
    <n v="4"/>
    <n v="4"/>
    <n v="5"/>
    <n v="6"/>
    <n v="4"/>
    <n v="5"/>
    <n v="4"/>
    <n v="3"/>
    <n v="5"/>
    <n v="3"/>
    <n v="6"/>
    <n v="4"/>
    <n v="5"/>
    <n v="3"/>
    <n v="82"/>
    <n v="26"/>
    <x v="21"/>
  </r>
  <r>
    <n v="25"/>
    <d v="2009-09-30T00:00:00"/>
    <x v="17"/>
    <x v="103"/>
    <n v="3"/>
    <n v="3"/>
    <n v="3"/>
    <n v="4"/>
    <n v="2"/>
    <n v="2"/>
    <n v="3"/>
    <n v="4"/>
    <n v="3"/>
    <n v="3"/>
    <n v="2"/>
    <n v="2"/>
    <n v="2"/>
    <n v="4"/>
    <n v="3"/>
    <n v="3"/>
    <n v="3"/>
    <n v="3"/>
    <n v="52"/>
    <n v="-4"/>
    <x v="11"/>
  </r>
  <r>
    <n v="25"/>
    <d v="2009-09-30T00:00:00"/>
    <x v="34"/>
    <x v="34"/>
    <n v="4"/>
    <n v="3"/>
    <n v="4"/>
    <n v="4"/>
    <n v="3"/>
    <n v="2"/>
    <n v="4"/>
    <n v="3"/>
    <n v="3"/>
    <n v="3"/>
    <n v="2"/>
    <n v="3"/>
    <n v="2"/>
    <n v="4"/>
    <n v="2"/>
    <n v="4"/>
    <n v="2"/>
    <n v="4"/>
    <n v="56"/>
    <n v="0"/>
    <x v="4"/>
  </r>
  <r>
    <n v="25"/>
    <d v="2009-09-30T00:00:00"/>
    <x v="66"/>
    <x v="65"/>
    <n v="6"/>
    <n v="4"/>
    <n v="5"/>
    <n v="6"/>
    <n v="5"/>
    <n v="5"/>
    <n v="5"/>
    <n v="4"/>
    <n v="3"/>
    <n v="6"/>
    <n v="4"/>
    <n v="5"/>
    <n v="3"/>
    <n v="5"/>
    <n v="5"/>
    <n v="3"/>
    <n v="4"/>
    <n v="6"/>
    <n v="84"/>
    <n v="28"/>
    <x v="14"/>
  </r>
  <r>
    <n v="25"/>
    <d v="2009-09-30T00:00:00"/>
    <x v="6"/>
    <x v="6"/>
    <n v="4"/>
    <n v="3"/>
    <n v="3"/>
    <n v="3"/>
    <n v="3"/>
    <n v="3"/>
    <n v="3"/>
    <n v="3"/>
    <n v="3"/>
    <n v="2"/>
    <n v="3"/>
    <n v="2"/>
    <n v="2"/>
    <n v="4"/>
    <n v="3"/>
    <n v="2"/>
    <n v="3"/>
    <n v="3"/>
    <n v="52"/>
    <n v="-4"/>
    <x v="11"/>
  </r>
  <r>
    <m/>
    <m/>
    <x v="125"/>
    <x v="125"/>
    <m/>
    <m/>
    <m/>
    <m/>
    <m/>
    <m/>
    <m/>
    <m/>
    <m/>
    <m/>
    <m/>
    <m/>
    <m/>
    <m/>
    <m/>
    <m/>
    <m/>
    <m/>
    <m/>
    <m/>
    <x v="3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21">
  <r>
    <x v="0"/>
    <x v="0"/>
    <n v="86"/>
    <x v="0"/>
    <n v="4"/>
    <n v="3"/>
    <n v="6"/>
    <n v="6"/>
    <n v="3"/>
    <n v="3"/>
    <n v="6"/>
    <n v="4"/>
    <n v="2"/>
    <n v="3"/>
    <n v="4"/>
    <n v="4"/>
    <n v="3"/>
    <n v="5"/>
    <n v="4"/>
    <n v="4"/>
    <n v="3"/>
    <n v="3"/>
    <n v="70"/>
    <n v="14"/>
    <n v="14"/>
  </r>
  <r>
    <x v="0"/>
    <x v="0"/>
    <n v="5"/>
    <x v="1"/>
    <n v="4"/>
    <n v="3"/>
    <n v="3"/>
    <n v="4"/>
    <n v="5"/>
    <n v="3"/>
    <n v="5"/>
    <n v="3"/>
    <n v="3"/>
    <n v="3"/>
    <n v="2"/>
    <n v="2"/>
    <n v="2"/>
    <n v="3"/>
    <n v="4"/>
    <n v="3"/>
    <n v="2"/>
    <n v="2"/>
    <n v="56"/>
    <n v="0"/>
    <n v="40"/>
  </r>
  <r>
    <x v="0"/>
    <x v="0"/>
    <n v="195"/>
    <x v="2"/>
    <n v="4"/>
    <n v="3"/>
    <n v="4"/>
    <n v="4"/>
    <n v="4"/>
    <n v="3"/>
    <n v="3"/>
    <n v="4"/>
    <n v="3"/>
    <n v="2"/>
    <n v="4"/>
    <n v="3"/>
    <n v="3"/>
    <n v="3"/>
    <n v="3"/>
    <n v="4"/>
    <n v="2"/>
    <n v="3"/>
    <n v="59"/>
    <n v="3"/>
    <n v="28"/>
  </r>
  <r>
    <x v="0"/>
    <x v="0"/>
    <n v="23"/>
    <x v="3"/>
    <n v="4"/>
    <n v="2"/>
    <n v="4"/>
    <n v="4"/>
    <n v="3"/>
    <n v="3"/>
    <n v="5"/>
    <n v="3"/>
    <n v="3"/>
    <n v="3"/>
    <n v="3"/>
    <n v="2"/>
    <n v="3"/>
    <n v="4"/>
    <n v="4"/>
    <n v="3"/>
    <n v="4"/>
    <n v="3"/>
    <n v="60"/>
    <n v="4"/>
    <n v="26"/>
  </r>
  <r>
    <x v="0"/>
    <x v="0"/>
    <n v="68"/>
    <x v="4"/>
    <n v="4"/>
    <n v="3"/>
    <n v="3"/>
    <n v="4"/>
    <n v="3"/>
    <n v="2"/>
    <n v="4"/>
    <n v="4"/>
    <n v="4"/>
    <n v="3"/>
    <n v="3"/>
    <n v="2"/>
    <n v="3"/>
    <n v="3"/>
    <n v="4"/>
    <n v="3"/>
    <n v="2"/>
    <n v="4"/>
    <n v="58"/>
    <n v="2"/>
    <n v="30"/>
  </r>
  <r>
    <x v="0"/>
    <x v="0"/>
    <n v="54"/>
    <x v="5"/>
    <n v="4"/>
    <n v="3"/>
    <n v="3"/>
    <n v="5"/>
    <n v="3"/>
    <n v="3"/>
    <n v="5"/>
    <n v="4"/>
    <n v="3"/>
    <n v="3"/>
    <n v="3"/>
    <n v="4"/>
    <n v="3"/>
    <n v="3"/>
    <n v="4"/>
    <n v="3"/>
    <n v="5"/>
    <n v="4"/>
    <n v="65"/>
    <n v="9"/>
    <n v="16"/>
  </r>
  <r>
    <x v="0"/>
    <x v="0"/>
    <n v="1"/>
    <x v="6"/>
    <n v="4"/>
    <n v="2"/>
    <n v="3"/>
    <n v="4"/>
    <n v="3"/>
    <n v="3"/>
    <n v="4"/>
    <n v="3"/>
    <n v="3"/>
    <n v="3"/>
    <n v="4"/>
    <n v="2"/>
    <n v="3"/>
    <n v="3"/>
    <n v="3"/>
    <n v="4"/>
    <n v="2"/>
    <n v="3"/>
    <n v="56"/>
    <n v="0"/>
    <n v="40"/>
  </r>
  <r>
    <x v="0"/>
    <x v="0"/>
    <n v="16"/>
    <x v="7"/>
    <n v="3"/>
    <n v="4"/>
    <n v="3"/>
    <n v="3"/>
    <n v="3"/>
    <n v="2"/>
    <n v="2"/>
    <n v="2"/>
    <n v="2"/>
    <n v="2"/>
    <n v="3"/>
    <n v="3"/>
    <n v="2"/>
    <n v="3"/>
    <n v="3"/>
    <n v="3"/>
    <n v="3"/>
    <n v="3"/>
    <n v="49"/>
    <n v="-7"/>
    <n v="50"/>
  </r>
  <r>
    <x v="0"/>
    <x v="0"/>
    <n v="18"/>
    <x v="8"/>
    <n v="3"/>
    <n v="5"/>
    <n v="4"/>
    <n v="4"/>
    <n v="4"/>
    <n v="3"/>
    <n v="4"/>
    <n v="5"/>
    <n v="3"/>
    <n v="3"/>
    <n v="4"/>
    <n v="3"/>
    <n v="3"/>
    <n v="3"/>
    <n v="3"/>
    <n v="3"/>
    <n v="3"/>
    <n v="4"/>
    <n v="64"/>
    <n v="8"/>
    <n v="20"/>
  </r>
  <r>
    <x v="0"/>
    <x v="0"/>
    <n v="14"/>
    <x v="9"/>
    <n v="4"/>
    <n v="4"/>
    <n v="4"/>
    <n v="5"/>
    <n v="3"/>
    <n v="3"/>
    <n v="4"/>
    <n v="4"/>
    <n v="3"/>
    <n v="4"/>
    <n v="4"/>
    <n v="2"/>
    <n v="3"/>
    <n v="4"/>
    <n v="3"/>
    <n v="2"/>
    <n v="3"/>
    <n v="3"/>
    <n v="62"/>
    <n v="6"/>
    <n v="22"/>
  </r>
  <r>
    <x v="0"/>
    <x v="0"/>
    <n v="25"/>
    <x v="10"/>
    <n v="2"/>
    <n v="3"/>
    <n v="3"/>
    <n v="3"/>
    <n v="3"/>
    <n v="4"/>
    <n v="5"/>
    <n v="5"/>
    <n v="2"/>
    <n v="3"/>
    <n v="2"/>
    <n v="2"/>
    <n v="2"/>
    <n v="3"/>
    <n v="3"/>
    <n v="3"/>
    <n v="2"/>
    <n v="3"/>
    <n v="53"/>
    <n v="-3"/>
    <n v="46"/>
  </r>
  <r>
    <x v="0"/>
    <x v="0"/>
    <n v="7"/>
    <x v="11"/>
    <n v="5"/>
    <n v="2"/>
    <n v="4"/>
    <n v="5"/>
    <n v="4"/>
    <n v="3"/>
    <n v="5"/>
    <n v="3"/>
    <n v="3"/>
    <n v="3"/>
    <n v="4"/>
    <n v="3"/>
    <n v="3"/>
    <n v="5"/>
    <n v="3"/>
    <n v="5"/>
    <n v="2"/>
    <n v="2"/>
    <n v="64"/>
    <n v="8"/>
    <n v="20"/>
  </r>
  <r>
    <x v="0"/>
    <x v="0"/>
    <n v="20"/>
    <x v="12"/>
    <n v="4"/>
    <n v="3"/>
    <n v="4"/>
    <n v="5"/>
    <n v="4"/>
    <n v="3"/>
    <n v="5"/>
    <n v="3"/>
    <n v="3"/>
    <n v="3"/>
    <n v="2"/>
    <n v="4"/>
    <n v="3"/>
    <n v="5"/>
    <n v="4"/>
    <n v="2"/>
    <n v="4"/>
    <n v="4"/>
    <n v="65"/>
    <n v="9"/>
    <n v="16"/>
  </r>
  <r>
    <x v="0"/>
    <x v="0"/>
    <n v="4"/>
    <x v="13"/>
    <n v="5"/>
    <n v="3"/>
    <n v="4"/>
    <n v="4"/>
    <n v="3"/>
    <n v="3"/>
    <n v="3"/>
    <n v="4"/>
    <n v="2"/>
    <n v="2"/>
    <n v="3"/>
    <n v="4"/>
    <n v="2"/>
    <n v="3"/>
    <n v="3"/>
    <n v="3"/>
    <n v="3"/>
    <n v="3"/>
    <n v="57"/>
    <n v="1"/>
    <n v="34"/>
  </r>
  <r>
    <x v="0"/>
    <x v="0"/>
    <n v="32"/>
    <x v="14"/>
    <n v="3"/>
    <n v="2"/>
    <n v="4"/>
    <n v="4"/>
    <n v="3"/>
    <n v="3"/>
    <n v="4"/>
    <n v="3"/>
    <n v="3"/>
    <n v="2"/>
    <n v="3"/>
    <n v="2"/>
    <n v="3"/>
    <n v="3"/>
    <n v="3"/>
    <n v="3"/>
    <n v="3"/>
    <n v="4"/>
    <n v="55"/>
    <n v="-1"/>
    <n v="43"/>
  </r>
  <r>
    <x v="0"/>
    <x v="0"/>
    <n v="38"/>
    <x v="15"/>
    <n v="4"/>
    <n v="4"/>
    <n v="5"/>
    <n v="5"/>
    <n v="3"/>
    <n v="2"/>
    <n v="7"/>
    <n v="5"/>
    <n v="4"/>
    <n v="3"/>
    <n v="2"/>
    <n v="3"/>
    <n v="3"/>
    <n v="5"/>
    <n v="6"/>
    <n v="3"/>
    <n v="2"/>
    <n v="4"/>
    <n v="70"/>
    <n v="14"/>
    <n v="14"/>
  </r>
  <r>
    <x v="0"/>
    <x v="0"/>
    <n v="65"/>
    <x v="16"/>
    <n v="4"/>
    <n v="4"/>
    <n v="5"/>
    <n v="8"/>
    <n v="4"/>
    <n v="3"/>
    <n v="6"/>
    <n v="4"/>
    <n v="4"/>
    <n v="3"/>
    <n v="4"/>
    <n v="3"/>
    <n v="3"/>
    <n v="6"/>
    <n v="4"/>
    <n v="4"/>
    <n v="4"/>
    <n v="4"/>
    <n v="77"/>
    <n v="21"/>
    <n v="12"/>
  </r>
  <r>
    <x v="0"/>
    <x v="0"/>
    <n v="34"/>
    <x v="17"/>
    <n v="3"/>
    <n v="3"/>
    <n v="3"/>
    <n v="4"/>
    <n v="4"/>
    <n v="3"/>
    <n v="3"/>
    <n v="4"/>
    <n v="4"/>
    <n v="4"/>
    <n v="3"/>
    <n v="4"/>
    <n v="4"/>
    <n v="2"/>
    <n v="4"/>
    <n v="3"/>
    <n v="3"/>
    <n v="2"/>
    <n v="60"/>
    <n v="4"/>
    <n v="26"/>
  </r>
  <r>
    <x v="0"/>
    <x v="0"/>
    <n v="19"/>
    <x v="18"/>
    <n v="4"/>
    <n v="2"/>
    <n v="4"/>
    <n v="5"/>
    <n v="3"/>
    <n v="2"/>
    <n v="4"/>
    <n v="3"/>
    <n v="3"/>
    <n v="4"/>
    <n v="4"/>
    <n v="3"/>
    <n v="2"/>
    <n v="4"/>
    <n v="3"/>
    <n v="3"/>
    <n v="2"/>
    <n v="2"/>
    <n v="57"/>
    <n v="1"/>
    <n v="34"/>
  </r>
  <r>
    <x v="1"/>
    <x v="1"/>
    <n v="5"/>
    <x v="1"/>
    <n v="3"/>
    <n v="3"/>
    <n v="4"/>
    <n v="4"/>
    <n v="3"/>
    <n v="2"/>
    <n v="4"/>
    <n v="2"/>
    <n v="3"/>
    <n v="3"/>
    <n v="2"/>
    <n v="2"/>
    <n v="3"/>
    <n v="4"/>
    <n v="3"/>
    <n v="2"/>
    <n v="3"/>
    <n v="3"/>
    <n v="53"/>
    <n v="-3"/>
    <n v="37"/>
  </r>
  <r>
    <x v="1"/>
    <x v="1"/>
    <n v="195"/>
    <x v="2"/>
    <n v="4"/>
    <n v="3"/>
    <n v="3"/>
    <n v="5"/>
    <n v="3"/>
    <n v="3"/>
    <n v="4"/>
    <n v="2"/>
    <n v="2"/>
    <n v="2"/>
    <n v="3"/>
    <n v="2"/>
    <n v="2"/>
    <n v="3"/>
    <n v="3"/>
    <n v="3"/>
    <n v="3"/>
    <n v="3"/>
    <n v="53"/>
    <n v="-3"/>
    <n v="37"/>
  </r>
  <r>
    <x v="1"/>
    <x v="1"/>
    <n v="23"/>
    <x v="3"/>
    <n v="5"/>
    <n v="3"/>
    <n v="4"/>
    <n v="5"/>
    <n v="4"/>
    <n v="2"/>
    <n v="4"/>
    <n v="3"/>
    <n v="3"/>
    <n v="3"/>
    <n v="4"/>
    <n v="3"/>
    <n v="3"/>
    <n v="4"/>
    <n v="3"/>
    <n v="3"/>
    <n v="3"/>
    <n v="2"/>
    <n v="61"/>
    <n v="5"/>
    <n v="8"/>
  </r>
  <r>
    <x v="1"/>
    <x v="1"/>
    <n v="68"/>
    <x v="4"/>
    <n v="4"/>
    <n v="3"/>
    <n v="3"/>
    <n v="5"/>
    <n v="3"/>
    <n v="2"/>
    <n v="5"/>
    <n v="4"/>
    <n v="3"/>
    <n v="4"/>
    <n v="2"/>
    <n v="2"/>
    <n v="2"/>
    <n v="4"/>
    <n v="3"/>
    <n v="3"/>
    <n v="3"/>
    <n v="3"/>
    <n v="58"/>
    <n v="2"/>
    <n v="20"/>
  </r>
  <r>
    <x v="1"/>
    <x v="1"/>
    <n v="198"/>
    <x v="19"/>
    <n v="4"/>
    <n v="2"/>
    <n v="3"/>
    <n v="3"/>
    <n v="3"/>
    <n v="2"/>
    <n v="4"/>
    <n v="2"/>
    <n v="2"/>
    <n v="3"/>
    <n v="2"/>
    <n v="3"/>
    <n v="2"/>
    <n v="4"/>
    <n v="3"/>
    <n v="2"/>
    <n v="3"/>
    <n v="3"/>
    <n v="50"/>
    <n v="-6"/>
    <n v="50"/>
  </r>
  <r>
    <x v="1"/>
    <x v="1"/>
    <n v="200"/>
    <x v="20"/>
    <n v="4"/>
    <n v="3"/>
    <n v="6"/>
    <n v="5"/>
    <n v="4"/>
    <n v="5"/>
    <n v="8"/>
    <n v="4"/>
    <n v="3"/>
    <n v="4"/>
    <n v="3"/>
    <n v="3"/>
    <n v="3"/>
    <n v="5"/>
    <n v="4"/>
    <n v="4"/>
    <n v="3"/>
    <n v="4"/>
    <n v="75"/>
    <n v="19"/>
    <n v="3"/>
  </r>
  <r>
    <x v="1"/>
    <x v="1"/>
    <n v="1"/>
    <x v="6"/>
    <n v="3"/>
    <n v="3"/>
    <n v="3"/>
    <n v="4"/>
    <n v="3"/>
    <n v="2"/>
    <n v="4"/>
    <n v="2"/>
    <n v="3"/>
    <n v="3"/>
    <n v="3"/>
    <n v="3"/>
    <n v="2"/>
    <n v="3"/>
    <n v="3"/>
    <n v="3"/>
    <n v="2"/>
    <n v="3"/>
    <n v="52"/>
    <n v="-4"/>
    <n v="43"/>
  </r>
  <r>
    <x v="1"/>
    <x v="1"/>
    <n v="16"/>
    <x v="7"/>
    <n v="3"/>
    <n v="2"/>
    <n v="3"/>
    <n v="4"/>
    <n v="5"/>
    <n v="2"/>
    <n v="4"/>
    <n v="2"/>
    <n v="3"/>
    <n v="3"/>
    <n v="2"/>
    <n v="2"/>
    <n v="2"/>
    <n v="3"/>
    <n v="3"/>
    <n v="3"/>
    <n v="2"/>
    <n v="3"/>
    <n v="51"/>
    <n v="-5"/>
    <n v="46"/>
  </r>
  <r>
    <x v="1"/>
    <x v="1"/>
    <n v="196"/>
    <x v="21"/>
    <n v="5"/>
    <n v="5"/>
    <n v="6"/>
    <n v="6"/>
    <n v="6"/>
    <n v="5"/>
    <n v="5"/>
    <n v="5"/>
    <n v="5"/>
    <n v="5"/>
    <n v="3"/>
    <n v="3"/>
    <n v="4"/>
    <n v="9"/>
    <n v="7"/>
    <n v="4"/>
    <n v="5"/>
    <n v="6"/>
    <n v="94"/>
    <n v="38"/>
    <n v="0"/>
  </r>
  <r>
    <x v="1"/>
    <x v="1"/>
    <n v="12"/>
    <x v="22"/>
    <n v="3"/>
    <n v="2"/>
    <n v="3"/>
    <n v="4"/>
    <n v="3"/>
    <n v="2"/>
    <n v="5"/>
    <n v="4"/>
    <n v="3"/>
    <n v="3"/>
    <n v="2"/>
    <n v="3"/>
    <n v="3"/>
    <n v="3"/>
    <n v="3"/>
    <n v="2"/>
    <n v="2"/>
    <n v="4"/>
    <n v="54"/>
    <n v="-2"/>
    <n v="32"/>
  </r>
  <r>
    <x v="1"/>
    <x v="1"/>
    <n v="199"/>
    <x v="23"/>
    <n v="5"/>
    <n v="4"/>
    <n v="6"/>
    <n v="7"/>
    <n v="4"/>
    <n v="5"/>
    <n v="6"/>
    <n v="5"/>
    <n v="5"/>
    <n v="3"/>
    <n v="4"/>
    <n v="3"/>
    <n v="4"/>
    <n v="6"/>
    <n v="4"/>
    <n v="3"/>
    <n v="5"/>
    <n v="5"/>
    <n v="84"/>
    <n v="28"/>
    <n v="1"/>
  </r>
  <r>
    <x v="1"/>
    <x v="1"/>
    <n v="18"/>
    <x v="8"/>
    <n v="3"/>
    <n v="4"/>
    <n v="3"/>
    <n v="4"/>
    <n v="4"/>
    <n v="3"/>
    <n v="4"/>
    <n v="2"/>
    <n v="3"/>
    <n v="2"/>
    <n v="3"/>
    <n v="3"/>
    <n v="2"/>
    <n v="4"/>
    <n v="3"/>
    <n v="3"/>
    <n v="3"/>
    <n v="4"/>
    <n v="57"/>
    <n v="1"/>
    <n v="24"/>
  </r>
  <r>
    <x v="1"/>
    <x v="1"/>
    <n v="14"/>
    <x v="9"/>
    <n v="3"/>
    <n v="3"/>
    <n v="4"/>
    <n v="4"/>
    <n v="3"/>
    <n v="3"/>
    <n v="4"/>
    <n v="4"/>
    <n v="3"/>
    <n v="3"/>
    <n v="4"/>
    <n v="3"/>
    <n v="3"/>
    <n v="4"/>
    <n v="3"/>
    <n v="3"/>
    <n v="3"/>
    <n v="2"/>
    <n v="59"/>
    <n v="3"/>
    <n v="15"/>
  </r>
  <r>
    <x v="1"/>
    <x v="1"/>
    <n v="25"/>
    <x v="10"/>
    <n v="4"/>
    <n v="2"/>
    <n v="3"/>
    <n v="5"/>
    <n v="3"/>
    <n v="3"/>
    <n v="3"/>
    <n v="3"/>
    <n v="3"/>
    <n v="3"/>
    <n v="2"/>
    <n v="2"/>
    <n v="2"/>
    <n v="3"/>
    <n v="2"/>
    <n v="3"/>
    <n v="2"/>
    <n v="4"/>
    <n v="52"/>
    <n v="-4"/>
    <n v="43"/>
  </r>
  <r>
    <x v="1"/>
    <x v="1"/>
    <n v="197"/>
    <x v="24"/>
    <n v="5"/>
    <n v="2"/>
    <n v="4"/>
    <n v="3"/>
    <n v="3"/>
    <n v="3"/>
    <n v="3"/>
    <n v="3"/>
    <n v="3"/>
    <n v="3"/>
    <n v="3"/>
    <n v="2"/>
    <n v="3"/>
    <n v="3"/>
    <n v="5"/>
    <n v="4"/>
    <n v="2"/>
    <n v="3"/>
    <n v="57"/>
    <n v="1"/>
    <n v="24"/>
  </r>
  <r>
    <x v="1"/>
    <x v="1"/>
    <n v="4"/>
    <x v="13"/>
    <n v="3"/>
    <n v="3"/>
    <n v="4"/>
    <n v="5"/>
    <n v="4"/>
    <n v="2"/>
    <n v="5"/>
    <n v="5"/>
    <n v="2"/>
    <n v="3"/>
    <n v="2"/>
    <n v="3"/>
    <n v="2"/>
    <n v="4"/>
    <n v="4"/>
    <n v="3"/>
    <n v="2"/>
    <n v="3"/>
    <n v="59"/>
    <n v="3"/>
    <n v="15"/>
  </r>
  <r>
    <x v="1"/>
    <x v="1"/>
    <n v="32"/>
    <x v="14"/>
    <n v="4"/>
    <n v="2"/>
    <n v="4"/>
    <n v="4"/>
    <n v="4"/>
    <n v="3"/>
    <n v="4"/>
    <n v="3"/>
    <n v="3"/>
    <n v="2"/>
    <n v="4"/>
    <n v="3"/>
    <n v="2"/>
    <n v="4"/>
    <n v="3"/>
    <n v="4"/>
    <n v="2"/>
    <n v="3"/>
    <n v="58"/>
    <n v="2"/>
    <n v="20"/>
  </r>
  <r>
    <x v="1"/>
    <x v="1"/>
    <n v="166"/>
    <x v="25"/>
    <n v="3"/>
    <n v="3"/>
    <n v="4"/>
    <n v="4"/>
    <n v="3"/>
    <n v="2"/>
    <n v="4"/>
    <n v="3"/>
    <n v="4"/>
    <n v="3"/>
    <n v="3"/>
    <n v="2"/>
    <n v="3"/>
    <n v="5"/>
    <n v="4"/>
    <n v="3"/>
    <n v="3"/>
    <n v="4"/>
    <n v="60"/>
    <n v="4"/>
    <n v="10"/>
  </r>
  <r>
    <x v="1"/>
    <x v="1"/>
    <n v="38"/>
    <x v="15"/>
    <n v="4"/>
    <n v="2"/>
    <n v="4"/>
    <n v="5"/>
    <n v="5"/>
    <n v="4"/>
    <n v="4"/>
    <n v="3"/>
    <n v="2"/>
    <n v="4"/>
    <n v="3"/>
    <n v="3"/>
    <n v="4"/>
    <n v="4"/>
    <n v="2"/>
    <n v="3"/>
    <n v="3"/>
    <n v="3"/>
    <n v="62"/>
    <n v="6"/>
    <n v="6"/>
  </r>
  <r>
    <x v="1"/>
    <x v="1"/>
    <n v="33"/>
    <x v="26"/>
    <n v="3"/>
    <n v="3"/>
    <n v="4"/>
    <n v="4"/>
    <n v="3"/>
    <n v="3"/>
    <n v="4"/>
    <n v="4"/>
    <n v="3"/>
    <n v="3"/>
    <n v="4"/>
    <n v="3"/>
    <n v="3"/>
    <n v="4"/>
    <n v="3"/>
    <n v="3"/>
    <n v="3"/>
    <n v="2"/>
    <n v="59"/>
    <n v="3"/>
    <n v="15"/>
  </r>
  <r>
    <x v="1"/>
    <x v="1"/>
    <n v="49"/>
    <x v="27"/>
    <n v="3"/>
    <n v="2"/>
    <n v="4"/>
    <n v="4"/>
    <n v="3"/>
    <n v="3"/>
    <n v="6"/>
    <n v="7"/>
    <n v="4"/>
    <n v="2"/>
    <n v="2"/>
    <n v="2"/>
    <n v="2"/>
    <n v="4"/>
    <n v="3"/>
    <n v="3"/>
    <n v="3"/>
    <n v="3"/>
    <n v="60"/>
    <n v="4"/>
    <n v="10"/>
  </r>
  <r>
    <x v="1"/>
    <x v="1"/>
    <n v="62"/>
    <x v="28"/>
    <n v="4"/>
    <n v="2"/>
    <n v="4"/>
    <n v="5"/>
    <n v="3"/>
    <n v="3"/>
    <n v="5"/>
    <n v="5"/>
    <n v="3"/>
    <n v="3"/>
    <n v="4"/>
    <n v="3"/>
    <n v="3"/>
    <n v="5"/>
    <n v="3"/>
    <n v="2"/>
    <n v="2"/>
    <n v="3"/>
    <n v="62"/>
    <n v="6"/>
    <n v="6"/>
  </r>
  <r>
    <x v="1"/>
    <x v="1"/>
    <n v="11"/>
    <x v="29"/>
    <n v="5"/>
    <n v="3"/>
    <n v="3"/>
    <n v="3"/>
    <n v="3"/>
    <n v="3"/>
    <n v="5"/>
    <n v="2"/>
    <n v="2"/>
    <n v="3"/>
    <n v="3"/>
    <n v="3"/>
    <n v="3"/>
    <n v="3"/>
    <n v="3"/>
    <n v="3"/>
    <n v="2"/>
    <n v="3"/>
    <n v="55"/>
    <n v="-1"/>
    <n v="30"/>
  </r>
  <r>
    <x v="1"/>
    <x v="1"/>
    <n v="2"/>
    <x v="30"/>
    <n v="4"/>
    <n v="3"/>
    <n v="3"/>
    <n v="4"/>
    <n v="3"/>
    <n v="3"/>
    <n v="4"/>
    <n v="3"/>
    <n v="3"/>
    <n v="3"/>
    <n v="4"/>
    <n v="2"/>
    <n v="2"/>
    <n v="4"/>
    <n v="2"/>
    <n v="3"/>
    <n v="3"/>
    <n v="3"/>
    <n v="56"/>
    <n v="0"/>
    <n v="28"/>
  </r>
  <r>
    <x v="1"/>
    <x v="1"/>
    <n v="201"/>
    <x v="31"/>
    <n v="5"/>
    <n v="4"/>
    <n v="4"/>
    <n v="4"/>
    <n v="4"/>
    <n v="3"/>
    <n v="4"/>
    <n v="4"/>
    <n v="4"/>
    <n v="3"/>
    <n v="4"/>
    <n v="3"/>
    <n v="2"/>
    <n v="5"/>
    <n v="3"/>
    <n v="3"/>
    <n v="3"/>
    <n v="3"/>
    <n v="65"/>
    <n v="9"/>
    <n v="4"/>
  </r>
  <r>
    <x v="1"/>
    <x v="1"/>
    <n v="65"/>
    <x v="16"/>
    <n v="5"/>
    <n v="5"/>
    <n v="6"/>
    <n v="6"/>
    <n v="4"/>
    <n v="3"/>
    <n v="5"/>
    <n v="7"/>
    <n v="3"/>
    <n v="2"/>
    <n v="4"/>
    <n v="3"/>
    <n v="4"/>
    <n v="6"/>
    <n v="4"/>
    <n v="5"/>
    <n v="4"/>
    <n v="5"/>
    <n v="81"/>
    <n v="25"/>
    <n v="2"/>
  </r>
  <r>
    <x v="1"/>
    <x v="1"/>
    <n v="34"/>
    <x v="17"/>
    <n v="3"/>
    <n v="3"/>
    <n v="4"/>
    <n v="4"/>
    <n v="2"/>
    <n v="3"/>
    <n v="4"/>
    <n v="3"/>
    <n v="3"/>
    <n v="3"/>
    <n v="2"/>
    <n v="3"/>
    <n v="3"/>
    <n v="5"/>
    <n v="3"/>
    <n v="3"/>
    <n v="3"/>
    <n v="4"/>
    <n v="58"/>
    <n v="2"/>
    <n v="20"/>
  </r>
  <r>
    <x v="1"/>
    <x v="1"/>
    <n v="44"/>
    <x v="32"/>
    <n v="3"/>
    <n v="2"/>
    <n v="3"/>
    <n v="4"/>
    <n v="4"/>
    <n v="3"/>
    <n v="4"/>
    <n v="3"/>
    <n v="3"/>
    <n v="2"/>
    <n v="5"/>
    <n v="3"/>
    <n v="4"/>
    <n v="4"/>
    <n v="2"/>
    <n v="5"/>
    <n v="2"/>
    <n v="3"/>
    <n v="59"/>
    <n v="3"/>
    <n v="15"/>
  </r>
  <r>
    <x v="1"/>
    <x v="1"/>
    <n v="17"/>
    <x v="33"/>
    <n v="5"/>
    <n v="2"/>
    <n v="3"/>
    <n v="5"/>
    <n v="4"/>
    <n v="3"/>
    <n v="4"/>
    <n v="3"/>
    <n v="2"/>
    <n v="2"/>
    <n v="4"/>
    <n v="2"/>
    <n v="3"/>
    <n v="4"/>
    <n v="3"/>
    <n v="5"/>
    <n v="4"/>
    <n v="3"/>
    <n v="61"/>
    <n v="5"/>
    <n v="8"/>
  </r>
  <r>
    <x v="1"/>
    <x v="1"/>
    <n v="3"/>
    <x v="34"/>
    <n v="3"/>
    <n v="3"/>
    <n v="4"/>
    <n v="4"/>
    <n v="3"/>
    <n v="3"/>
    <n v="4"/>
    <n v="3"/>
    <n v="3"/>
    <n v="3"/>
    <n v="4"/>
    <n v="2"/>
    <n v="2"/>
    <n v="4"/>
    <n v="4"/>
    <n v="2"/>
    <n v="2"/>
    <n v="3"/>
    <n v="56"/>
    <n v="0"/>
    <n v="28"/>
  </r>
  <r>
    <x v="1"/>
    <x v="1"/>
    <n v="19"/>
    <x v="18"/>
    <n v="4"/>
    <n v="3"/>
    <n v="4"/>
    <n v="4"/>
    <n v="3"/>
    <n v="3"/>
    <n v="6"/>
    <n v="3"/>
    <n v="3"/>
    <n v="3"/>
    <n v="2"/>
    <n v="3"/>
    <n v="3"/>
    <n v="4"/>
    <n v="3"/>
    <n v="3"/>
    <n v="2"/>
    <n v="3"/>
    <n v="59"/>
    <n v="3"/>
    <n v="15"/>
  </r>
  <r>
    <x v="2"/>
    <x v="2"/>
    <n v="23"/>
    <x v="3"/>
    <n v="4"/>
    <n v="4"/>
    <n v="4"/>
    <n v="4"/>
    <n v="4"/>
    <n v="3"/>
    <n v="4"/>
    <n v="3"/>
    <n v="3"/>
    <n v="3"/>
    <n v="4"/>
    <n v="3"/>
    <n v="3"/>
    <n v="4"/>
    <n v="3"/>
    <n v="3"/>
    <n v="3"/>
    <n v="3"/>
    <n v="62"/>
    <n v="6"/>
    <n v="20"/>
  </r>
  <r>
    <x v="2"/>
    <x v="2"/>
    <n v="68"/>
    <x v="4"/>
    <n v="4"/>
    <n v="4"/>
    <n v="4"/>
    <n v="5"/>
    <n v="3"/>
    <n v="3"/>
    <n v="4"/>
    <n v="2"/>
    <n v="3"/>
    <n v="2"/>
    <n v="3"/>
    <n v="2"/>
    <n v="3"/>
    <n v="5"/>
    <n v="4"/>
    <n v="3"/>
    <n v="3"/>
    <n v="3"/>
    <n v="60"/>
    <n v="4"/>
    <n v="28"/>
  </r>
  <r>
    <x v="2"/>
    <x v="2"/>
    <n v="9"/>
    <x v="35"/>
    <n v="3"/>
    <n v="3"/>
    <n v="3"/>
    <n v="6"/>
    <n v="3"/>
    <n v="2"/>
    <n v="4"/>
    <n v="4"/>
    <n v="2"/>
    <n v="3"/>
    <n v="3"/>
    <n v="3"/>
    <n v="3"/>
    <n v="3"/>
    <n v="3"/>
    <n v="3"/>
    <n v="3"/>
    <n v="4"/>
    <n v="58"/>
    <n v="2"/>
    <n v="34"/>
  </r>
  <r>
    <x v="2"/>
    <x v="2"/>
    <n v="198"/>
    <x v="19"/>
    <n v="3"/>
    <n v="2"/>
    <n v="3"/>
    <n v="4"/>
    <n v="3"/>
    <n v="2"/>
    <n v="4"/>
    <n v="3"/>
    <n v="3"/>
    <n v="3"/>
    <n v="4"/>
    <n v="2"/>
    <n v="2"/>
    <n v="4"/>
    <n v="3"/>
    <n v="2"/>
    <n v="2"/>
    <n v="4"/>
    <n v="53"/>
    <n v="-3"/>
    <n v="43"/>
  </r>
  <r>
    <x v="2"/>
    <x v="2"/>
    <n v="1"/>
    <x v="6"/>
    <n v="4"/>
    <n v="3"/>
    <n v="4"/>
    <n v="4"/>
    <n v="4"/>
    <n v="2"/>
    <n v="4"/>
    <n v="3"/>
    <n v="4"/>
    <n v="3"/>
    <n v="4"/>
    <n v="3"/>
    <n v="2"/>
    <n v="4"/>
    <n v="4"/>
    <n v="2"/>
    <n v="3"/>
    <n v="3"/>
    <n v="60"/>
    <n v="4"/>
    <n v="28"/>
  </r>
  <r>
    <x v="2"/>
    <x v="2"/>
    <n v="16"/>
    <x v="7"/>
    <n v="3"/>
    <n v="3"/>
    <n v="3"/>
    <n v="3"/>
    <n v="3"/>
    <n v="3"/>
    <n v="3"/>
    <n v="3"/>
    <n v="3"/>
    <n v="2"/>
    <n v="2"/>
    <n v="2"/>
    <n v="2"/>
    <n v="3"/>
    <n v="3"/>
    <n v="3"/>
    <n v="4"/>
    <n v="2"/>
    <n v="50"/>
    <n v="-6"/>
    <n v="50"/>
  </r>
  <r>
    <x v="2"/>
    <x v="2"/>
    <n v="12"/>
    <x v="22"/>
    <n v="3"/>
    <n v="2"/>
    <n v="3"/>
    <n v="4"/>
    <n v="3"/>
    <n v="2"/>
    <n v="5"/>
    <n v="4"/>
    <n v="4"/>
    <n v="3"/>
    <n v="2"/>
    <n v="4"/>
    <n v="3"/>
    <n v="3"/>
    <n v="3"/>
    <n v="2"/>
    <n v="2"/>
    <n v="4"/>
    <n v="56"/>
    <n v="0"/>
    <n v="40"/>
  </r>
  <r>
    <x v="2"/>
    <x v="2"/>
    <n v="18"/>
    <x v="8"/>
    <n v="3"/>
    <n v="3"/>
    <n v="4"/>
    <n v="4"/>
    <n v="3"/>
    <n v="3"/>
    <n v="5"/>
    <n v="3"/>
    <n v="5"/>
    <n v="2"/>
    <n v="3"/>
    <n v="3"/>
    <n v="2"/>
    <n v="3"/>
    <n v="5"/>
    <n v="3"/>
    <n v="2"/>
    <n v="4"/>
    <n v="60"/>
    <n v="4"/>
    <n v="28"/>
  </r>
  <r>
    <x v="2"/>
    <x v="2"/>
    <n v="154"/>
    <x v="36"/>
    <n v="4"/>
    <n v="3"/>
    <n v="4"/>
    <n v="4"/>
    <n v="4"/>
    <n v="3"/>
    <n v="5"/>
    <n v="4"/>
    <n v="3"/>
    <n v="3"/>
    <n v="2"/>
    <n v="2"/>
    <n v="3"/>
    <n v="5"/>
    <n v="4"/>
    <n v="2"/>
    <n v="3"/>
    <n v="4"/>
    <n v="62"/>
    <n v="6"/>
    <n v="20"/>
  </r>
  <r>
    <x v="2"/>
    <x v="2"/>
    <n v="162"/>
    <x v="37"/>
    <n v="5"/>
    <n v="4"/>
    <n v="4"/>
    <n v="6"/>
    <n v="4"/>
    <n v="3"/>
    <n v="4"/>
    <n v="3"/>
    <n v="3"/>
    <n v="3"/>
    <n v="3"/>
    <n v="3"/>
    <n v="3"/>
    <n v="4"/>
    <n v="3"/>
    <n v="3"/>
    <n v="4"/>
    <n v="4"/>
    <n v="66"/>
    <n v="10"/>
    <n v="15"/>
  </r>
  <r>
    <x v="2"/>
    <x v="2"/>
    <n v="32"/>
    <x v="14"/>
    <n v="4"/>
    <n v="4"/>
    <n v="4"/>
    <n v="4"/>
    <n v="3"/>
    <n v="3"/>
    <n v="4"/>
    <n v="4"/>
    <n v="4"/>
    <n v="4"/>
    <n v="4"/>
    <n v="3"/>
    <n v="2"/>
    <n v="4"/>
    <n v="3"/>
    <n v="3"/>
    <n v="3"/>
    <n v="5"/>
    <n v="65"/>
    <n v="9"/>
    <n v="16"/>
  </r>
  <r>
    <x v="2"/>
    <x v="2"/>
    <n v="178"/>
    <x v="38"/>
    <n v="3"/>
    <n v="3"/>
    <n v="4"/>
    <n v="3"/>
    <n v="3"/>
    <n v="3"/>
    <n v="3"/>
    <n v="4"/>
    <n v="3"/>
    <n v="3"/>
    <n v="4"/>
    <n v="3"/>
    <n v="2"/>
    <n v="5"/>
    <n v="3"/>
    <n v="3"/>
    <n v="2"/>
    <n v="2"/>
    <n v="56"/>
    <n v="0"/>
    <n v="40"/>
  </r>
  <r>
    <x v="2"/>
    <x v="2"/>
    <n v="2"/>
    <x v="30"/>
    <n v="3"/>
    <n v="3"/>
    <n v="4"/>
    <n v="4"/>
    <n v="3"/>
    <n v="3"/>
    <n v="3"/>
    <n v="2"/>
    <n v="2"/>
    <n v="2"/>
    <n v="3"/>
    <n v="2"/>
    <n v="2"/>
    <n v="3"/>
    <n v="3"/>
    <n v="3"/>
    <n v="2"/>
    <n v="4"/>
    <n v="51"/>
    <n v="-5"/>
    <n v="46"/>
  </r>
  <r>
    <x v="2"/>
    <x v="2"/>
    <n v="29"/>
    <x v="39"/>
    <n v="3"/>
    <n v="4"/>
    <n v="3"/>
    <n v="5"/>
    <n v="3"/>
    <n v="2"/>
    <n v="4"/>
    <n v="3"/>
    <n v="3"/>
    <n v="3"/>
    <n v="3"/>
    <n v="4"/>
    <n v="3"/>
    <n v="4"/>
    <n v="3"/>
    <n v="2"/>
    <n v="3"/>
    <n v="3"/>
    <n v="58"/>
    <n v="2"/>
    <n v="34"/>
  </r>
  <r>
    <x v="2"/>
    <x v="2"/>
    <n v="65"/>
    <x v="16"/>
    <n v="4"/>
    <n v="4"/>
    <n v="5"/>
    <n v="5"/>
    <n v="5"/>
    <n v="3"/>
    <n v="6"/>
    <n v="5"/>
    <n v="4"/>
    <n v="3"/>
    <n v="4"/>
    <n v="4"/>
    <n v="4"/>
    <n v="5"/>
    <n v="7"/>
    <n v="4"/>
    <n v="5"/>
    <n v="4"/>
    <n v="81"/>
    <n v="25"/>
    <n v="14"/>
  </r>
  <r>
    <x v="2"/>
    <x v="2"/>
    <n v="44"/>
    <x v="32"/>
    <n v="5"/>
    <n v="4"/>
    <n v="3"/>
    <n v="4"/>
    <n v="4"/>
    <n v="2"/>
    <n v="3"/>
    <n v="5"/>
    <n v="2"/>
    <n v="3"/>
    <n v="2"/>
    <n v="2"/>
    <n v="3"/>
    <n v="4"/>
    <n v="4"/>
    <n v="3"/>
    <n v="2"/>
    <n v="5"/>
    <n v="60"/>
    <n v="4"/>
    <n v="28"/>
  </r>
  <r>
    <x v="2"/>
    <x v="2"/>
    <n v="19"/>
    <x v="18"/>
    <n v="3"/>
    <n v="2"/>
    <n v="4"/>
    <n v="4"/>
    <n v="3"/>
    <n v="4"/>
    <n v="3"/>
    <n v="2"/>
    <n v="2"/>
    <n v="3"/>
    <n v="4"/>
    <n v="4"/>
    <n v="3"/>
    <n v="5"/>
    <n v="3"/>
    <n v="3"/>
    <n v="3"/>
    <n v="4"/>
    <n v="59"/>
    <n v="3"/>
    <n v="30"/>
  </r>
  <r>
    <x v="3"/>
    <x v="3"/>
    <n v="5"/>
    <x v="1"/>
    <n v="4"/>
    <n v="3"/>
    <n v="3"/>
    <n v="4"/>
    <n v="3"/>
    <n v="4"/>
    <n v="4"/>
    <n v="2"/>
    <n v="3"/>
    <n v="3"/>
    <n v="2"/>
    <n v="3"/>
    <n v="2"/>
    <n v="3"/>
    <n v="3"/>
    <n v="3"/>
    <n v="2"/>
    <n v="3"/>
    <n v="54"/>
    <n v="-2"/>
    <n v="43"/>
  </r>
  <r>
    <x v="3"/>
    <x v="3"/>
    <n v="27"/>
    <x v="40"/>
    <n v="3"/>
    <n v="2"/>
    <n v="3"/>
    <n v="4"/>
    <n v="3"/>
    <n v="3"/>
    <n v="6"/>
    <n v="3"/>
    <n v="4"/>
    <n v="2"/>
    <n v="2"/>
    <n v="3"/>
    <n v="3"/>
    <n v="4"/>
    <n v="3"/>
    <n v="3"/>
    <n v="2"/>
    <n v="3"/>
    <n v="56"/>
    <n v="0"/>
    <n v="24"/>
  </r>
  <r>
    <x v="3"/>
    <x v="3"/>
    <n v="23"/>
    <x v="3"/>
    <n v="5"/>
    <n v="3"/>
    <n v="4"/>
    <n v="5"/>
    <n v="4"/>
    <n v="3"/>
    <n v="4"/>
    <n v="3"/>
    <n v="3"/>
    <n v="2"/>
    <n v="4"/>
    <n v="4"/>
    <n v="2"/>
    <n v="4"/>
    <n v="3"/>
    <n v="3"/>
    <n v="3"/>
    <n v="4"/>
    <n v="63"/>
    <n v="7"/>
    <n v="9"/>
  </r>
  <r>
    <x v="3"/>
    <x v="3"/>
    <n v="68"/>
    <x v="4"/>
    <n v="4"/>
    <n v="2"/>
    <n v="5"/>
    <n v="4"/>
    <n v="4"/>
    <n v="3"/>
    <n v="3"/>
    <n v="3"/>
    <n v="3"/>
    <n v="3"/>
    <n v="2"/>
    <n v="3"/>
    <n v="2"/>
    <n v="4"/>
    <n v="3"/>
    <n v="3"/>
    <n v="4"/>
    <n v="4"/>
    <n v="59"/>
    <n v="3"/>
    <n v="16"/>
  </r>
  <r>
    <x v="3"/>
    <x v="3"/>
    <n v="198"/>
    <x v="19"/>
    <n v="4"/>
    <n v="2"/>
    <n v="3"/>
    <n v="3"/>
    <n v="3"/>
    <n v="4"/>
    <n v="3"/>
    <n v="2"/>
    <n v="2"/>
    <n v="2"/>
    <n v="2"/>
    <n v="2"/>
    <n v="2"/>
    <n v="3"/>
    <n v="2"/>
    <n v="2"/>
    <n v="3"/>
    <n v="3"/>
    <n v="47"/>
    <n v="-9"/>
    <n v="46"/>
  </r>
  <r>
    <x v="3"/>
    <x v="3"/>
    <n v="1"/>
    <x v="6"/>
    <n v="3"/>
    <n v="3"/>
    <n v="3"/>
    <n v="4"/>
    <n v="3"/>
    <n v="2"/>
    <n v="4"/>
    <n v="3"/>
    <n v="4"/>
    <n v="3"/>
    <n v="2"/>
    <n v="2"/>
    <n v="3"/>
    <n v="3"/>
    <n v="4"/>
    <n v="2"/>
    <n v="3"/>
    <n v="3"/>
    <n v="54"/>
    <n v="-2"/>
    <n v="43"/>
  </r>
  <r>
    <x v="3"/>
    <x v="3"/>
    <n v="16"/>
    <x v="7"/>
    <n v="3"/>
    <n v="2"/>
    <n v="4"/>
    <n v="3"/>
    <n v="2"/>
    <n v="3"/>
    <n v="3"/>
    <n v="2"/>
    <n v="3"/>
    <n v="2"/>
    <n v="2"/>
    <n v="2"/>
    <n v="2"/>
    <n v="3"/>
    <n v="2"/>
    <n v="2"/>
    <n v="2"/>
    <n v="4"/>
    <n v="46"/>
    <n v="-10"/>
    <n v="50"/>
  </r>
  <r>
    <x v="3"/>
    <x v="3"/>
    <n v="12"/>
    <x v="22"/>
    <n v="4"/>
    <n v="4"/>
    <n v="3"/>
    <n v="4"/>
    <n v="3"/>
    <n v="3"/>
    <n v="4"/>
    <n v="3"/>
    <n v="3"/>
    <n v="2"/>
    <n v="4"/>
    <n v="2"/>
    <n v="2"/>
    <n v="3"/>
    <n v="3"/>
    <n v="2"/>
    <n v="3"/>
    <n v="3"/>
    <n v="55"/>
    <n v="-1"/>
    <n v="32"/>
  </r>
  <r>
    <x v="3"/>
    <x v="3"/>
    <n v="204"/>
    <x v="41"/>
    <n v="5"/>
    <n v="4"/>
    <n v="4"/>
    <n v="5"/>
    <n v="3"/>
    <n v="4"/>
    <n v="4"/>
    <n v="5"/>
    <n v="4"/>
    <n v="2"/>
    <n v="4"/>
    <n v="3"/>
    <n v="3"/>
    <n v="5"/>
    <n v="4"/>
    <n v="3"/>
    <n v="4"/>
    <n v="4"/>
    <n v="70"/>
    <n v="14"/>
    <n v="5"/>
  </r>
  <r>
    <x v="3"/>
    <x v="3"/>
    <n v="41"/>
    <x v="42"/>
    <n v="5"/>
    <n v="3"/>
    <n v="5"/>
    <n v="6"/>
    <n v="6"/>
    <n v="5"/>
    <n v="4"/>
    <n v="4"/>
    <n v="4"/>
    <n v="2"/>
    <n v="3"/>
    <n v="3"/>
    <n v="4"/>
    <n v="3"/>
    <n v="4"/>
    <n v="3"/>
    <n v="4"/>
    <n v="4"/>
    <n v="72"/>
    <n v="16"/>
    <n v="3"/>
  </r>
  <r>
    <x v="3"/>
    <x v="3"/>
    <n v="18"/>
    <x v="8"/>
    <n v="4"/>
    <n v="3"/>
    <n v="4"/>
    <n v="4"/>
    <n v="3"/>
    <n v="3"/>
    <n v="5"/>
    <n v="2"/>
    <n v="3"/>
    <n v="3"/>
    <n v="2"/>
    <n v="2"/>
    <n v="3"/>
    <n v="4"/>
    <n v="4"/>
    <n v="3"/>
    <n v="3"/>
    <n v="3"/>
    <n v="58"/>
    <n v="2"/>
    <n v="20"/>
  </r>
  <r>
    <x v="3"/>
    <x v="3"/>
    <n v="90"/>
    <x v="43"/>
    <n v="4"/>
    <n v="4"/>
    <n v="4"/>
    <n v="4"/>
    <n v="3"/>
    <n v="5"/>
    <n v="4"/>
    <n v="3"/>
    <n v="3"/>
    <n v="2"/>
    <n v="2"/>
    <n v="2"/>
    <n v="4"/>
    <n v="3"/>
    <n v="3"/>
    <n v="2"/>
    <n v="3"/>
    <n v="5"/>
    <n v="60"/>
    <n v="4"/>
    <n v="14"/>
  </r>
  <r>
    <x v="3"/>
    <x v="3"/>
    <n v="14"/>
    <x v="9"/>
    <n v="4"/>
    <n v="3"/>
    <n v="4"/>
    <n v="5"/>
    <n v="4"/>
    <n v="3"/>
    <n v="4"/>
    <n v="5"/>
    <n v="4"/>
    <n v="4"/>
    <n v="2"/>
    <n v="3"/>
    <n v="3"/>
    <n v="4"/>
    <n v="3"/>
    <n v="2"/>
    <n v="3"/>
    <n v="5"/>
    <n v="65"/>
    <n v="9"/>
    <n v="8"/>
  </r>
  <r>
    <x v="3"/>
    <x v="3"/>
    <n v="82"/>
    <x v="44"/>
    <n v="5"/>
    <n v="4"/>
    <n v="6"/>
    <n v="7"/>
    <n v="4"/>
    <n v="5"/>
    <n v="4"/>
    <n v="3"/>
    <n v="4"/>
    <n v="5"/>
    <n v="2"/>
    <n v="6"/>
    <n v="3"/>
    <n v="5"/>
    <n v="4"/>
    <n v="3"/>
    <n v="3"/>
    <n v="4"/>
    <n v="77"/>
    <n v="21"/>
    <n v="2"/>
  </r>
  <r>
    <x v="3"/>
    <x v="3"/>
    <n v="7"/>
    <x v="11"/>
    <n v="3"/>
    <n v="3"/>
    <n v="3"/>
    <n v="4"/>
    <n v="4"/>
    <n v="3"/>
    <n v="3"/>
    <n v="3"/>
    <n v="3"/>
    <n v="3"/>
    <n v="2"/>
    <n v="5"/>
    <n v="3"/>
    <n v="4"/>
    <n v="4"/>
    <n v="4"/>
    <n v="3"/>
    <n v="4"/>
    <n v="61"/>
    <n v="5"/>
    <n v="12"/>
  </r>
  <r>
    <x v="3"/>
    <x v="3"/>
    <n v="4"/>
    <x v="13"/>
    <n v="3"/>
    <n v="3"/>
    <n v="3"/>
    <n v="3"/>
    <n v="3"/>
    <n v="4"/>
    <n v="5"/>
    <n v="3"/>
    <n v="1"/>
    <n v="3"/>
    <n v="4"/>
    <n v="2"/>
    <n v="2"/>
    <n v="5"/>
    <n v="2"/>
    <n v="4"/>
    <n v="2"/>
    <n v="2"/>
    <n v="54"/>
    <n v="-2"/>
    <n v="43"/>
  </r>
  <r>
    <x v="3"/>
    <x v="3"/>
    <n v="32"/>
    <x v="14"/>
    <n v="4"/>
    <n v="2"/>
    <n v="3"/>
    <n v="6"/>
    <n v="3"/>
    <n v="3"/>
    <n v="4"/>
    <n v="3"/>
    <n v="3"/>
    <n v="2"/>
    <n v="4"/>
    <n v="3"/>
    <n v="3"/>
    <n v="3"/>
    <n v="3"/>
    <n v="2"/>
    <n v="2"/>
    <n v="2"/>
    <n v="55"/>
    <n v="-1"/>
    <n v="32"/>
  </r>
  <r>
    <x v="3"/>
    <x v="3"/>
    <n v="38"/>
    <x v="15"/>
    <n v="3"/>
    <n v="3"/>
    <n v="5"/>
    <n v="5"/>
    <n v="4"/>
    <n v="4"/>
    <n v="4"/>
    <n v="2"/>
    <n v="3"/>
    <n v="4"/>
    <n v="2"/>
    <n v="3"/>
    <n v="2"/>
    <n v="5"/>
    <n v="4"/>
    <n v="4"/>
    <n v="3"/>
    <n v="6"/>
    <n v="66"/>
    <n v="10"/>
    <n v="7"/>
  </r>
  <r>
    <x v="3"/>
    <x v="3"/>
    <n v="203"/>
    <x v="45"/>
    <n v="5"/>
    <n v="3"/>
    <n v="5"/>
    <n v="6"/>
    <n v="3"/>
    <n v="3"/>
    <n v="3"/>
    <n v="4"/>
    <n v="4"/>
    <n v="4"/>
    <n v="3"/>
    <n v="4"/>
    <n v="3"/>
    <n v="7"/>
    <n v="4"/>
    <n v="2"/>
    <n v="3"/>
    <n v="4"/>
    <n v="70"/>
    <n v="14"/>
    <n v="5"/>
  </r>
  <r>
    <x v="3"/>
    <x v="3"/>
    <n v="49"/>
    <x v="27"/>
    <n v="3"/>
    <n v="3"/>
    <n v="4"/>
    <n v="6"/>
    <n v="4"/>
    <n v="3"/>
    <n v="3"/>
    <n v="3"/>
    <n v="3"/>
    <n v="4"/>
    <n v="4"/>
    <n v="3"/>
    <n v="2"/>
    <n v="4"/>
    <n v="4"/>
    <n v="3"/>
    <n v="2"/>
    <n v="3"/>
    <n v="61"/>
    <n v="5"/>
    <n v="12"/>
  </r>
  <r>
    <x v="3"/>
    <x v="3"/>
    <n v="11"/>
    <x v="29"/>
    <n v="3"/>
    <n v="3"/>
    <n v="3"/>
    <n v="4"/>
    <n v="4"/>
    <n v="3"/>
    <n v="4"/>
    <n v="3"/>
    <n v="3"/>
    <n v="2"/>
    <n v="2"/>
    <n v="3"/>
    <n v="3"/>
    <n v="3"/>
    <n v="6"/>
    <n v="4"/>
    <n v="3"/>
    <n v="3"/>
    <n v="59"/>
    <n v="3"/>
    <n v="16"/>
  </r>
  <r>
    <x v="3"/>
    <x v="3"/>
    <n v="2"/>
    <x v="30"/>
    <n v="3"/>
    <n v="4"/>
    <n v="4"/>
    <n v="4"/>
    <n v="3"/>
    <n v="3"/>
    <n v="3"/>
    <n v="2"/>
    <n v="3"/>
    <n v="3"/>
    <n v="4"/>
    <n v="2"/>
    <n v="2"/>
    <n v="4"/>
    <n v="2"/>
    <n v="3"/>
    <n v="2"/>
    <n v="4"/>
    <n v="55"/>
    <n v="-1"/>
    <n v="32"/>
  </r>
  <r>
    <x v="3"/>
    <x v="3"/>
    <n v="29"/>
    <x v="39"/>
    <n v="3"/>
    <n v="3"/>
    <n v="4"/>
    <n v="4"/>
    <n v="3"/>
    <n v="3"/>
    <n v="4"/>
    <n v="3"/>
    <n v="3"/>
    <n v="3"/>
    <n v="4"/>
    <n v="2"/>
    <n v="4"/>
    <n v="3"/>
    <n v="2"/>
    <n v="2"/>
    <n v="3"/>
    <n v="4"/>
    <n v="57"/>
    <n v="1"/>
    <n v="22"/>
  </r>
  <r>
    <x v="3"/>
    <x v="3"/>
    <n v="201"/>
    <x v="31"/>
    <n v="4"/>
    <n v="3"/>
    <n v="3"/>
    <n v="7"/>
    <n v="4"/>
    <n v="3"/>
    <n v="4"/>
    <n v="3"/>
    <n v="4"/>
    <n v="4"/>
    <n v="4"/>
    <n v="2"/>
    <n v="2"/>
    <n v="4"/>
    <n v="5"/>
    <n v="3"/>
    <n v="3"/>
    <n v="4"/>
    <n v="66"/>
    <n v="10"/>
    <n v="7"/>
  </r>
  <r>
    <x v="3"/>
    <x v="3"/>
    <n v="202"/>
    <x v="46"/>
    <n v="3"/>
    <n v="3"/>
    <n v="3"/>
    <n v="5"/>
    <n v="3"/>
    <n v="2"/>
    <n v="4"/>
    <n v="2"/>
    <n v="3"/>
    <n v="3"/>
    <n v="2"/>
    <n v="2"/>
    <n v="3"/>
    <n v="5"/>
    <n v="3"/>
    <n v="3"/>
    <n v="3"/>
    <n v="3"/>
    <n v="55"/>
    <n v="-1"/>
    <n v="32"/>
  </r>
  <r>
    <x v="3"/>
    <x v="3"/>
    <n v="65"/>
    <x v="16"/>
    <n v="6"/>
    <n v="3"/>
    <n v="5"/>
    <n v="6"/>
    <n v="4"/>
    <n v="4"/>
    <n v="6"/>
    <n v="4"/>
    <n v="4"/>
    <n v="4"/>
    <n v="4"/>
    <n v="5"/>
    <n v="4"/>
    <n v="5"/>
    <n v="4"/>
    <n v="5"/>
    <n v="3"/>
    <n v="3"/>
    <n v="79"/>
    <n v="23"/>
    <n v="1"/>
  </r>
  <r>
    <x v="3"/>
    <x v="3"/>
    <n v="34"/>
    <x v="17"/>
    <n v="3"/>
    <n v="2"/>
    <n v="4"/>
    <n v="4"/>
    <n v="3"/>
    <n v="4"/>
    <n v="4"/>
    <n v="2"/>
    <n v="3"/>
    <n v="3"/>
    <n v="2"/>
    <n v="3"/>
    <n v="2"/>
    <n v="4"/>
    <n v="3"/>
    <n v="3"/>
    <n v="3"/>
    <n v="2"/>
    <n v="54"/>
    <n v="-2"/>
    <n v="43"/>
  </r>
  <r>
    <x v="3"/>
    <x v="3"/>
    <n v="17"/>
    <x v="33"/>
    <n v="4"/>
    <n v="4"/>
    <n v="3"/>
    <n v="4"/>
    <n v="3"/>
    <n v="2"/>
    <n v="5"/>
    <n v="3"/>
    <n v="4"/>
    <n v="5"/>
    <n v="2"/>
    <n v="3"/>
    <n v="2"/>
    <n v="4"/>
    <n v="3"/>
    <n v="3"/>
    <n v="4"/>
    <n v="3"/>
    <n v="61"/>
    <n v="5"/>
    <n v="12"/>
  </r>
  <r>
    <x v="3"/>
    <x v="3"/>
    <n v="3"/>
    <x v="34"/>
    <n v="4"/>
    <n v="3"/>
    <n v="3"/>
    <n v="5"/>
    <n v="3"/>
    <n v="3"/>
    <n v="4"/>
    <n v="3"/>
    <n v="3"/>
    <n v="3"/>
    <n v="2"/>
    <n v="5"/>
    <n v="3"/>
    <n v="4"/>
    <n v="3"/>
    <n v="2"/>
    <n v="3"/>
    <n v="2"/>
    <n v="58"/>
    <n v="2"/>
    <n v="20"/>
  </r>
  <r>
    <x v="3"/>
    <x v="3"/>
    <n v="19"/>
    <x v="18"/>
    <n v="3"/>
    <n v="5"/>
    <n v="4"/>
    <n v="4"/>
    <n v="4"/>
    <n v="3"/>
    <n v="3"/>
    <n v="4"/>
    <n v="3"/>
    <n v="3"/>
    <n v="2"/>
    <n v="2"/>
    <n v="3"/>
    <n v="3"/>
    <n v="4"/>
    <n v="4"/>
    <n v="2"/>
    <n v="4"/>
    <n v="60"/>
    <n v="4"/>
    <n v="14"/>
  </r>
  <r>
    <x v="4"/>
    <x v="4"/>
    <n v="5"/>
    <x v="1"/>
    <n v="3"/>
    <n v="4"/>
    <n v="3"/>
    <n v="6"/>
    <n v="4"/>
    <n v="3"/>
    <n v="4"/>
    <n v="2"/>
    <n v="3"/>
    <n v="3"/>
    <n v="4"/>
    <n v="3"/>
    <n v="2"/>
    <n v="4"/>
    <n v="3"/>
    <n v="3"/>
    <n v="3"/>
    <n v="4"/>
    <n v="61"/>
    <n v="5"/>
    <n v="11"/>
  </r>
  <r>
    <x v="4"/>
    <x v="4"/>
    <n v="27"/>
    <x v="40"/>
    <n v="3"/>
    <n v="3"/>
    <n v="3"/>
    <n v="4"/>
    <n v="3"/>
    <n v="3"/>
    <n v="3"/>
    <n v="3"/>
    <n v="3"/>
    <n v="2"/>
    <n v="3"/>
    <n v="3"/>
    <n v="2"/>
    <n v="3"/>
    <n v="3"/>
    <n v="3"/>
    <n v="3"/>
    <n v="3"/>
    <n v="53"/>
    <n v="-3"/>
    <n v="37"/>
  </r>
  <r>
    <x v="4"/>
    <x v="4"/>
    <n v="195"/>
    <x v="2"/>
    <n v="3"/>
    <n v="3"/>
    <n v="3"/>
    <n v="4"/>
    <n v="3"/>
    <n v="3"/>
    <n v="4"/>
    <n v="3"/>
    <n v="3"/>
    <n v="2"/>
    <n v="2"/>
    <n v="3"/>
    <n v="2"/>
    <n v="3"/>
    <n v="3"/>
    <n v="3"/>
    <n v="3"/>
    <n v="3"/>
    <n v="53"/>
    <n v="-3"/>
    <n v="37"/>
  </r>
  <r>
    <x v="4"/>
    <x v="4"/>
    <n v="209"/>
    <x v="47"/>
    <n v="5"/>
    <n v="4"/>
    <n v="4"/>
    <n v="5"/>
    <n v="3"/>
    <n v="2"/>
    <n v="6"/>
    <n v="4"/>
    <n v="4"/>
    <n v="4"/>
    <n v="4"/>
    <n v="3"/>
    <n v="3"/>
    <n v="6"/>
    <n v="3"/>
    <n v="4"/>
    <n v="3"/>
    <n v="5"/>
    <n v="72"/>
    <n v="16"/>
    <n v="0"/>
  </r>
  <r>
    <x v="4"/>
    <x v="4"/>
    <n v="23"/>
    <x v="3"/>
    <n v="3"/>
    <n v="4"/>
    <n v="4"/>
    <n v="5"/>
    <n v="4"/>
    <n v="2"/>
    <n v="5"/>
    <n v="3"/>
    <n v="4"/>
    <n v="2"/>
    <n v="3"/>
    <n v="3"/>
    <n v="3"/>
    <n v="5"/>
    <n v="3"/>
    <n v="3"/>
    <n v="3"/>
    <n v="2"/>
    <n v="61"/>
    <n v="5"/>
    <n v="11"/>
  </r>
  <r>
    <x v="4"/>
    <x v="4"/>
    <n v="68"/>
    <x v="4"/>
    <n v="3"/>
    <n v="3"/>
    <n v="3"/>
    <n v="4"/>
    <n v="3"/>
    <n v="3"/>
    <n v="4"/>
    <n v="3"/>
    <n v="4"/>
    <n v="3"/>
    <n v="2"/>
    <n v="3"/>
    <n v="3"/>
    <n v="4"/>
    <n v="3"/>
    <n v="3"/>
    <n v="2"/>
    <n v="3"/>
    <n v="56"/>
    <n v="0"/>
    <n v="26"/>
  </r>
  <r>
    <x v="4"/>
    <x v="4"/>
    <n v="9"/>
    <x v="35"/>
    <n v="3"/>
    <n v="2"/>
    <n v="3"/>
    <n v="3"/>
    <n v="2"/>
    <n v="3"/>
    <n v="4"/>
    <n v="4"/>
    <n v="4"/>
    <n v="3"/>
    <n v="3"/>
    <n v="3"/>
    <n v="3"/>
    <n v="4"/>
    <n v="4"/>
    <n v="3"/>
    <n v="2"/>
    <n v="4"/>
    <n v="57"/>
    <n v="1"/>
    <n v="20"/>
  </r>
  <r>
    <x v="4"/>
    <x v="4"/>
    <n v="198"/>
    <x v="19"/>
    <n v="3"/>
    <n v="2"/>
    <n v="3"/>
    <n v="4"/>
    <n v="3"/>
    <n v="2"/>
    <n v="3"/>
    <n v="3"/>
    <n v="3"/>
    <n v="3"/>
    <n v="4"/>
    <n v="2"/>
    <n v="2"/>
    <n v="3"/>
    <n v="3"/>
    <n v="2"/>
    <n v="2"/>
    <n v="4"/>
    <n v="51"/>
    <n v="-5"/>
    <n v="46"/>
  </r>
  <r>
    <x v="4"/>
    <x v="4"/>
    <n v="1"/>
    <x v="6"/>
    <n v="4"/>
    <n v="3"/>
    <n v="4"/>
    <n v="5"/>
    <n v="3"/>
    <n v="2"/>
    <n v="6"/>
    <n v="3"/>
    <n v="3"/>
    <n v="2"/>
    <n v="4"/>
    <n v="2"/>
    <n v="2"/>
    <n v="4"/>
    <n v="4"/>
    <n v="3"/>
    <n v="4"/>
    <n v="3"/>
    <n v="61"/>
    <n v="5"/>
    <n v="11"/>
  </r>
  <r>
    <x v="4"/>
    <x v="4"/>
    <n v="39"/>
    <x v="48"/>
    <n v="3"/>
    <n v="2"/>
    <n v="3"/>
    <n v="4"/>
    <n v="3"/>
    <n v="4"/>
    <n v="4"/>
    <n v="3"/>
    <n v="3"/>
    <n v="2"/>
    <n v="4"/>
    <n v="2"/>
    <n v="2"/>
    <n v="3"/>
    <n v="3"/>
    <n v="2"/>
    <n v="3"/>
    <n v="3"/>
    <n v="53"/>
    <n v="-3"/>
    <n v="37"/>
  </r>
  <r>
    <x v="4"/>
    <x v="4"/>
    <n v="16"/>
    <x v="7"/>
    <n v="4"/>
    <n v="3"/>
    <n v="3"/>
    <n v="4"/>
    <n v="4"/>
    <n v="2"/>
    <n v="3"/>
    <n v="3"/>
    <n v="3"/>
    <n v="2"/>
    <n v="2"/>
    <n v="2"/>
    <n v="3"/>
    <n v="3"/>
    <n v="3"/>
    <n v="4"/>
    <n v="2"/>
    <n v="2"/>
    <n v="52"/>
    <n v="-4"/>
    <n v="43"/>
  </r>
  <r>
    <x v="4"/>
    <x v="4"/>
    <n v="12"/>
    <x v="22"/>
    <n v="3"/>
    <n v="4"/>
    <n v="3"/>
    <n v="5"/>
    <n v="3"/>
    <n v="2"/>
    <n v="3"/>
    <n v="3"/>
    <n v="3"/>
    <n v="3"/>
    <n v="2"/>
    <n v="2"/>
    <n v="2"/>
    <n v="3"/>
    <n v="3"/>
    <n v="2"/>
    <n v="2"/>
    <n v="4"/>
    <n v="52"/>
    <n v="-4"/>
    <n v="43"/>
  </r>
  <r>
    <x v="4"/>
    <x v="4"/>
    <n v="41"/>
    <x v="42"/>
    <n v="5"/>
    <n v="3"/>
    <n v="4"/>
    <n v="5"/>
    <n v="4"/>
    <n v="4"/>
    <n v="5"/>
    <n v="3"/>
    <n v="4"/>
    <n v="4"/>
    <n v="4"/>
    <n v="4"/>
    <n v="2"/>
    <n v="4"/>
    <n v="5"/>
    <n v="4"/>
    <n v="3"/>
    <n v="3"/>
    <n v="70"/>
    <n v="14"/>
    <n v="0"/>
  </r>
  <r>
    <x v="4"/>
    <x v="4"/>
    <n v="18"/>
    <x v="8"/>
    <n v="4"/>
    <n v="5"/>
    <n v="3"/>
    <n v="4"/>
    <n v="3"/>
    <n v="4"/>
    <n v="4"/>
    <n v="3"/>
    <n v="3"/>
    <n v="3"/>
    <n v="3"/>
    <n v="3"/>
    <n v="3"/>
    <n v="4"/>
    <n v="4"/>
    <n v="3"/>
    <n v="3"/>
    <n v="3"/>
    <n v="62"/>
    <n v="6"/>
    <n v="6"/>
  </r>
  <r>
    <x v="4"/>
    <x v="4"/>
    <n v="53"/>
    <x v="49"/>
    <n v="3"/>
    <n v="4"/>
    <n v="4"/>
    <n v="5"/>
    <n v="3"/>
    <n v="3"/>
    <n v="4"/>
    <n v="4"/>
    <n v="2"/>
    <n v="4"/>
    <n v="2"/>
    <n v="4"/>
    <n v="3"/>
    <n v="4"/>
    <n v="3"/>
    <n v="3"/>
    <n v="4"/>
    <n v="2"/>
    <n v="61"/>
    <n v="5"/>
    <n v="11"/>
  </r>
  <r>
    <x v="4"/>
    <x v="4"/>
    <n v="206"/>
    <x v="50"/>
    <n v="4"/>
    <n v="3"/>
    <n v="4"/>
    <n v="6"/>
    <n v="4"/>
    <n v="3"/>
    <n v="5"/>
    <n v="3"/>
    <n v="3"/>
    <n v="3"/>
    <n v="3"/>
    <n v="3"/>
    <n v="3"/>
    <n v="6"/>
    <n v="3"/>
    <n v="4"/>
    <n v="3"/>
    <n v="3"/>
    <n v="66"/>
    <n v="10"/>
    <n v="0"/>
  </r>
  <r>
    <x v="4"/>
    <x v="4"/>
    <n v="90"/>
    <x v="43"/>
    <n v="4"/>
    <n v="2"/>
    <n v="4"/>
    <n v="4"/>
    <n v="3"/>
    <n v="3"/>
    <n v="4"/>
    <n v="5"/>
    <n v="4"/>
    <n v="3"/>
    <n v="2"/>
    <n v="2"/>
    <n v="2"/>
    <n v="4"/>
    <n v="3"/>
    <n v="2"/>
    <n v="3"/>
    <n v="3"/>
    <n v="57"/>
    <n v="1"/>
    <n v="20"/>
  </r>
  <r>
    <x v="4"/>
    <x v="4"/>
    <n v="31"/>
    <x v="51"/>
    <n v="4"/>
    <n v="3"/>
    <n v="3"/>
    <n v="4"/>
    <n v="4"/>
    <n v="3"/>
    <n v="4"/>
    <n v="3"/>
    <n v="3"/>
    <n v="3"/>
    <n v="3"/>
    <n v="2"/>
    <n v="3"/>
    <n v="4"/>
    <n v="3"/>
    <n v="3"/>
    <n v="3"/>
    <n v="3"/>
    <n v="58"/>
    <n v="2"/>
    <n v="14"/>
  </r>
  <r>
    <x v="4"/>
    <x v="4"/>
    <n v="102"/>
    <x v="52"/>
    <n v="4"/>
    <n v="3"/>
    <n v="4"/>
    <n v="4"/>
    <n v="3"/>
    <n v="3"/>
    <n v="6"/>
    <n v="4"/>
    <n v="3"/>
    <n v="3"/>
    <n v="4"/>
    <n v="2"/>
    <n v="3"/>
    <n v="4"/>
    <n v="4"/>
    <n v="3"/>
    <n v="3"/>
    <n v="2"/>
    <n v="62"/>
    <n v="6"/>
    <n v="6"/>
  </r>
  <r>
    <x v="4"/>
    <x v="4"/>
    <n v="208"/>
    <x v="53"/>
    <n v="6"/>
    <n v="4"/>
    <n v="5"/>
    <n v="6"/>
    <n v="4"/>
    <n v="5"/>
    <n v="6"/>
    <n v="5"/>
    <n v="3"/>
    <n v="3"/>
    <n v="4"/>
    <n v="3"/>
    <n v="2"/>
    <n v="6"/>
    <n v="6"/>
    <n v="4"/>
    <n v="3"/>
    <n v="5"/>
    <n v="80"/>
    <n v="24"/>
    <n v="0"/>
  </r>
  <r>
    <x v="4"/>
    <x v="4"/>
    <n v="71"/>
    <x v="54"/>
    <n v="4"/>
    <n v="4"/>
    <n v="4"/>
    <n v="5"/>
    <n v="4"/>
    <n v="3"/>
    <n v="5"/>
    <n v="4"/>
    <n v="4"/>
    <n v="4"/>
    <n v="2"/>
    <n v="2"/>
    <n v="3"/>
    <n v="6"/>
    <n v="3"/>
    <n v="3"/>
    <n v="3"/>
    <n v="2"/>
    <n v="65"/>
    <n v="9"/>
    <n v="2"/>
  </r>
  <r>
    <x v="4"/>
    <x v="4"/>
    <n v="40"/>
    <x v="37"/>
    <n v="4"/>
    <n v="3"/>
    <n v="4"/>
    <n v="4"/>
    <n v="3"/>
    <n v="3"/>
    <n v="4"/>
    <n v="3"/>
    <n v="3"/>
    <n v="3"/>
    <n v="2"/>
    <n v="4"/>
    <n v="4"/>
    <n v="5"/>
    <n v="3"/>
    <n v="2"/>
    <n v="3"/>
    <n v="4"/>
    <n v="61"/>
    <n v="5"/>
    <n v="11"/>
  </r>
  <r>
    <x v="4"/>
    <x v="4"/>
    <n v="4"/>
    <x v="13"/>
    <n v="3"/>
    <n v="3"/>
    <n v="4"/>
    <n v="4"/>
    <n v="3"/>
    <n v="2"/>
    <n v="4"/>
    <n v="4"/>
    <n v="2"/>
    <n v="3"/>
    <n v="4"/>
    <n v="2"/>
    <n v="2"/>
    <n v="4"/>
    <n v="5"/>
    <n v="3"/>
    <n v="2"/>
    <n v="3"/>
    <n v="57"/>
    <n v="1"/>
    <n v="20"/>
  </r>
  <r>
    <x v="4"/>
    <x v="4"/>
    <n v="32"/>
    <x v="14"/>
    <n v="3"/>
    <n v="2"/>
    <n v="3"/>
    <n v="5"/>
    <n v="3"/>
    <n v="3"/>
    <n v="4"/>
    <n v="3"/>
    <n v="3"/>
    <n v="2"/>
    <n v="4"/>
    <n v="3"/>
    <n v="2"/>
    <n v="4"/>
    <n v="3"/>
    <n v="3"/>
    <n v="3"/>
    <n v="2"/>
    <n v="55"/>
    <n v="-1"/>
    <n v="28"/>
  </r>
  <r>
    <x v="4"/>
    <x v="4"/>
    <n v="38"/>
    <x v="15"/>
    <n v="5"/>
    <n v="3"/>
    <n v="4"/>
    <n v="4"/>
    <n v="5"/>
    <n v="4"/>
    <n v="4"/>
    <n v="3"/>
    <n v="3"/>
    <n v="3"/>
    <n v="3"/>
    <n v="3"/>
    <n v="2"/>
    <n v="3"/>
    <n v="4"/>
    <n v="3"/>
    <n v="3"/>
    <n v="3"/>
    <n v="62"/>
    <n v="6"/>
    <n v="6"/>
  </r>
  <r>
    <x v="4"/>
    <x v="4"/>
    <n v="203"/>
    <x v="45"/>
    <n v="4"/>
    <n v="3"/>
    <n v="4"/>
    <n v="5"/>
    <n v="3"/>
    <n v="2"/>
    <n v="5"/>
    <n v="4"/>
    <n v="3"/>
    <n v="2"/>
    <n v="4"/>
    <n v="3"/>
    <n v="3"/>
    <n v="4"/>
    <n v="3"/>
    <n v="3"/>
    <n v="4"/>
    <n v="4"/>
    <n v="63"/>
    <n v="7"/>
    <n v="3"/>
  </r>
  <r>
    <x v="4"/>
    <x v="4"/>
    <n v="207"/>
    <x v="55"/>
    <n v="8"/>
    <n v="5"/>
    <n v="5"/>
    <n v="6"/>
    <n v="5"/>
    <n v="5"/>
    <n v="5"/>
    <n v="3"/>
    <n v="4"/>
    <n v="3"/>
    <n v="4"/>
    <n v="4"/>
    <n v="3"/>
    <n v="6"/>
    <n v="4"/>
    <n v="3"/>
    <n v="3"/>
    <n v="4"/>
    <n v="80"/>
    <n v="24"/>
    <n v="0"/>
  </r>
  <r>
    <x v="4"/>
    <x v="4"/>
    <n v="2"/>
    <x v="30"/>
    <n v="3"/>
    <n v="3"/>
    <n v="3"/>
    <n v="4"/>
    <n v="4"/>
    <n v="2"/>
    <n v="4"/>
    <n v="4"/>
    <n v="2"/>
    <n v="3"/>
    <n v="3"/>
    <n v="3"/>
    <n v="2"/>
    <n v="5"/>
    <n v="3"/>
    <n v="3"/>
    <n v="2"/>
    <n v="4"/>
    <n v="57"/>
    <n v="1"/>
    <n v="20"/>
  </r>
  <r>
    <x v="4"/>
    <x v="4"/>
    <n v="29"/>
    <x v="39"/>
    <n v="3"/>
    <n v="2"/>
    <n v="4"/>
    <n v="5"/>
    <n v="3"/>
    <n v="2"/>
    <n v="5"/>
    <n v="3"/>
    <n v="2"/>
    <n v="2"/>
    <n v="3"/>
    <n v="4"/>
    <n v="3"/>
    <n v="3"/>
    <n v="3"/>
    <n v="2"/>
    <n v="2"/>
    <n v="3"/>
    <n v="54"/>
    <n v="-2"/>
    <n v="30"/>
  </r>
  <r>
    <x v="4"/>
    <x v="4"/>
    <n v="201"/>
    <x v="31"/>
    <n v="4"/>
    <n v="5"/>
    <n v="5"/>
    <n v="4"/>
    <n v="3"/>
    <n v="3"/>
    <n v="4"/>
    <n v="3"/>
    <n v="3"/>
    <n v="4"/>
    <n v="4"/>
    <n v="4"/>
    <n v="2"/>
    <n v="4"/>
    <n v="3"/>
    <n v="2"/>
    <n v="4"/>
    <n v="4"/>
    <n v="65"/>
    <n v="9"/>
    <n v="2"/>
  </r>
  <r>
    <x v="4"/>
    <x v="4"/>
    <n v="202"/>
    <x v="46"/>
    <n v="3"/>
    <n v="2"/>
    <n v="3"/>
    <n v="4"/>
    <n v="3"/>
    <n v="2"/>
    <n v="3"/>
    <n v="3"/>
    <n v="2"/>
    <n v="4"/>
    <n v="2"/>
    <n v="3"/>
    <n v="2"/>
    <n v="4"/>
    <n v="3"/>
    <n v="2"/>
    <n v="3"/>
    <n v="2"/>
    <n v="50"/>
    <n v="-6"/>
    <n v="50"/>
  </r>
  <r>
    <x v="4"/>
    <x v="4"/>
    <n v="65"/>
    <x v="16"/>
    <n v="5"/>
    <n v="4"/>
    <n v="5"/>
    <n v="7"/>
    <n v="5"/>
    <n v="5"/>
    <n v="4"/>
    <n v="4"/>
    <n v="4"/>
    <n v="3"/>
    <n v="4"/>
    <n v="4"/>
    <n v="2"/>
    <n v="5"/>
    <n v="4"/>
    <n v="4"/>
    <n v="3"/>
    <n v="4"/>
    <n v="76"/>
    <n v="20"/>
    <n v="0"/>
  </r>
  <r>
    <x v="4"/>
    <x v="4"/>
    <n v="44"/>
    <x v="32"/>
    <n v="3"/>
    <n v="3"/>
    <n v="3"/>
    <n v="4"/>
    <n v="3"/>
    <n v="2"/>
    <n v="3"/>
    <n v="2"/>
    <n v="3"/>
    <n v="3"/>
    <n v="4"/>
    <n v="3"/>
    <n v="3"/>
    <n v="6"/>
    <n v="3"/>
    <n v="2"/>
    <n v="2"/>
    <n v="4"/>
    <n v="56"/>
    <n v="0"/>
    <n v="26"/>
  </r>
  <r>
    <x v="4"/>
    <x v="4"/>
    <n v="8"/>
    <x v="56"/>
    <n v="4"/>
    <n v="2"/>
    <n v="4"/>
    <n v="4"/>
    <n v="4"/>
    <n v="3"/>
    <n v="6"/>
    <n v="3"/>
    <n v="3"/>
    <n v="2"/>
    <n v="4"/>
    <n v="2"/>
    <n v="2"/>
    <n v="4"/>
    <n v="3"/>
    <n v="3"/>
    <n v="3"/>
    <n v="3"/>
    <n v="59"/>
    <n v="3"/>
    <n v="13"/>
  </r>
  <r>
    <x v="4"/>
    <x v="4"/>
    <n v="3"/>
    <x v="34"/>
    <n v="4"/>
    <n v="4"/>
    <n v="4"/>
    <n v="3"/>
    <n v="4"/>
    <n v="2"/>
    <n v="4"/>
    <n v="4"/>
    <n v="3"/>
    <n v="3"/>
    <n v="3"/>
    <n v="2"/>
    <n v="3"/>
    <n v="3"/>
    <n v="4"/>
    <n v="2"/>
    <n v="3"/>
    <n v="4"/>
    <n v="59"/>
    <n v="3"/>
    <n v="13"/>
  </r>
  <r>
    <x v="4"/>
    <x v="4"/>
    <n v="19"/>
    <x v="18"/>
    <n v="3"/>
    <n v="3"/>
    <n v="3"/>
    <n v="4"/>
    <n v="3"/>
    <n v="2"/>
    <n v="3"/>
    <n v="4"/>
    <n v="3"/>
    <n v="4"/>
    <n v="4"/>
    <n v="2"/>
    <n v="2"/>
    <n v="4"/>
    <n v="3"/>
    <n v="3"/>
    <n v="3"/>
    <n v="3"/>
    <n v="56"/>
    <n v="0"/>
    <n v="26"/>
  </r>
  <r>
    <x v="4"/>
    <x v="4"/>
    <n v="205"/>
    <x v="57"/>
    <n v="4"/>
    <n v="4"/>
    <n v="4"/>
    <n v="5"/>
    <n v="5"/>
    <n v="5"/>
    <n v="4"/>
    <n v="4"/>
    <n v="5"/>
    <n v="5"/>
    <n v="4"/>
    <n v="3"/>
    <n v="4"/>
    <n v="4"/>
    <n v="4"/>
    <n v="4"/>
    <n v="2"/>
    <n v="6"/>
    <n v="76"/>
    <n v="20"/>
    <n v="0"/>
  </r>
  <r>
    <x v="5"/>
    <x v="5"/>
    <n v="5"/>
    <x v="1"/>
    <n v="3"/>
    <n v="4"/>
    <n v="3"/>
    <n v="5"/>
    <n v="4"/>
    <n v="2"/>
    <n v="4"/>
    <n v="4"/>
    <n v="4"/>
    <n v="3"/>
    <n v="3"/>
    <n v="2"/>
    <n v="2"/>
    <n v="3"/>
    <n v="4"/>
    <n v="4"/>
    <n v="3"/>
    <n v="5"/>
    <n v="62"/>
    <n v="6"/>
    <n v="9"/>
  </r>
  <r>
    <x v="5"/>
    <x v="5"/>
    <n v="27"/>
    <x v="40"/>
    <n v="4"/>
    <n v="3"/>
    <n v="3"/>
    <n v="4"/>
    <n v="3"/>
    <n v="3"/>
    <n v="4"/>
    <n v="2"/>
    <n v="4"/>
    <n v="3"/>
    <n v="4"/>
    <n v="2"/>
    <n v="2"/>
    <n v="3"/>
    <n v="3"/>
    <n v="3"/>
    <n v="2"/>
    <n v="4"/>
    <n v="56"/>
    <n v="0"/>
    <n v="28"/>
  </r>
  <r>
    <x v="5"/>
    <x v="5"/>
    <n v="23"/>
    <x v="3"/>
    <n v="3"/>
    <n v="3"/>
    <n v="4"/>
    <n v="5"/>
    <n v="3"/>
    <n v="3"/>
    <n v="4"/>
    <n v="4"/>
    <n v="4"/>
    <n v="3"/>
    <n v="3"/>
    <n v="3"/>
    <n v="3"/>
    <n v="3"/>
    <n v="3"/>
    <n v="3"/>
    <n v="3"/>
    <n v="3"/>
    <n v="60"/>
    <n v="4"/>
    <n v="14"/>
  </r>
  <r>
    <x v="5"/>
    <x v="5"/>
    <n v="68"/>
    <x v="4"/>
    <n v="4"/>
    <n v="3"/>
    <n v="4"/>
    <n v="4"/>
    <n v="4"/>
    <n v="3"/>
    <n v="4"/>
    <n v="3"/>
    <n v="3"/>
    <n v="2"/>
    <n v="2"/>
    <n v="3"/>
    <n v="3"/>
    <n v="3"/>
    <n v="3"/>
    <n v="3"/>
    <n v="3"/>
    <n v="3"/>
    <n v="57"/>
    <n v="1"/>
    <n v="22"/>
  </r>
  <r>
    <x v="5"/>
    <x v="5"/>
    <n v="198"/>
    <x v="19"/>
    <n v="4"/>
    <n v="3"/>
    <n v="3"/>
    <n v="3"/>
    <n v="3"/>
    <n v="2"/>
    <n v="3"/>
    <n v="3"/>
    <n v="3"/>
    <n v="3"/>
    <n v="4"/>
    <n v="2"/>
    <n v="2"/>
    <n v="4"/>
    <n v="3"/>
    <n v="3"/>
    <n v="2"/>
    <n v="4"/>
    <n v="54"/>
    <n v="-2"/>
    <n v="37"/>
  </r>
  <r>
    <x v="5"/>
    <x v="5"/>
    <n v="1"/>
    <x v="6"/>
    <n v="3"/>
    <n v="3"/>
    <n v="3"/>
    <n v="4"/>
    <n v="3"/>
    <n v="2"/>
    <n v="4"/>
    <n v="3"/>
    <n v="3"/>
    <n v="2"/>
    <n v="3"/>
    <n v="3"/>
    <n v="3"/>
    <n v="4"/>
    <n v="3"/>
    <n v="3"/>
    <n v="3"/>
    <n v="3"/>
    <n v="55"/>
    <n v="-1"/>
    <n v="32"/>
  </r>
  <r>
    <x v="5"/>
    <x v="5"/>
    <n v="16"/>
    <x v="7"/>
    <n v="3"/>
    <n v="2"/>
    <n v="3"/>
    <n v="4"/>
    <n v="3"/>
    <n v="2"/>
    <n v="4"/>
    <n v="3"/>
    <n v="3"/>
    <n v="2"/>
    <n v="2"/>
    <n v="2"/>
    <n v="2"/>
    <n v="3"/>
    <n v="3"/>
    <n v="2"/>
    <n v="2"/>
    <n v="3"/>
    <n v="48"/>
    <n v="-8"/>
    <n v="50"/>
  </r>
  <r>
    <x v="5"/>
    <x v="5"/>
    <n v="12"/>
    <x v="22"/>
    <n v="2"/>
    <n v="2"/>
    <n v="4"/>
    <n v="4"/>
    <n v="3"/>
    <n v="4"/>
    <n v="3"/>
    <n v="4"/>
    <n v="2"/>
    <n v="2"/>
    <n v="2"/>
    <n v="2"/>
    <n v="2"/>
    <n v="5"/>
    <n v="3"/>
    <n v="2"/>
    <n v="2"/>
    <n v="3"/>
    <n v="51"/>
    <n v="-5"/>
    <n v="43"/>
  </r>
  <r>
    <x v="5"/>
    <x v="5"/>
    <n v="37"/>
    <x v="58"/>
    <n v="4"/>
    <n v="3"/>
    <n v="4"/>
    <n v="4"/>
    <n v="3"/>
    <n v="3"/>
    <n v="4"/>
    <n v="4"/>
    <n v="4"/>
    <n v="3"/>
    <n v="4"/>
    <n v="2"/>
    <n v="3"/>
    <n v="4"/>
    <n v="4"/>
    <n v="3"/>
    <n v="3"/>
    <n v="3"/>
    <n v="62"/>
    <n v="6"/>
    <n v="9"/>
  </r>
  <r>
    <x v="5"/>
    <x v="5"/>
    <n v="18"/>
    <x v="8"/>
    <n v="4"/>
    <n v="3"/>
    <n v="4"/>
    <n v="3"/>
    <n v="3"/>
    <n v="3"/>
    <n v="3"/>
    <n v="5"/>
    <n v="4"/>
    <n v="2"/>
    <n v="2"/>
    <n v="3"/>
    <n v="2"/>
    <n v="3"/>
    <n v="2"/>
    <n v="5"/>
    <n v="2"/>
    <n v="3"/>
    <n v="56"/>
    <n v="0"/>
    <n v="28"/>
  </r>
  <r>
    <x v="5"/>
    <x v="5"/>
    <n v="53"/>
    <x v="49"/>
    <n v="5"/>
    <n v="4"/>
    <n v="4"/>
    <n v="4"/>
    <n v="4"/>
    <n v="3"/>
    <n v="9"/>
    <n v="4"/>
    <n v="3"/>
    <n v="4"/>
    <n v="4"/>
    <n v="5"/>
    <n v="3"/>
    <n v="4"/>
    <n v="3"/>
    <n v="4"/>
    <n v="3"/>
    <n v="4"/>
    <n v="74"/>
    <n v="18"/>
    <n v="0"/>
  </r>
  <r>
    <x v="5"/>
    <x v="5"/>
    <n v="90"/>
    <x v="43"/>
    <n v="4"/>
    <n v="3"/>
    <n v="5"/>
    <n v="4"/>
    <n v="4"/>
    <n v="3"/>
    <n v="4"/>
    <n v="3"/>
    <n v="3"/>
    <n v="4"/>
    <n v="3"/>
    <n v="2"/>
    <n v="2"/>
    <n v="5"/>
    <n v="4"/>
    <n v="4"/>
    <n v="5"/>
    <n v="4"/>
    <n v="66"/>
    <n v="10"/>
    <n v="2"/>
  </r>
  <r>
    <x v="5"/>
    <x v="5"/>
    <n v="51"/>
    <x v="59"/>
    <n v="4"/>
    <n v="3"/>
    <n v="4"/>
    <n v="5"/>
    <n v="3"/>
    <n v="5"/>
    <n v="4"/>
    <n v="3"/>
    <n v="2"/>
    <n v="3"/>
    <n v="4"/>
    <n v="2"/>
    <n v="3"/>
    <n v="3"/>
    <n v="3"/>
    <n v="4"/>
    <n v="3"/>
    <n v="4"/>
    <n v="62"/>
    <n v="6"/>
    <n v="9"/>
  </r>
  <r>
    <x v="5"/>
    <x v="5"/>
    <n v="31"/>
    <x v="51"/>
    <n v="4"/>
    <n v="3"/>
    <n v="4"/>
    <n v="4"/>
    <n v="3"/>
    <n v="2"/>
    <n v="6"/>
    <n v="4"/>
    <n v="3"/>
    <n v="2"/>
    <n v="3"/>
    <n v="2"/>
    <n v="3"/>
    <n v="3"/>
    <n v="4"/>
    <n v="4"/>
    <n v="4"/>
    <n v="5"/>
    <n v="63"/>
    <n v="7"/>
    <n v="5"/>
  </r>
  <r>
    <x v="5"/>
    <x v="5"/>
    <n v="102"/>
    <x v="52"/>
    <n v="5"/>
    <n v="2"/>
    <n v="4"/>
    <n v="6"/>
    <n v="4"/>
    <n v="3"/>
    <n v="5"/>
    <n v="3"/>
    <n v="3"/>
    <n v="3"/>
    <n v="3"/>
    <n v="3"/>
    <n v="2"/>
    <n v="4"/>
    <n v="3"/>
    <n v="3"/>
    <n v="2"/>
    <n v="2"/>
    <n v="60"/>
    <n v="4"/>
    <n v="14"/>
  </r>
  <r>
    <x v="5"/>
    <x v="5"/>
    <n v="14"/>
    <x v="9"/>
    <n v="3"/>
    <n v="3"/>
    <n v="5"/>
    <n v="5"/>
    <n v="4"/>
    <n v="2"/>
    <n v="4"/>
    <n v="4"/>
    <n v="4"/>
    <n v="3"/>
    <n v="4"/>
    <n v="3"/>
    <n v="3"/>
    <n v="4"/>
    <n v="4"/>
    <n v="3"/>
    <n v="3"/>
    <n v="4"/>
    <n v="65"/>
    <n v="9"/>
    <n v="4"/>
  </r>
  <r>
    <x v="5"/>
    <x v="5"/>
    <n v="71"/>
    <x v="54"/>
    <n v="4"/>
    <n v="3"/>
    <n v="4"/>
    <n v="4"/>
    <n v="3"/>
    <n v="2"/>
    <n v="4"/>
    <n v="3"/>
    <n v="3"/>
    <n v="3"/>
    <n v="4"/>
    <n v="3"/>
    <n v="4"/>
    <n v="4"/>
    <n v="4"/>
    <n v="3"/>
    <n v="2"/>
    <n v="2"/>
    <n v="59"/>
    <n v="3"/>
    <n v="16"/>
  </r>
  <r>
    <x v="5"/>
    <x v="5"/>
    <n v="25"/>
    <x v="10"/>
    <n v="3"/>
    <n v="4"/>
    <n v="3"/>
    <n v="3"/>
    <n v="4"/>
    <n v="3"/>
    <n v="5"/>
    <n v="3"/>
    <n v="3"/>
    <n v="2"/>
    <n v="4"/>
    <n v="2"/>
    <n v="2"/>
    <n v="4"/>
    <n v="4"/>
    <n v="2"/>
    <n v="3"/>
    <n v="3"/>
    <n v="57"/>
    <n v="1"/>
    <n v="22"/>
  </r>
  <r>
    <x v="5"/>
    <x v="5"/>
    <n v="7"/>
    <x v="11"/>
    <n v="5"/>
    <n v="3"/>
    <n v="3"/>
    <n v="3"/>
    <n v="3"/>
    <n v="2"/>
    <n v="5"/>
    <n v="4"/>
    <n v="3"/>
    <n v="3"/>
    <n v="2"/>
    <n v="2"/>
    <n v="3"/>
    <n v="3"/>
    <n v="4"/>
    <n v="3"/>
    <n v="3"/>
    <n v="5"/>
    <n v="59"/>
    <n v="3"/>
    <n v="16"/>
  </r>
  <r>
    <x v="5"/>
    <x v="5"/>
    <n v="4"/>
    <x v="13"/>
    <n v="3"/>
    <n v="2"/>
    <n v="3"/>
    <n v="4"/>
    <n v="3"/>
    <n v="3"/>
    <n v="4"/>
    <n v="3"/>
    <n v="3"/>
    <n v="3"/>
    <n v="3"/>
    <n v="2"/>
    <n v="2"/>
    <n v="4"/>
    <n v="3"/>
    <n v="2"/>
    <n v="2"/>
    <n v="3"/>
    <n v="52"/>
    <n v="-4"/>
    <n v="40"/>
  </r>
  <r>
    <x v="5"/>
    <x v="5"/>
    <n v="32"/>
    <x v="14"/>
    <n v="4"/>
    <n v="3"/>
    <n v="3"/>
    <n v="5"/>
    <n v="3"/>
    <n v="3"/>
    <n v="4"/>
    <n v="3"/>
    <n v="5"/>
    <n v="4"/>
    <n v="2"/>
    <n v="4"/>
    <n v="2"/>
    <n v="4"/>
    <n v="3"/>
    <n v="2"/>
    <n v="3"/>
    <n v="3"/>
    <n v="60"/>
    <n v="4"/>
    <n v="14"/>
  </r>
  <r>
    <x v="5"/>
    <x v="5"/>
    <n v="203"/>
    <x v="45"/>
    <n v="3"/>
    <n v="4"/>
    <n v="4"/>
    <n v="4"/>
    <n v="3"/>
    <n v="2"/>
    <n v="5"/>
    <n v="4"/>
    <n v="4"/>
    <n v="3"/>
    <n v="2"/>
    <n v="4"/>
    <n v="2"/>
    <n v="5"/>
    <n v="3"/>
    <n v="3"/>
    <n v="3"/>
    <n v="3"/>
    <n v="61"/>
    <n v="5"/>
    <n v="11"/>
  </r>
  <r>
    <x v="5"/>
    <x v="5"/>
    <n v="49"/>
    <x v="27"/>
    <n v="3"/>
    <n v="3"/>
    <n v="7"/>
    <n v="5"/>
    <n v="4"/>
    <n v="2"/>
    <n v="4"/>
    <n v="3"/>
    <n v="2"/>
    <n v="4"/>
    <n v="4"/>
    <n v="3"/>
    <n v="3"/>
    <n v="4"/>
    <n v="3"/>
    <n v="3"/>
    <n v="3"/>
    <n v="2"/>
    <n v="62"/>
    <n v="6"/>
    <n v="9"/>
  </r>
  <r>
    <x v="5"/>
    <x v="5"/>
    <n v="56"/>
    <x v="60"/>
    <n v="6"/>
    <n v="4"/>
    <n v="5"/>
    <n v="4"/>
    <n v="4"/>
    <n v="3"/>
    <n v="5"/>
    <n v="4"/>
    <n v="3"/>
    <n v="4"/>
    <n v="3"/>
    <n v="4"/>
    <n v="2"/>
    <n v="4"/>
    <n v="3"/>
    <n v="3"/>
    <n v="3"/>
    <n v="3"/>
    <n v="67"/>
    <n v="11"/>
    <n v="1"/>
  </r>
  <r>
    <x v="5"/>
    <x v="5"/>
    <n v="202"/>
    <x v="46"/>
    <n v="4"/>
    <n v="2"/>
    <n v="3"/>
    <n v="4"/>
    <n v="3"/>
    <n v="2"/>
    <n v="3"/>
    <n v="2"/>
    <n v="3"/>
    <n v="2"/>
    <n v="3"/>
    <n v="2"/>
    <n v="2"/>
    <n v="4"/>
    <n v="3"/>
    <n v="3"/>
    <n v="3"/>
    <n v="2"/>
    <n v="50"/>
    <n v="-6"/>
    <n v="46"/>
  </r>
  <r>
    <x v="5"/>
    <x v="5"/>
    <n v="211"/>
    <x v="61"/>
    <n v="5"/>
    <n v="3"/>
    <n v="4"/>
    <n v="5"/>
    <n v="3"/>
    <n v="3"/>
    <n v="5"/>
    <n v="4"/>
    <n v="3"/>
    <n v="3"/>
    <n v="2"/>
    <n v="3"/>
    <n v="2"/>
    <n v="4"/>
    <n v="3"/>
    <n v="3"/>
    <n v="3"/>
    <n v="3"/>
    <n v="61"/>
    <n v="5"/>
    <n v="11"/>
  </r>
  <r>
    <x v="5"/>
    <x v="5"/>
    <n v="65"/>
    <x v="16"/>
    <n v="5"/>
    <n v="4"/>
    <n v="5"/>
    <n v="6"/>
    <n v="4"/>
    <n v="4"/>
    <n v="5"/>
    <n v="4"/>
    <n v="4"/>
    <n v="3"/>
    <n v="2"/>
    <n v="4"/>
    <n v="3"/>
    <n v="5"/>
    <n v="4"/>
    <n v="5"/>
    <n v="4"/>
    <n v="5"/>
    <n v="76"/>
    <n v="20"/>
    <n v="0"/>
  </r>
  <r>
    <x v="5"/>
    <x v="5"/>
    <n v="34"/>
    <x v="17"/>
    <n v="3"/>
    <n v="3"/>
    <n v="3"/>
    <n v="5"/>
    <n v="4"/>
    <n v="4"/>
    <n v="3"/>
    <n v="3"/>
    <n v="3"/>
    <n v="2"/>
    <n v="2"/>
    <n v="3"/>
    <n v="2"/>
    <n v="4"/>
    <n v="3"/>
    <n v="2"/>
    <n v="3"/>
    <n v="4"/>
    <n v="56"/>
    <n v="0"/>
    <n v="28"/>
  </r>
  <r>
    <x v="5"/>
    <x v="5"/>
    <n v="44"/>
    <x v="32"/>
    <n v="3"/>
    <n v="2"/>
    <n v="3"/>
    <n v="5"/>
    <n v="3"/>
    <n v="3"/>
    <n v="3"/>
    <n v="2"/>
    <n v="2"/>
    <n v="4"/>
    <n v="4"/>
    <n v="3"/>
    <n v="2"/>
    <n v="3"/>
    <n v="3"/>
    <n v="2"/>
    <n v="3"/>
    <n v="4"/>
    <n v="54"/>
    <n v="-2"/>
    <n v="37"/>
  </r>
  <r>
    <x v="5"/>
    <x v="5"/>
    <n v="17"/>
    <x v="33"/>
    <n v="5"/>
    <n v="4"/>
    <n v="4"/>
    <n v="5"/>
    <n v="3"/>
    <n v="3"/>
    <n v="5"/>
    <n v="3"/>
    <n v="5"/>
    <n v="3"/>
    <n v="3"/>
    <n v="3"/>
    <n v="3"/>
    <n v="5"/>
    <n v="4"/>
    <n v="3"/>
    <n v="3"/>
    <n v="3"/>
    <n v="67"/>
    <n v="11"/>
    <n v="1"/>
  </r>
  <r>
    <x v="5"/>
    <x v="5"/>
    <n v="3"/>
    <x v="34"/>
    <n v="3"/>
    <n v="3"/>
    <n v="3"/>
    <n v="4"/>
    <n v="3"/>
    <n v="2"/>
    <n v="5"/>
    <n v="4"/>
    <n v="3"/>
    <n v="3"/>
    <n v="2"/>
    <n v="2"/>
    <n v="3"/>
    <n v="3"/>
    <n v="3"/>
    <n v="3"/>
    <n v="3"/>
    <n v="3"/>
    <n v="55"/>
    <n v="-1"/>
    <n v="32"/>
  </r>
  <r>
    <x v="5"/>
    <x v="5"/>
    <n v="19"/>
    <x v="18"/>
    <n v="4"/>
    <n v="2"/>
    <n v="3"/>
    <n v="5"/>
    <n v="4"/>
    <n v="2"/>
    <n v="5"/>
    <n v="2"/>
    <n v="2"/>
    <n v="3"/>
    <n v="2"/>
    <n v="3"/>
    <n v="3"/>
    <n v="4"/>
    <n v="3"/>
    <n v="4"/>
    <n v="3"/>
    <n v="4"/>
    <n v="58"/>
    <n v="2"/>
    <n v="18"/>
  </r>
  <r>
    <x v="5"/>
    <x v="5"/>
    <n v="210"/>
    <x v="62"/>
    <n v="5"/>
    <n v="2"/>
    <n v="4"/>
    <n v="4"/>
    <n v="3"/>
    <n v="3"/>
    <n v="5"/>
    <n v="3"/>
    <n v="4"/>
    <n v="3"/>
    <n v="5"/>
    <n v="3"/>
    <n v="2"/>
    <n v="5"/>
    <n v="4"/>
    <n v="4"/>
    <n v="3"/>
    <n v="3"/>
    <n v="65"/>
    <n v="9"/>
    <n v="4"/>
  </r>
  <r>
    <x v="6"/>
    <x v="6"/>
    <n v="195"/>
    <x v="2"/>
    <n v="3"/>
    <n v="3"/>
    <n v="4"/>
    <n v="4"/>
    <n v="3"/>
    <n v="2"/>
    <n v="3"/>
    <n v="3"/>
    <n v="4"/>
    <n v="3"/>
    <n v="3"/>
    <n v="3"/>
    <n v="2"/>
    <n v="3"/>
    <n v="3"/>
    <n v="3"/>
    <n v="2"/>
    <n v="3"/>
    <n v="54"/>
    <n v="-2"/>
    <n v="40"/>
  </r>
  <r>
    <x v="6"/>
    <x v="6"/>
    <n v="23"/>
    <x v="3"/>
    <n v="5"/>
    <n v="3"/>
    <n v="4"/>
    <n v="6"/>
    <n v="4"/>
    <n v="3"/>
    <n v="4"/>
    <n v="2"/>
    <n v="4"/>
    <n v="3"/>
    <n v="4"/>
    <n v="3"/>
    <n v="3"/>
    <n v="5"/>
    <n v="4"/>
    <n v="3"/>
    <n v="3"/>
    <n v="3"/>
    <n v="66"/>
    <n v="10"/>
    <n v="24"/>
  </r>
  <r>
    <x v="6"/>
    <x v="6"/>
    <n v="68"/>
    <x v="4"/>
    <n v="3"/>
    <n v="2"/>
    <n v="4"/>
    <n v="4"/>
    <n v="3"/>
    <n v="3"/>
    <n v="5"/>
    <n v="2"/>
    <n v="3"/>
    <n v="2"/>
    <n v="4"/>
    <n v="3"/>
    <n v="2"/>
    <n v="4"/>
    <n v="3"/>
    <n v="3"/>
    <n v="3"/>
    <n v="2"/>
    <n v="55"/>
    <n v="-1"/>
    <n v="34"/>
  </r>
  <r>
    <x v="6"/>
    <x v="6"/>
    <n v="1"/>
    <x v="6"/>
    <n v="3"/>
    <n v="3"/>
    <n v="4"/>
    <n v="4"/>
    <n v="3"/>
    <n v="2"/>
    <n v="3"/>
    <n v="4"/>
    <n v="3"/>
    <n v="2"/>
    <n v="2"/>
    <n v="3"/>
    <n v="2"/>
    <n v="3"/>
    <n v="3"/>
    <n v="3"/>
    <n v="3"/>
    <n v="3"/>
    <n v="53"/>
    <n v="-3"/>
    <n v="46"/>
  </r>
  <r>
    <x v="6"/>
    <x v="6"/>
    <n v="212"/>
    <x v="63"/>
    <n v="6"/>
    <n v="3"/>
    <n v="7"/>
    <n v="6"/>
    <n v="4"/>
    <n v="3"/>
    <n v="6"/>
    <n v="6"/>
    <n v="3"/>
    <n v="3"/>
    <n v="4"/>
    <n v="4"/>
    <n v="7"/>
    <n v="5"/>
    <n v="3"/>
    <n v="5"/>
    <n v="3"/>
    <n v="4"/>
    <n v="82"/>
    <n v="26"/>
    <n v="18"/>
  </r>
  <r>
    <x v="6"/>
    <x v="6"/>
    <n v="39"/>
    <x v="48"/>
    <n v="4"/>
    <n v="4"/>
    <n v="3"/>
    <n v="6"/>
    <n v="3"/>
    <n v="3"/>
    <n v="4"/>
    <n v="3"/>
    <n v="2"/>
    <n v="2"/>
    <n v="4"/>
    <n v="3"/>
    <n v="2"/>
    <n v="3"/>
    <n v="3"/>
    <n v="3"/>
    <n v="3"/>
    <n v="3"/>
    <n v="58"/>
    <n v="2"/>
    <n v="30"/>
  </r>
  <r>
    <x v="6"/>
    <x v="6"/>
    <n v="10"/>
    <x v="64"/>
    <n v="3"/>
    <n v="2"/>
    <n v="5"/>
    <n v="4"/>
    <n v="3"/>
    <n v="2"/>
    <n v="3"/>
    <n v="3"/>
    <n v="3"/>
    <n v="4"/>
    <n v="3"/>
    <n v="2"/>
    <n v="2"/>
    <n v="4"/>
    <n v="3"/>
    <n v="3"/>
    <n v="3"/>
    <n v="2"/>
    <n v="54"/>
    <n v="-2"/>
    <n v="40"/>
  </r>
  <r>
    <x v="6"/>
    <x v="6"/>
    <n v="14"/>
    <x v="9"/>
    <n v="5"/>
    <n v="3"/>
    <n v="5"/>
    <n v="5"/>
    <n v="4"/>
    <n v="4"/>
    <n v="4"/>
    <n v="3"/>
    <n v="4"/>
    <n v="3"/>
    <n v="4"/>
    <n v="4"/>
    <n v="3"/>
    <n v="5"/>
    <n v="5"/>
    <n v="4"/>
    <n v="3"/>
    <n v="3"/>
    <n v="71"/>
    <n v="15"/>
    <n v="22"/>
  </r>
  <r>
    <x v="6"/>
    <x v="6"/>
    <n v="7"/>
    <x v="11"/>
    <n v="3"/>
    <n v="2"/>
    <n v="3"/>
    <n v="5"/>
    <n v="5"/>
    <n v="3"/>
    <n v="4"/>
    <n v="3"/>
    <n v="4"/>
    <n v="4"/>
    <n v="4"/>
    <n v="3"/>
    <n v="3"/>
    <n v="5"/>
    <n v="3"/>
    <n v="3"/>
    <n v="3"/>
    <n v="3"/>
    <n v="63"/>
    <n v="7"/>
    <n v="26"/>
  </r>
  <r>
    <x v="6"/>
    <x v="6"/>
    <n v="4"/>
    <x v="13"/>
    <n v="3"/>
    <n v="2"/>
    <n v="4"/>
    <n v="4"/>
    <n v="2"/>
    <n v="2"/>
    <n v="5"/>
    <n v="4"/>
    <n v="2"/>
    <n v="3"/>
    <n v="3"/>
    <n v="4"/>
    <n v="2"/>
    <n v="3"/>
    <n v="2"/>
    <n v="2"/>
    <n v="3"/>
    <n v="3"/>
    <n v="53"/>
    <n v="-3"/>
    <n v="46"/>
  </r>
  <r>
    <x v="6"/>
    <x v="6"/>
    <n v="32"/>
    <x v="14"/>
    <n v="5"/>
    <n v="2"/>
    <n v="4"/>
    <n v="4"/>
    <n v="4"/>
    <n v="3"/>
    <n v="4"/>
    <n v="3"/>
    <n v="3"/>
    <n v="2"/>
    <n v="2"/>
    <n v="3"/>
    <n v="3"/>
    <n v="4"/>
    <n v="2"/>
    <n v="3"/>
    <n v="3"/>
    <n v="2"/>
    <n v="56"/>
    <n v="0"/>
    <n v="32"/>
  </r>
  <r>
    <x v="6"/>
    <x v="6"/>
    <n v="2"/>
    <x v="30"/>
    <n v="3"/>
    <n v="3"/>
    <n v="3"/>
    <n v="5"/>
    <n v="3"/>
    <n v="2"/>
    <n v="4"/>
    <n v="2"/>
    <n v="2"/>
    <n v="3"/>
    <n v="2"/>
    <n v="3"/>
    <n v="3"/>
    <n v="3"/>
    <n v="3"/>
    <n v="2"/>
    <n v="2"/>
    <n v="2"/>
    <n v="50"/>
    <n v="-6"/>
    <n v="50"/>
  </r>
  <r>
    <x v="6"/>
    <x v="6"/>
    <n v="211"/>
    <x v="61"/>
    <n v="4"/>
    <n v="3"/>
    <n v="3"/>
    <n v="5"/>
    <n v="3"/>
    <n v="3"/>
    <n v="5"/>
    <n v="3"/>
    <n v="3"/>
    <n v="3"/>
    <n v="4"/>
    <n v="2"/>
    <n v="2"/>
    <n v="5"/>
    <n v="3"/>
    <n v="3"/>
    <n v="3"/>
    <n v="5"/>
    <n v="62"/>
    <n v="6"/>
    <n v="28"/>
  </r>
  <r>
    <x v="6"/>
    <x v="6"/>
    <n v="205"/>
    <x v="57"/>
    <n v="6"/>
    <n v="5"/>
    <n v="4"/>
    <n v="5"/>
    <n v="3"/>
    <n v="3"/>
    <n v="4"/>
    <n v="5"/>
    <n v="5"/>
    <n v="3"/>
    <n v="3"/>
    <n v="6"/>
    <n v="3"/>
    <n v="5"/>
    <n v="5"/>
    <n v="4"/>
    <n v="4"/>
    <n v="5"/>
    <n v="78"/>
    <n v="22"/>
    <n v="20"/>
  </r>
  <r>
    <x v="6"/>
    <x v="6"/>
    <n v="213"/>
    <x v="65"/>
    <n v="6"/>
    <n v="4"/>
    <n v="6"/>
    <n v="6"/>
    <n v="5"/>
    <n v="4"/>
    <n v="5"/>
    <n v="4"/>
    <n v="5"/>
    <n v="3"/>
    <n v="3"/>
    <n v="4"/>
    <n v="3"/>
    <n v="5"/>
    <n v="5"/>
    <n v="5"/>
    <n v="5"/>
    <n v="4"/>
    <n v="82"/>
    <n v="26"/>
    <n v="18"/>
  </r>
  <r>
    <x v="7"/>
    <x v="7"/>
    <n v="5"/>
    <x v="1"/>
    <n v="3"/>
    <n v="3"/>
    <n v="4"/>
    <n v="4"/>
    <n v="4"/>
    <n v="2"/>
    <n v="4"/>
    <n v="3"/>
    <n v="2"/>
    <n v="4"/>
    <n v="4"/>
    <n v="3"/>
    <n v="3"/>
    <n v="4"/>
    <n v="3"/>
    <n v="3"/>
    <n v="3"/>
    <n v="4"/>
    <n v="60"/>
    <n v="4"/>
    <n v="30"/>
  </r>
  <r>
    <x v="7"/>
    <x v="7"/>
    <n v="209"/>
    <x v="47"/>
    <n v="4"/>
    <n v="2"/>
    <n v="4"/>
    <n v="4"/>
    <n v="3"/>
    <n v="2"/>
    <n v="6"/>
    <n v="3"/>
    <n v="3"/>
    <n v="3"/>
    <n v="3"/>
    <n v="3"/>
    <n v="3"/>
    <n v="3"/>
    <n v="4"/>
    <n v="3"/>
    <n v="3"/>
    <n v="4"/>
    <n v="60"/>
    <n v="4"/>
    <n v="30"/>
  </r>
  <r>
    <x v="7"/>
    <x v="7"/>
    <n v="23"/>
    <x v="3"/>
    <n v="4"/>
    <n v="3"/>
    <n v="4"/>
    <n v="4"/>
    <n v="3"/>
    <n v="3"/>
    <n v="4"/>
    <n v="3"/>
    <n v="3"/>
    <n v="3"/>
    <n v="2"/>
    <n v="4"/>
    <n v="3"/>
    <n v="4"/>
    <n v="4"/>
    <n v="3"/>
    <n v="2"/>
    <n v="4"/>
    <n v="60"/>
    <n v="4"/>
    <n v="30"/>
  </r>
  <r>
    <x v="7"/>
    <x v="7"/>
    <n v="68"/>
    <x v="4"/>
    <n v="3"/>
    <n v="3"/>
    <n v="4"/>
    <n v="5"/>
    <n v="3"/>
    <n v="3"/>
    <n v="3"/>
    <n v="4"/>
    <n v="3"/>
    <n v="2"/>
    <n v="3"/>
    <n v="2"/>
    <n v="2"/>
    <n v="5"/>
    <n v="3"/>
    <n v="3"/>
    <n v="2"/>
    <n v="4"/>
    <n v="57"/>
    <n v="1"/>
    <n v="40"/>
  </r>
  <r>
    <x v="7"/>
    <x v="7"/>
    <n v="217"/>
    <x v="66"/>
    <n v="4"/>
    <n v="3"/>
    <n v="4"/>
    <n v="6"/>
    <n v="5"/>
    <n v="2"/>
    <n v="6"/>
    <n v="4"/>
    <n v="5"/>
    <n v="3"/>
    <n v="4"/>
    <n v="3"/>
    <n v="4"/>
    <n v="4"/>
    <n v="5"/>
    <n v="3"/>
    <n v="3"/>
    <n v="4"/>
    <n v="72"/>
    <n v="16"/>
    <n v="10"/>
  </r>
  <r>
    <x v="7"/>
    <x v="7"/>
    <n v="1"/>
    <x v="6"/>
    <n v="4"/>
    <n v="3"/>
    <n v="3"/>
    <n v="4"/>
    <n v="2"/>
    <n v="3"/>
    <n v="6"/>
    <n v="2"/>
    <n v="4"/>
    <n v="2"/>
    <n v="2"/>
    <n v="3"/>
    <n v="2"/>
    <n v="5"/>
    <n v="3"/>
    <n v="3"/>
    <n v="3"/>
    <n v="3"/>
    <n v="57"/>
    <n v="1"/>
    <n v="40"/>
  </r>
  <r>
    <x v="7"/>
    <x v="7"/>
    <n v="212"/>
    <x v="63"/>
    <n v="4"/>
    <n v="4"/>
    <n v="5"/>
    <n v="6"/>
    <n v="4"/>
    <n v="3"/>
    <n v="9"/>
    <n v="3"/>
    <n v="3"/>
    <n v="2"/>
    <n v="3"/>
    <n v="3"/>
    <n v="4"/>
    <n v="6"/>
    <n v="3"/>
    <n v="3"/>
    <n v="3"/>
    <n v="7"/>
    <n v="75"/>
    <n v="19"/>
    <n v="9"/>
  </r>
  <r>
    <x v="7"/>
    <x v="7"/>
    <n v="12"/>
    <x v="22"/>
    <n v="3"/>
    <n v="3"/>
    <n v="3"/>
    <n v="4"/>
    <n v="3"/>
    <n v="3"/>
    <n v="3"/>
    <n v="3"/>
    <n v="3"/>
    <n v="2"/>
    <n v="4"/>
    <n v="3"/>
    <n v="2"/>
    <n v="3"/>
    <n v="3"/>
    <n v="4"/>
    <n v="6"/>
    <n v="3"/>
    <n v="58"/>
    <n v="2"/>
    <n v="34"/>
  </r>
  <r>
    <x v="7"/>
    <x v="7"/>
    <n v="216"/>
    <x v="67"/>
    <n v="4"/>
    <n v="3"/>
    <n v="5"/>
    <n v="4"/>
    <n v="3"/>
    <n v="2"/>
    <n v="4"/>
    <n v="5"/>
    <n v="3"/>
    <n v="3"/>
    <n v="3"/>
    <n v="3"/>
    <n v="3"/>
    <n v="5"/>
    <n v="3"/>
    <n v="3"/>
    <n v="3"/>
    <n v="3"/>
    <n v="62"/>
    <n v="6"/>
    <n v="15"/>
  </r>
  <r>
    <x v="7"/>
    <x v="7"/>
    <n v="10"/>
    <x v="64"/>
    <n v="5"/>
    <n v="3"/>
    <n v="4"/>
    <n v="5"/>
    <n v="3"/>
    <n v="2"/>
    <n v="5"/>
    <n v="4"/>
    <n v="4"/>
    <n v="3"/>
    <n v="2"/>
    <n v="2"/>
    <n v="3"/>
    <n v="4"/>
    <n v="3"/>
    <n v="3"/>
    <n v="2"/>
    <n v="3"/>
    <n v="60"/>
    <n v="4"/>
    <n v="30"/>
  </r>
  <r>
    <x v="7"/>
    <x v="7"/>
    <n v="53"/>
    <x v="49"/>
    <n v="3"/>
    <n v="4"/>
    <n v="3"/>
    <n v="4"/>
    <n v="4"/>
    <n v="3"/>
    <n v="4"/>
    <n v="3"/>
    <n v="5"/>
    <n v="4"/>
    <n v="4"/>
    <n v="3"/>
    <n v="3"/>
    <n v="5"/>
    <n v="3"/>
    <n v="2"/>
    <n v="4"/>
    <n v="3"/>
    <n v="64"/>
    <n v="8"/>
    <n v="13"/>
  </r>
  <r>
    <x v="7"/>
    <x v="7"/>
    <n v="214"/>
    <x v="68"/>
    <n v="3"/>
    <n v="4"/>
    <n v="4"/>
    <n v="4"/>
    <n v="3"/>
    <n v="3"/>
    <n v="3"/>
    <n v="4"/>
    <n v="4"/>
    <n v="3"/>
    <n v="4"/>
    <n v="3"/>
    <n v="3"/>
    <n v="4"/>
    <n v="2"/>
    <n v="2"/>
    <n v="3"/>
    <n v="4"/>
    <n v="60"/>
    <n v="4"/>
    <n v="30"/>
  </r>
  <r>
    <x v="7"/>
    <x v="7"/>
    <n v="215"/>
    <x v="69"/>
    <n v="2"/>
    <n v="4"/>
    <n v="4"/>
    <n v="4"/>
    <n v="3"/>
    <n v="4"/>
    <n v="3"/>
    <n v="3"/>
    <n v="3"/>
    <n v="3"/>
    <n v="4"/>
    <n v="3"/>
    <n v="2"/>
    <n v="5"/>
    <n v="2"/>
    <n v="3"/>
    <n v="4"/>
    <n v="4"/>
    <n v="60"/>
    <n v="4"/>
    <n v="30"/>
  </r>
  <r>
    <x v="7"/>
    <x v="7"/>
    <n v="14"/>
    <x v="9"/>
    <n v="4"/>
    <n v="4"/>
    <n v="3"/>
    <n v="4"/>
    <n v="3"/>
    <n v="2"/>
    <n v="4"/>
    <n v="4"/>
    <n v="3"/>
    <n v="3"/>
    <n v="4"/>
    <n v="4"/>
    <n v="3"/>
    <n v="5"/>
    <n v="3"/>
    <n v="3"/>
    <n v="3"/>
    <n v="7"/>
    <n v="66"/>
    <n v="10"/>
    <n v="11"/>
  </r>
  <r>
    <x v="7"/>
    <x v="7"/>
    <n v="25"/>
    <x v="10"/>
    <n v="2"/>
    <n v="3"/>
    <n v="3"/>
    <n v="3"/>
    <n v="4"/>
    <n v="2"/>
    <n v="4"/>
    <n v="3"/>
    <n v="3"/>
    <n v="2"/>
    <n v="3"/>
    <n v="2"/>
    <n v="3"/>
    <n v="3"/>
    <n v="2"/>
    <n v="3"/>
    <n v="3"/>
    <n v="3"/>
    <n v="51"/>
    <n v="-5"/>
    <n v="50"/>
  </r>
  <r>
    <x v="7"/>
    <x v="7"/>
    <n v="7"/>
    <x v="11"/>
    <n v="3"/>
    <n v="3"/>
    <n v="3"/>
    <n v="5"/>
    <n v="3"/>
    <n v="3"/>
    <n v="6"/>
    <n v="4"/>
    <n v="2"/>
    <n v="4"/>
    <n v="2"/>
    <n v="4"/>
    <n v="3"/>
    <n v="5"/>
    <n v="4"/>
    <n v="4"/>
    <n v="3"/>
    <n v="3"/>
    <n v="64"/>
    <n v="8"/>
    <n v="13"/>
  </r>
  <r>
    <x v="7"/>
    <x v="7"/>
    <n v="32"/>
    <x v="14"/>
    <n v="4"/>
    <n v="2"/>
    <n v="4"/>
    <n v="3"/>
    <n v="3"/>
    <n v="2"/>
    <n v="4"/>
    <n v="4"/>
    <n v="2"/>
    <n v="3"/>
    <n v="4"/>
    <n v="3"/>
    <n v="2"/>
    <n v="4"/>
    <n v="3"/>
    <n v="2"/>
    <n v="4"/>
    <n v="3"/>
    <n v="56"/>
    <n v="0"/>
    <n v="43"/>
  </r>
  <r>
    <x v="7"/>
    <x v="7"/>
    <n v="33"/>
    <x v="26"/>
    <n v="4"/>
    <n v="4"/>
    <n v="3"/>
    <n v="4"/>
    <n v="3"/>
    <n v="3"/>
    <n v="3"/>
    <n v="4"/>
    <n v="3"/>
    <n v="3"/>
    <n v="2"/>
    <n v="5"/>
    <n v="2"/>
    <n v="4"/>
    <n v="5"/>
    <n v="3"/>
    <n v="4"/>
    <n v="2"/>
    <n v="61"/>
    <n v="5"/>
    <n v="16"/>
  </r>
  <r>
    <x v="7"/>
    <x v="7"/>
    <n v="49"/>
    <x v="27"/>
    <n v="4"/>
    <n v="5"/>
    <n v="4"/>
    <n v="5"/>
    <n v="4"/>
    <n v="3"/>
    <n v="4"/>
    <n v="4"/>
    <n v="3"/>
    <n v="2"/>
    <n v="4"/>
    <n v="4"/>
    <n v="2"/>
    <n v="4"/>
    <n v="4"/>
    <n v="2"/>
    <n v="2"/>
    <n v="3"/>
    <n v="63"/>
    <n v="7"/>
    <n v="14"/>
  </r>
  <r>
    <x v="7"/>
    <x v="7"/>
    <n v="2"/>
    <x v="30"/>
    <n v="3"/>
    <n v="3"/>
    <n v="3"/>
    <n v="4"/>
    <n v="3"/>
    <n v="3"/>
    <n v="4"/>
    <n v="3"/>
    <n v="3"/>
    <n v="3"/>
    <n v="2"/>
    <n v="3"/>
    <n v="2"/>
    <n v="5"/>
    <n v="2"/>
    <n v="3"/>
    <n v="3"/>
    <n v="2"/>
    <n v="54"/>
    <n v="-2"/>
    <n v="46"/>
  </r>
  <r>
    <x v="7"/>
    <x v="7"/>
    <n v="3"/>
    <x v="34"/>
    <n v="4"/>
    <n v="2"/>
    <n v="3"/>
    <n v="5"/>
    <n v="3"/>
    <n v="3"/>
    <n v="4"/>
    <n v="3"/>
    <n v="3"/>
    <n v="4"/>
    <n v="3"/>
    <n v="3"/>
    <n v="4"/>
    <n v="4"/>
    <n v="3"/>
    <n v="3"/>
    <n v="3"/>
    <n v="3"/>
    <n v="60"/>
    <n v="4"/>
    <n v="30"/>
  </r>
  <r>
    <x v="7"/>
    <x v="7"/>
    <n v="19"/>
    <x v="18"/>
    <n v="3"/>
    <n v="3"/>
    <n v="4"/>
    <n v="4"/>
    <n v="4"/>
    <n v="4"/>
    <n v="4"/>
    <n v="3"/>
    <n v="2"/>
    <n v="2"/>
    <n v="4"/>
    <n v="3"/>
    <n v="3"/>
    <n v="4"/>
    <n v="3"/>
    <n v="3"/>
    <n v="3"/>
    <n v="3"/>
    <n v="59"/>
    <n v="3"/>
    <n v="32"/>
  </r>
  <r>
    <x v="8"/>
    <x v="8"/>
    <n v="195"/>
    <x v="2"/>
    <n v="3"/>
    <n v="3"/>
    <n v="3"/>
    <n v="4"/>
    <n v="3"/>
    <n v="2"/>
    <n v="3"/>
    <n v="2"/>
    <n v="3"/>
    <n v="3"/>
    <n v="2"/>
    <n v="2"/>
    <n v="2"/>
    <n v="4"/>
    <n v="4"/>
    <n v="3"/>
    <n v="3"/>
    <n v="2"/>
    <n v="51"/>
    <n v="-5"/>
    <n v="50"/>
  </r>
  <r>
    <x v="8"/>
    <x v="8"/>
    <n v="28"/>
    <x v="70"/>
    <n v="4"/>
    <n v="3"/>
    <n v="4"/>
    <n v="5"/>
    <n v="4"/>
    <n v="3"/>
    <n v="7"/>
    <n v="4"/>
    <n v="3"/>
    <n v="4"/>
    <n v="3"/>
    <n v="2"/>
    <n v="3"/>
    <n v="4"/>
    <n v="5"/>
    <n v="3"/>
    <n v="3"/>
    <n v="4"/>
    <n v="68"/>
    <n v="12"/>
    <n v="22"/>
  </r>
  <r>
    <x v="8"/>
    <x v="8"/>
    <n v="214"/>
    <x v="68"/>
    <n v="3"/>
    <n v="3"/>
    <n v="4"/>
    <n v="4"/>
    <n v="5"/>
    <n v="2"/>
    <n v="4"/>
    <n v="3"/>
    <n v="4"/>
    <n v="3"/>
    <n v="4"/>
    <n v="3"/>
    <n v="3"/>
    <n v="5"/>
    <n v="5"/>
    <n v="3"/>
    <n v="3"/>
    <n v="3"/>
    <n v="64"/>
    <n v="8"/>
    <n v="26"/>
  </r>
  <r>
    <x v="8"/>
    <x v="8"/>
    <n v="218"/>
    <x v="71"/>
    <n v="5"/>
    <n v="5"/>
    <n v="4"/>
    <n v="6"/>
    <n v="5"/>
    <n v="3"/>
    <n v="5"/>
    <n v="4"/>
    <n v="5"/>
    <n v="3"/>
    <n v="3"/>
    <n v="3"/>
    <n v="3"/>
    <n v="7"/>
    <n v="3"/>
    <n v="3"/>
    <n v="4"/>
    <n v="5"/>
    <n v="76"/>
    <n v="20"/>
    <n v="20"/>
  </r>
  <r>
    <x v="8"/>
    <x v="8"/>
    <n v="215"/>
    <x v="69"/>
    <n v="3"/>
    <n v="3"/>
    <n v="5"/>
    <n v="3"/>
    <n v="4"/>
    <n v="3"/>
    <n v="3"/>
    <n v="3"/>
    <n v="3"/>
    <n v="3"/>
    <n v="4"/>
    <n v="3"/>
    <n v="2"/>
    <n v="3"/>
    <n v="4"/>
    <n v="3"/>
    <n v="3"/>
    <n v="3"/>
    <n v="58"/>
    <n v="2"/>
    <n v="40"/>
  </r>
  <r>
    <x v="8"/>
    <x v="8"/>
    <n v="71"/>
    <x v="54"/>
    <n v="4"/>
    <n v="4"/>
    <n v="4"/>
    <n v="5"/>
    <n v="4"/>
    <n v="3"/>
    <n v="4"/>
    <n v="3"/>
    <n v="4"/>
    <n v="3"/>
    <n v="4"/>
    <n v="2"/>
    <n v="3"/>
    <n v="4"/>
    <n v="3"/>
    <n v="3"/>
    <n v="3"/>
    <n v="3"/>
    <n v="63"/>
    <n v="7"/>
    <n v="28"/>
  </r>
  <r>
    <x v="8"/>
    <x v="8"/>
    <n v="25"/>
    <x v="10"/>
    <n v="4"/>
    <n v="3"/>
    <n v="3"/>
    <n v="3"/>
    <n v="5"/>
    <n v="2"/>
    <n v="4"/>
    <n v="2"/>
    <n v="4"/>
    <n v="3"/>
    <n v="3"/>
    <n v="3"/>
    <n v="2"/>
    <n v="4"/>
    <n v="2"/>
    <n v="3"/>
    <n v="2"/>
    <n v="3"/>
    <n v="55"/>
    <n v="-1"/>
    <n v="46"/>
  </r>
  <r>
    <x v="8"/>
    <x v="8"/>
    <n v="7"/>
    <x v="11"/>
    <n v="3"/>
    <n v="3"/>
    <n v="3"/>
    <n v="4"/>
    <n v="5"/>
    <n v="2"/>
    <n v="5"/>
    <n v="3"/>
    <n v="2"/>
    <n v="4"/>
    <n v="2"/>
    <n v="2"/>
    <n v="3"/>
    <n v="5"/>
    <n v="4"/>
    <n v="3"/>
    <n v="3"/>
    <n v="4"/>
    <n v="60"/>
    <n v="4"/>
    <n v="34"/>
  </r>
  <r>
    <x v="8"/>
    <x v="8"/>
    <n v="2"/>
    <x v="30"/>
    <n v="3"/>
    <n v="3"/>
    <n v="3"/>
    <n v="4"/>
    <n v="3"/>
    <n v="3"/>
    <n v="4"/>
    <n v="3"/>
    <n v="4"/>
    <n v="4"/>
    <n v="2"/>
    <n v="3"/>
    <n v="2"/>
    <n v="4"/>
    <n v="4"/>
    <n v="2"/>
    <n v="3"/>
    <n v="2"/>
    <n v="56"/>
    <n v="0"/>
    <n v="43"/>
  </r>
  <r>
    <x v="8"/>
    <x v="8"/>
    <n v="211"/>
    <x v="61"/>
    <n v="3"/>
    <n v="3"/>
    <n v="4"/>
    <n v="4"/>
    <n v="3"/>
    <n v="4"/>
    <n v="5"/>
    <n v="3"/>
    <n v="3"/>
    <n v="3"/>
    <n v="3"/>
    <n v="4"/>
    <n v="2"/>
    <n v="4"/>
    <n v="3"/>
    <n v="4"/>
    <n v="3"/>
    <n v="4"/>
    <n v="62"/>
    <n v="6"/>
    <n v="32"/>
  </r>
  <r>
    <x v="8"/>
    <x v="8"/>
    <n v="17"/>
    <x v="33"/>
    <n v="3"/>
    <n v="3"/>
    <n v="4"/>
    <n v="4"/>
    <n v="5"/>
    <n v="3"/>
    <n v="4"/>
    <n v="3"/>
    <n v="4"/>
    <n v="4"/>
    <n v="4"/>
    <n v="4"/>
    <n v="3"/>
    <n v="4"/>
    <n v="3"/>
    <n v="3"/>
    <n v="5"/>
    <n v="3"/>
    <n v="66"/>
    <n v="10"/>
    <n v="24"/>
  </r>
  <r>
    <x v="8"/>
    <x v="8"/>
    <n v="3"/>
    <x v="34"/>
    <n v="6"/>
    <n v="4"/>
    <n v="4"/>
    <n v="4"/>
    <n v="3"/>
    <n v="2"/>
    <n v="4"/>
    <n v="3"/>
    <n v="2"/>
    <n v="3"/>
    <n v="3"/>
    <n v="5"/>
    <n v="2"/>
    <n v="4"/>
    <n v="4"/>
    <n v="2"/>
    <n v="3"/>
    <n v="4"/>
    <n v="62"/>
    <n v="6"/>
    <n v="32"/>
  </r>
  <r>
    <x v="8"/>
    <x v="8"/>
    <n v="19"/>
    <x v="18"/>
    <n v="3"/>
    <n v="3"/>
    <n v="5"/>
    <n v="4"/>
    <n v="4"/>
    <n v="3"/>
    <n v="3"/>
    <n v="4"/>
    <n v="3"/>
    <n v="3"/>
    <n v="2"/>
    <n v="2"/>
    <n v="3"/>
    <n v="4"/>
    <n v="5"/>
    <n v="3"/>
    <n v="2"/>
    <n v="3"/>
    <n v="59"/>
    <n v="3"/>
    <n v="37"/>
  </r>
  <r>
    <x v="8"/>
    <x v="8"/>
    <n v="213"/>
    <x v="65"/>
    <n v="6"/>
    <n v="4"/>
    <n v="6"/>
    <n v="7"/>
    <n v="4"/>
    <n v="3"/>
    <n v="6"/>
    <n v="4"/>
    <n v="3"/>
    <n v="4"/>
    <n v="4"/>
    <n v="3"/>
    <n v="4"/>
    <n v="5"/>
    <n v="4"/>
    <n v="4"/>
    <n v="4"/>
    <n v="4"/>
    <n v="79"/>
    <n v="23"/>
    <n v="18"/>
  </r>
  <r>
    <x v="9"/>
    <x v="9"/>
    <n v="195"/>
    <x v="2"/>
    <n v="3"/>
    <n v="3"/>
    <n v="4"/>
    <n v="4"/>
    <n v="4"/>
    <n v="3"/>
    <n v="3"/>
    <n v="3"/>
    <n v="3"/>
    <n v="3"/>
    <n v="2"/>
    <n v="2"/>
    <n v="3"/>
    <n v="4"/>
    <n v="3"/>
    <n v="3"/>
    <n v="4"/>
    <n v="3"/>
    <n v="57"/>
    <n v="1"/>
    <n v="34"/>
  </r>
  <r>
    <x v="9"/>
    <x v="9"/>
    <n v="23"/>
    <x v="3"/>
    <n v="4"/>
    <n v="3"/>
    <n v="5"/>
    <n v="5"/>
    <n v="4"/>
    <n v="2"/>
    <n v="5"/>
    <n v="5"/>
    <n v="4"/>
    <n v="2"/>
    <n v="2"/>
    <n v="3"/>
    <n v="3"/>
    <n v="4"/>
    <n v="4"/>
    <n v="3"/>
    <n v="3"/>
    <n v="4"/>
    <n v="65"/>
    <n v="9"/>
    <n v="18"/>
  </r>
  <r>
    <x v="9"/>
    <x v="9"/>
    <n v="68"/>
    <x v="4"/>
    <n v="3"/>
    <n v="3"/>
    <n v="3"/>
    <n v="4"/>
    <n v="3"/>
    <n v="2"/>
    <n v="5"/>
    <n v="3"/>
    <n v="4"/>
    <n v="4"/>
    <n v="3"/>
    <n v="3"/>
    <n v="2"/>
    <n v="4"/>
    <n v="3"/>
    <n v="3"/>
    <n v="2"/>
    <n v="2"/>
    <n v="56"/>
    <n v="0"/>
    <n v="40"/>
  </r>
  <r>
    <x v="9"/>
    <x v="9"/>
    <n v="1"/>
    <x v="6"/>
    <n v="3"/>
    <n v="2"/>
    <n v="4"/>
    <n v="4"/>
    <n v="3"/>
    <n v="2"/>
    <n v="5"/>
    <n v="5"/>
    <n v="3"/>
    <n v="3"/>
    <n v="2"/>
    <n v="2"/>
    <n v="2"/>
    <n v="3"/>
    <n v="3"/>
    <n v="3"/>
    <n v="3"/>
    <n v="4"/>
    <n v="56"/>
    <n v="0"/>
    <n v="40"/>
  </r>
  <r>
    <x v="9"/>
    <x v="9"/>
    <n v="212"/>
    <x v="63"/>
    <n v="4"/>
    <n v="5"/>
    <n v="4"/>
    <n v="5"/>
    <n v="4"/>
    <n v="4"/>
    <n v="6"/>
    <n v="3"/>
    <n v="4"/>
    <n v="4"/>
    <n v="4"/>
    <n v="3"/>
    <n v="3"/>
    <n v="4"/>
    <n v="4"/>
    <n v="4"/>
    <n v="3"/>
    <n v="4"/>
    <n v="72"/>
    <n v="16"/>
    <n v="13"/>
  </r>
  <r>
    <x v="9"/>
    <x v="9"/>
    <n v="221"/>
    <x v="72"/>
    <n v="4"/>
    <n v="4"/>
    <n v="4"/>
    <n v="5"/>
    <n v="5"/>
    <n v="4"/>
    <n v="9"/>
    <n v="4"/>
    <n v="6"/>
    <n v="2"/>
    <n v="3"/>
    <n v="3"/>
    <n v="4"/>
    <n v="4"/>
    <n v="3"/>
    <n v="3"/>
    <n v="4"/>
    <n v="4"/>
    <n v="75"/>
    <n v="19"/>
    <n v="12"/>
  </r>
  <r>
    <x v="9"/>
    <x v="9"/>
    <n v="41"/>
    <x v="42"/>
    <n v="5"/>
    <n v="4"/>
    <n v="4"/>
    <n v="8"/>
    <n v="4"/>
    <n v="5"/>
    <n v="5"/>
    <n v="3"/>
    <n v="3"/>
    <n v="2"/>
    <n v="4"/>
    <n v="5"/>
    <n v="4"/>
    <n v="4"/>
    <n v="4"/>
    <n v="5"/>
    <n v="3"/>
    <n v="3"/>
    <n v="75"/>
    <n v="19"/>
    <n v="12"/>
  </r>
  <r>
    <x v="9"/>
    <x v="9"/>
    <n v="214"/>
    <x v="68"/>
    <n v="4"/>
    <n v="5"/>
    <n v="5"/>
    <n v="5"/>
    <n v="3"/>
    <n v="3"/>
    <n v="5"/>
    <n v="5"/>
    <n v="4"/>
    <n v="3"/>
    <n v="3"/>
    <n v="3"/>
    <n v="3"/>
    <n v="4"/>
    <n v="3"/>
    <n v="4"/>
    <n v="3"/>
    <n v="3"/>
    <n v="68"/>
    <n v="12"/>
    <n v="16"/>
  </r>
  <r>
    <x v="9"/>
    <x v="9"/>
    <n v="215"/>
    <x v="69"/>
    <n v="4"/>
    <n v="3"/>
    <n v="4"/>
    <n v="5"/>
    <n v="4"/>
    <n v="4"/>
    <n v="5"/>
    <n v="4"/>
    <n v="4"/>
    <n v="3"/>
    <n v="2"/>
    <n v="2"/>
    <n v="2"/>
    <n v="5"/>
    <n v="2"/>
    <n v="2"/>
    <n v="3"/>
    <n v="4"/>
    <n v="62"/>
    <n v="6"/>
    <n v="24"/>
  </r>
  <r>
    <x v="9"/>
    <x v="9"/>
    <n v="7"/>
    <x v="11"/>
    <n v="5"/>
    <n v="3"/>
    <n v="4"/>
    <n v="5"/>
    <n v="2"/>
    <n v="4"/>
    <n v="7"/>
    <n v="3"/>
    <n v="4"/>
    <n v="3"/>
    <n v="2"/>
    <n v="4"/>
    <n v="2"/>
    <n v="4"/>
    <n v="3"/>
    <n v="3"/>
    <n v="3"/>
    <n v="3"/>
    <n v="64"/>
    <n v="8"/>
    <n v="22"/>
  </r>
  <r>
    <x v="9"/>
    <x v="9"/>
    <n v="4"/>
    <x v="13"/>
    <n v="3"/>
    <n v="3"/>
    <n v="4"/>
    <n v="5"/>
    <n v="3"/>
    <n v="2"/>
    <n v="4"/>
    <n v="4"/>
    <n v="2"/>
    <n v="3"/>
    <n v="2"/>
    <n v="5"/>
    <n v="2"/>
    <n v="5"/>
    <n v="4"/>
    <n v="3"/>
    <n v="3"/>
    <n v="4"/>
    <n v="61"/>
    <n v="5"/>
    <n v="28"/>
  </r>
  <r>
    <x v="9"/>
    <x v="9"/>
    <n v="166"/>
    <x v="25"/>
    <n v="3"/>
    <n v="2"/>
    <n v="4"/>
    <n v="4"/>
    <n v="4"/>
    <n v="2"/>
    <n v="4"/>
    <n v="4"/>
    <n v="2"/>
    <n v="2"/>
    <n v="2"/>
    <n v="2"/>
    <n v="2"/>
    <n v="3"/>
    <n v="3"/>
    <n v="3"/>
    <n v="3"/>
    <n v="3"/>
    <n v="52"/>
    <n v="-4"/>
    <n v="46"/>
  </r>
  <r>
    <x v="9"/>
    <x v="9"/>
    <n v="167"/>
    <x v="73"/>
    <n v="4"/>
    <n v="3"/>
    <n v="5"/>
    <n v="5"/>
    <n v="4"/>
    <n v="3"/>
    <n v="5"/>
    <n v="4"/>
    <n v="4"/>
    <n v="3"/>
    <n v="3"/>
    <n v="3"/>
    <n v="3"/>
    <n v="5"/>
    <n v="4"/>
    <n v="3"/>
    <n v="4"/>
    <n v="3"/>
    <n v="68"/>
    <n v="12"/>
    <n v="16"/>
  </r>
  <r>
    <x v="9"/>
    <x v="9"/>
    <n v="220"/>
    <x v="74"/>
    <n v="8"/>
    <n v="6"/>
    <n v="8"/>
    <n v="8"/>
    <n v="5"/>
    <n v="4"/>
    <n v="9"/>
    <n v="7"/>
    <n v="5"/>
    <n v="3"/>
    <n v="5"/>
    <n v="5"/>
    <n v="2"/>
    <n v="5"/>
    <n v="6"/>
    <n v="5"/>
    <n v="5"/>
    <n v="6"/>
    <n v="102"/>
    <n v="46"/>
    <n v="7"/>
  </r>
  <r>
    <x v="9"/>
    <x v="9"/>
    <n v="222"/>
    <x v="75"/>
    <n v="4"/>
    <n v="3"/>
    <n v="4"/>
    <n v="5"/>
    <n v="5"/>
    <n v="3"/>
    <n v="4"/>
    <n v="4"/>
    <n v="5"/>
    <n v="3"/>
    <n v="4"/>
    <n v="3"/>
    <n v="3"/>
    <n v="5"/>
    <n v="4"/>
    <n v="4"/>
    <n v="3"/>
    <n v="3"/>
    <n v="69"/>
    <n v="13"/>
    <n v="14"/>
  </r>
  <r>
    <x v="9"/>
    <x v="9"/>
    <n v="2"/>
    <x v="30"/>
    <n v="3"/>
    <n v="3"/>
    <n v="3"/>
    <n v="4"/>
    <n v="3"/>
    <n v="2"/>
    <n v="3"/>
    <n v="4"/>
    <n v="3"/>
    <n v="2"/>
    <n v="2"/>
    <n v="2"/>
    <n v="2"/>
    <n v="5"/>
    <n v="2"/>
    <n v="3"/>
    <n v="3"/>
    <n v="5"/>
    <n v="54"/>
    <n v="-2"/>
    <n v="43"/>
  </r>
  <r>
    <x v="9"/>
    <x v="9"/>
    <n v="202"/>
    <x v="46"/>
    <n v="4"/>
    <n v="3"/>
    <n v="3"/>
    <n v="4"/>
    <n v="3"/>
    <n v="2"/>
    <n v="3"/>
    <n v="3"/>
    <n v="4"/>
    <n v="3"/>
    <n v="2"/>
    <n v="2"/>
    <n v="2"/>
    <n v="4"/>
    <n v="3"/>
    <n v="2"/>
    <n v="2"/>
    <n v="2"/>
    <n v="51"/>
    <n v="-5"/>
    <n v="50"/>
  </r>
  <r>
    <x v="9"/>
    <x v="9"/>
    <n v="223"/>
    <x v="76"/>
    <n v="4"/>
    <n v="3"/>
    <n v="4"/>
    <n v="6"/>
    <n v="6"/>
    <n v="5"/>
    <n v="5"/>
    <n v="6"/>
    <n v="5"/>
    <n v="3"/>
    <n v="4"/>
    <n v="5"/>
    <n v="3"/>
    <n v="4"/>
    <n v="4"/>
    <n v="3"/>
    <n v="4"/>
    <n v="4"/>
    <n v="78"/>
    <n v="22"/>
    <n v="9"/>
  </r>
  <r>
    <x v="9"/>
    <x v="9"/>
    <n v="44"/>
    <x v="32"/>
    <n v="3"/>
    <n v="4"/>
    <n v="4"/>
    <n v="6"/>
    <n v="3"/>
    <n v="3"/>
    <n v="5"/>
    <n v="3"/>
    <n v="3"/>
    <n v="3"/>
    <n v="2"/>
    <n v="3"/>
    <n v="2"/>
    <n v="4"/>
    <n v="4"/>
    <n v="2"/>
    <n v="2"/>
    <n v="4"/>
    <n v="60"/>
    <n v="4"/>
    <n v="30"/>
  </r>
  <r>
    <x v="9"/>
    <x v="9"/>
    <n v="8"/>
    <x v="56"/>
    <n v="4"/>
    <n v="3"/>
    <n v="3"/>
    <n v="4"/>
    <n v="3"/>
    <n v="3"/>
    <n v="4"/>
    <n v="6"/>
    <n v="3"/>
    <n v="3"/>
    <n v="4"/>
    <n v="4"/>
    <n v="3"/>
    <n v="3"/>
    <n v="4"/>
    <n v="3"/>
    <n v="3"/>
    <n v="4"/>
    <n v="64"/>
    <n v="8"/>
    <n v="22"/>
  </r>
  <r>
    <x v="9"/>
    <x v="9"/>
    <n v="3"/>
    <x v="34"/>
    <n v="3"/>
    <n v="3"/>
    <n v="4"/>
    <n v="4"/>
    <n v="6"/>
    <n v="3"/>
    <n v="3"/>
    <n v="2"/>
    <n v="4"/>
    <n v="3"/>
    <n v="3"/>
    <n v="3"/>
    <n v="2"/>
    <n v="3"/>
    <n v="5"/>
    <n v="3"/>
    <n v="3"/>
    <n v="4"/>
    <n v="61"/>
    <n v="5"/>
    <n v="28"/>
  </r>
  <r>
    <x v="9"/>
    <x v="9"/>
    <n v="19"/>
    <x v="18"/>
    <n v="4"/>
    <n v="3"/>
    <n v="4"/>
    <n v="5"/>
    <n v="3"/>
    <n v="2"/>
    <n v="4"/>
    <n v="3"/>
    <n v="3"/>
    <n v="2"/>
    <n v="3"/>
    <n v="5"/>
    <n v="2"/>
    <n v="3"/>
    <n v="4"/>
    <n v="4"/>
    <n v="2"/>
    <n v="3"/>
    <n v="59"/>
    <n v="3"/>
    <n v="32"/>
  </r>
  <r>
    <x v="9"/>
    <x v="9"/>
    <n v="213"/>
    <x v="65"/>
    <n v="6"/>
    <n v="3"/>
    <n v="6"/>
    <n v="5"/>
    <n v="4"/>
    <n v="6"/>
    <n v="7"/>
    <n v="5"/>
    <n v="5"/>
    <n v="6"/>
    <n v="5"/>
    <n v="4"/>
    <n v="4"/>
    <n v="6"/>
    <n v="4"/>
    <n v="3"/>
    <n v="6"/>
    <n v="4"/>
    <n v="89"/>
    <n v="33"/>
    <n v="8"/>
  </r>
  <r>
    <x v="9"/>
    <x v="9"/>
    <n v="219"/>
    <x v="77"/>
    <n v="5"/>
    <n v="3"/>
    <n v="5"/>
    <n v="6"/>
    <n v="4"/>
    <n v="3"/>
    <n v="6"/>
    <n v="4"/>
    <n v="4"/>
    <n v="3"/>
    <n v="3"/>
    <n v="4"/>
    <n v="4"/>
    <n v="5"/>
    <n v="5"/>
    <n v="4"/>
    <n v="3"/>
    <n v="4"/>
    <n v="75"/>
    <n v="19"/>
    <n v="12"/>
  </r>
  <r>
    <x v="10"/>
    <x v="10"/>
    <n v="28"/>
    <x v="70"/>
    <n v="4"/>
    <n v="3"/>
    <n v="4"/>
    <n v="4"/>
    <n v="3"/>
    <n v="3"/>
    <n v="5"/>
    <n v="4"/>
    <n v="3"/>
    <n v="3"/>
    <n v="4"/>
    <n v="4"/>
    <n v="3"/>
    <n v="4"/>
    <n v="3"/>
    <n v="4"/>
    <n v="2"/>
    <n v="2"/>
    <n v="62"/>
    <n v="6"/>
    <n v="13"/>
  </r>
  <r>
    <x v="10"/>
    <x v="10"/>
    <n v="23"/>
    <x v="3"/>
    <n v="4"/>
    <n v="3"/>
    <n v="4"/>
    <n v="5"/>
    <n v="3"/>
    <n v="3"/>
    <n v="4"/>
    <n v="3"/>
    <n v="3"/>
    <n v="2"/>
    <n v="4"/>
    <n v="2"/>
    <n v="2"/>
    <n v="4"/>
    <n v="3"/>
    <n v="3"/>
    <n v="3"/>
    <n v="3"/>
    <n v="58"/>
    <n v="2"/>
    <n v="20"/>
  </r>
  <r>
    <x v="10"/>
    <x v="10"/>
    <n v="68"/>
    <x v="4"/>
    <n v="3"/>
    <n v="2"/>
    <n v="3"/>
    <n v="5"/>
    <n v="3"/>
    <n v="2"/>
    <n v="3"/>
    <n v="4"/>
    <n v="3"/>
    <n v="2"/>
    <n v="2"/>
    <n v="2"/>
    <n v="3"/>
    <n v="3"/>
    <n v="3"/>
    <n v="3"/>
    <n v="2"/>
    <n v="3"/>
    <n v="51"/>
    <n v="-5"/>
    <n v="37"/>
  </r>
  <r>
    <x v="10"/>
    <x v="10"/>
    <n v="106"/>
    <x v="78"/>
    <n v="7"/>
    <n v="3"/>
    <n v="5"/>
    <n v="7"/>
    <n v="4"/>
    <n v="3"/>
    <n v="6"/>
    <n v="4"/>
    <n v="4"/>
    <n v="3"/>
    <n v="3"/>
    <n v="4"/>
    <n v="4"/>
    <n v="5"/>
    <n v="5"/>
    <n v="4"/>
    <n v="4"/>
    <n v="4"/>
    <n v="79"/>
    <n v="23"/>
    <n v="3"/>
  </r>
  <r>
    <x v="10"/>
    <x v="10"/>
    <n v="228"/>
    <x v="79"/>
    <n v="7"/>
    <n v="7"/>
    <n v="6"/>
    <n v="10"/>
    <n v="9"/>
    <n v="5"/>
    <n v="6"/>
    <n v="7"/>
    <n v="5"/>
    <n v="5"/>
    <n v="5"/>
    <n v="6"/>
    <n v="4"/>
    <n v="7"/>
    <n v="7"/>
    <n v="6"/>
    <n v="5"/>
    <n v="5"/>
    <n v="112"/>
    <n v="56"/>
    <n v="0"/>
  </r>
  <r>
    <x v="10"/>
    <x v="10"/>
    <n v="217"/>
    <x v="66"/>
    <n v="3"/>
    <n v="4"/>
    <n v="4"/>
    <n v="5"/>
    <n v="4"/>
    <n v="3"/>
    <n v="5"/>
    <n v="3"/>
    <n v="4"/>
    <n v="3"/>
    <n v="4"/>
    <n v="3"/>
    <n v="3"/>
    <n v="4"/>
    <n v="4"/>
    <n v="3"/>
    <n v="3"/>
    <n v="3"/>
    <n v="65"/>
    <n v="9"/>
    <n v="7"/>
  </r>
  <r>
    <x v="10"/>
    <x v="10"/>
    <n v="1"/>
    <x v="6"/>
    <n v="3"/>
    <n v="3"/>
    <n v="4"/>
    <n v="4"/>
    <n v="3"/>
    <n v="2"/>
    <n v="4"/>
    <n v="2"/>
    <n v="3"/>
    <n v="3"/>
    <n v="2"/>
    <n v="2"/>
    <n v="2"/>
    <n v="4"/>
    <n v="2"/>
    <n v="3"/>
    <n v="2"/>
    <n v="2"/>
    <n v="50"/>
    <n v="-6"/>
    <n v="40"/>
  </r>
  <r>
    <x v="10"/>
    <x v="10"/>
    <n v="226"/>
    <x v="80"/>
    <n v="8"/>
    <n v="5"/>
    <n v="8"/>
    <n v="13"/>
    <n v="7"/>
    <n v="4"/>
    <n v="14"/>
    <n v="5"/>
    <n v="4"/>
    <n v="8"/>
    <n v="5"/>
    <n v="3"/>
    <n v="5"/>
    <n v="9"/>
    <n v="9"/>
    <n v="4"/>
    <n v="5"/>
    <n v="7"/>
    <n v="123"/>
    <n v="67"/>
    <n v="0"/>
  </r>
  <r>
    <x v="10"/>
    <x v="10"/>
    <n v="16"/>
    <x v="7"/>
    <n v="3"/>
    <n v="2"/>
    <n v="3"/>
    <n v="4"/>
    <n v="3"/>
    <n v="2"/>
    <n v="2"/>
    <n v="3"/>
    <n v="2"/>
    <n v="2"/>
    <n v="3"/>
    <n v="3"/>
    <n v="2"/>
    <n v="3"/>
    <n v="3"/>
    <n v="2"/>
    <n v="2"/>
    <n v="4"/>
    <n v="48"/>
    <n v="-8"/>
    <n v="50"/>
  </r>
  <r>
    <x v="10"/>
    <x v="10"/>
    <n v="12"/>
    <x v="22"/>
    <n v="3"/>
    <n v="2"/>
    <n v="3"/>
    <n v="5"/>
    <n v="3"/>
    <n v="2"/>
    <n v="3"/>
    <n v="3"/>
    <n v="4"/>
    <n v="3"/>
    <n v="2"/>
    <n v="2"/>
    <n v="2"/>
    <n v="3"/>
    <n v="3"/>
    <n v="4"/>
    <n v="2"/>
    <n v="3"/>
    <n v="52"/>
    <n v="-4"/>
    <n v="32"/>
  </r>
  <r>
    <x v="10"/>
    <x v="10"/>
    <n v="10"/>
    <x v="64"/>
    <n v="3"/>
    <n v="3"/>
    <n v="3"/>
    <n v="4"/>
    <n v="3"/>
    <n v="2"/>
    <n v="4"/>
    <n v="3"/>
    <n v="3"/>
    <n v="3"/>
    <n v="4"/>
    <n v="3"/>
    <n v="2"/>
    <n v="3"/>
    <n v="3"/>
    <n v="3"/>
    <n v="2"/>
    <n v="3"/>
    <n v="54"/>
    <n v="-2"/>
    <n v="26"/>
  </r>
  <r>
    <x v="10"/>
    <x v="10"/>
    <n v="225"/>
    <x v="81"/>
    <n v="4"/>
    <n v="3"/>
    <n v="4"/>
    <n v="7"/>
    <n v="4"/>
    <n v="5"/>
    <n v="6"/>
    <n v="5"/>
    <n v="5"/>
    <n v="5"/>
    <n v="4"/>
    <n v="5"/>
    <n v="3"/>
    <n v="5"/>
    <n v="4"/>
    <n v="3"/>
    <n v="4"/>
    <n v="3"/>
    <n v="79"/>
    <n v="23"/>
    <n v="3"/>
  </r>
  <r>
    <x v="10"/>
    <x v="10"/>
    <n v="214"/>
    <x v="68"/>
    <n v="5"/>
    <n v="2"/>
    <n v="4"/>
    <n v="5"/>
    <n v="3"/>
    <n v="2"/>
    <n v="6"/>
    <n v="3"/>
    <n v="2"/>
    <n v="4"/>
    <n v="2"/>
    <n v="2"/>
    <n v="3"/>
    <n v="3"/>
    <n v="3"/>
    <n v="3"/>
    <n v="3"/>
    <n v="3"/>
    <n v="58"/>
    <n v="2"/>
    <n v="20"/>
  </r>
  <r>
    <x v="10"/>
    <x v="10"/>
    <n v="114"/>
    <x v="82"/>
    <n v="5"/>
    <n v="4"/>
    <n v="6"/>
    <n v="6"/>
    <n v="5"/>
    <n v="5"/>
    <n v="6"/>
    <n v="6"/>
    <n v="4"/>
    <n v="3"/>
    <n v="3"/>
    <n v="3"/>
    <n v="4"/>
    <n v="7"/>
    <n v="5"/>
    <n v="4"/>
    <n v="3"/>
    <n v="5"/>
    <n v="84"/>
    <n v="28"/>
    <n v="1"/>
  </r>
  <r>
    <x v="10"/>
    <x v="10"/>
    <n v="215"/>
    <x v="69"/>
    <n v="4"/>
    <n v="2"/>
    <n v="3"/>
    <n v="5"/>
    <n v="3"/>
    <n v="2"/>
    <n v="4"/>
    <n v="3"/>
    <n v="3"/>
    <n v="3"/>
    <n v="4"/>
    <n v="5"/>
    <n v="4"/>
    <n v="5"/>
    <n v="3"/>
    <n v="2"/>
    <n v="3"/>
    <n v="3"/>
    <n v="61"/>
    <n v="5"/>
    <n v="14"/>
  </r>
  <r>
    <x v="10"/>
    <x v="10"/>
    <n v="224"/>
    <x v="83"/>
    <n v="5"/>
    <n v="4"/>
    <n v="4"/>
    <n v="5"/>
    <n v="4"/>
    <n v="4"/>
    <n v="5"/>
    <n v="3"/>
    <n v="4"/>
    <n v="2"/>
    <n v="3"/>
    <n v="3"/>
    <n v="3"/>
    <n v="4"/>
    <n v="4"/>
    <n v="4"/>
    <n v="3"/>
    <n v="4"/>
    <n v="68"/>
    <n v="12"/>
    <n v="6"/>
  </r>
  <r>
    <x v="10"/>
    <x v="10"/>
    <n v="25"/>
    <x v="10"/>
    <n v="3"/>
    <n v="3"/>
    <n v="3"/>
    <n v="3"/>
    <n v="2"/>
    <n v="2"/>
    <n v="4"/>
    <n v="3"/>
    <n v="3"/>
    <n v="3"/>
    <n v="2"/>
    <n v="4"/>
    <n v="2"/>
    <n v="4"/>
    <n v="3"/>
    <n v="2"/>
    <n v="3"/>
    <n v="3"/>
    <n v="52"/>
    <n v="-4"/>
    <n v="32"/>
  </r>
  <r>
    <x v="10"/>
    <x v="10"/>
    <n v="7"/>
    <x v="11"/>
    <n v="4"/>
    <n v="3"/>
    <n v="3"/>
    <n v="3"/>
    <n v="2"/>
    <n v="2"/>
    <n v="5"/>
    <n v="2"/>
    <n v="3"/>
    <n v="4"/>
    <n v="2"/>
    <n v="2"/>
    <n v="3"/>
    <n v="3"/>
    <n v="3"/>
    <n v="3"/>
    <n v="2"/>
    <n v="3"/>
    <n v="52"/>
    <n v="-4"/>
    <n v="32"/>
  </r>
  <r>
    <x v="10"/>
    <x v="10"/>
    <n v="4"/>
    <x v="13"/>
    <n v="3"/>
    <n v="2"/>
    <n v="4"/>
    <n v="3"/>
    <n v="2"/>
    <n v="2"/>
    <n v="3"/>
    <n v="2"/>
    <n v="3"/>
    <n v="2"/>
    <n v="3"/>
    <n v="3"/>
    <n v="3"/>
    <n v="3"/>
    <n v="3"/>
    <n v="2"/>
    <n v="2"/>
    <n v="3"/>
    <n v="48"/>
    <n v="-8"/>
    <n v="50"/>
  </r>
  <r>
    <x v="10"/>
    <x v="10"/>
    <n v="38"/>
    <x v="15"/>
    <n v="4"/>
    <n v="3"/>
    <n v="4"/>
    <n v="4"/>
    <n v="4"/>
    <n v="4"/>
    <n v="4"/>
    <n v="3"/>
    <n v="3"/>
    <n v="3"/>
    <n v="5"/>
    <n v="4"/>
    <n v="2"/>
    <n v="4"/>
    <n v="4"/>
    <n v="3"/>
    <n v="3"/>
    <n v="3"/>
    <n v="64"/>
    <n v="8"/>
    <n v="11"/>
  </r>
  <r>
    <x v="10"/>
    <x v="10"/>
    <n v="220"/>
    <x v="74"/>
    <n v="7"/>
    <n v="4"/>
    <n v="8"/>
    <n v="8"/>
    <n v="4"/>
    <n v="3"/>
    <n v="8"/>
    <n v="4"/>
    <n v="6"/>
    <n v="3"/>
    <n v="5"/>
    <n v="4"/>
    <n v="6"/>
    <n v="9"/>
    <n v="7"/>
    <n v="4"/>
    <n v="4"/>
    <n v="5"/>
    <n v="99"/>
    <n v="43"/>
    <n v="0"/>
  </r>
  <r>
    <x v="10"/>
    <x v="10"/>
    <n v="49"/>
    <x v="27"/>
    <n v="5"/>
    <n v="4"/>
    <n v="5"/>
    <n v="5"/>
    <n v="3"/>
    <n v="3"/>
    <n v="4"/>
    <n v="4"/>
    <n v="3"/>
    <n v="3"/>
    <n v="2"/>
    <n v="4"/>
    <n v="3"/>
    <n v="4"/>
    <n v="3"/>
    <n v="3"/>
    <n v="3"/>
    <n v="3"/>
    <n v="64"/>
    <n v="8"/>
    <n v="11"/>
  </r>
  <r>
    <x v="10"/>
    <x v="10"/>
    <n v="56"/>
    <x v="60"/>
    <n v="5"/>
    <n v="2"/>
    <n v="4"/>
    <n v="4"/>
    <n v="3"/>
    <n v="4"/>
    <n v="5"/>
    <n v="5"/>
    <n v="2"/>
    <n v="4"/>
    <n v="4"/>
    <n v="3"/>
    <n v="2"/>
    <n v="5"/>
    <n v="3"/>
    <n v="3"/>
    <n v="3"/>
    <n v="3"/>
    <n v="64"/>
    <n v="8"/>
    <n v="11"/>
  </r>
  <r>
    <x v="10"/>
    <x v="10"/>
    <n v="13"/>
    <x v="84"/>
    <n v="3"/>
    <n v="3"/>
    <n v="5"/>
    <n v="4"/>
    <n v="4"/>
    <n v="4"/>
    <n v="4"/>
    <n v="4"/>
    <n v="3"/>
    <n v="3"/>
    <n v="2"/>
    <n v="3"/>
    <n v="3"/>
    <n v="4"/>
    <n v="4"/>
    <n v="3"/>
    <n v="3"/>
    <n v="3"/>
    <n v="62"/>
    <n v="6"/>
    <n v="13"/>
  </r>
  <r>
    <x v="10"/>
    <x v="10"/>
    <n v="2"/>
    <x v="30"/>
    <n v="3"/>
    <n v="2"/>
    <n v="4"/>
    <n v="3"/>
    <n v="3"/>
    <n v="3"/>
    <n v="3"/>
    <n v="2"/>
    <n v="2"/>
    <n v="2"/>
    <n v="3"/>
    <n v="3"/>
    <n v="3"/>
    <n v="4"/>
    <n v="2"/>
    <n v="2"/>
    <n v="3"/>
    <n v="2"/>
    <n v="49"/>
    <n v="-7"/>
    <n v="43"/>
  </r>
  <r>
    <x v="10"/>
    <x v="10"/>
    <n v="202"/>
    <x v="46"/>
    <n v="3"/>
    <n v="3"/>
    <n v="5"/>
    <n v="4"/>
    <n v="2"/>
    <n v="3"/>
    <n v="5"/>
    <n v="2"/>
    <n v="3"/>
    <n v="3"/>
    <n v="2"/>
    <n v="2"/>
    <n v="2"/>
    <n v="3"/>
    <n v="2"/>
    <n v="3"/>
    <n v="2"/>
    <n v="2"/>
    <n v="51"/>
    <n v="-5"/>
    <n v="37"/>
  </r>
  <r>
    <x v="10"/>
    <x v="10"/>
    <n v="118"/>
    <x v="85"/>
    <n v="4"/>
    <n v="2"/>
    <n v="4"/>
    <n v="5"/>
    <n v="3"/>
    <n v="2"/>
    <n v="4"/>
    <n v="2"/>
    <n v="3"/>
    <n v="2"/>
    <n v="4"/>
    <n v="2"/>
    <n v="2"/>
    <n v="4"/>
    <n v="2"/>
    <n v="3"/>
    <n v="3"/>
    <n v="3"/>
    <n v="54"/>
    <n v="-2"/>
    <n v="26"/>
  </r>
  <r>
    <x v="10"/>
    <x v="10"/>
    <n v="17"/>
    <x v="33"/>
    <n v="4"/>
    <n v="4"/>
    <n v="4"/>
    <n v="4"/>
    <n v="3"/>
    <n v="3"/>
    <n v="4"/>
    <n v="4"/>
    <n v="4"/>
    <n v="3"/>
    <n v="4"/>
    <n v="3"/>
    <n v="4"/>
    <n v="4"/>
    <n v="4"/>
    <n v="3"/>
    <n v="3"/>
    <n v="2"/>
    <n v="64"/>
    <n v="8"/>
    <n v="11"/>
  </r>
  <r>
    <x v="10"/>
    <x v="10"/>
    <n v="3"/>
    <x v="34"/>
    <n v="3"/>
    <n v="3"/>
    <n v="3"/>
    <n v="4"/>
    <n v="3"/>
    <n v="2"/>
    <n v="4"/>
    <n v="3"/>
    <n v="4"/>
    <n v="3"/>
    <n v="4"/>
    <n v="2"/>
    <n v="2"/>
    <n v="4"/>
    <n v="3"/>
    <n v="2"/>
    <n v="2"/>
    <n v="4"/>
    <n v="55"/>
    <n v="-1"/>
    <n v="22"/>
  </r>
  <r>
    <x v="10"/>
    <x v="10"/>
    <n v="19"/>
    <x v="18"/>
    <n v="3"/>
    <n v="3"/>
    <n v="4"/>
    <n v="4"/>
    <n v="3"/>
    <n v="4"/>
    <n v="4"/>
    <n v="4"/>
    <n v="3"/>
    <n v="3"/>
    <n v="4"/>
    <n v="3"/>
    <n v="2"/>
    <n v="4"/>
    <n v="4"/>
    <n v="3"/>
    <n v="2"/>
    <n v="3"/>
    <n v="60"/>
    <n v="4"/>
    <n v="16"/>
  </r>
  <r>
    <x v="10"/>
    <x v="10"/>
    <n v="210"/>
    <x v="62"/>
    <n v="4"/>
    <n v="3"/>
    <n v="4"/>
    <n v="4"/>
    <n v="3"/>
    <n v="2"/>
    <n v="5"/>
    <n v="2"/>
    <n v="3"/>
    <n v="3"/>
    <n v="4"/>
    <n v="3"/>
    <n v="2"/>
    <n v="4"/>
    <n v="4"/>
    <n v="4"/>
    <n v="2"/>
    <n v="4"/>
    <n v="60"/>
    <n v="4"/>
    <n v="16"/>
  </r>
  <r>
    <x v="10"/>
    <x v="10"/>
    <n v="213"/>
    <x v="65"/>
    <n v="5"/>
    <n v="4"/>
    <n v="4"/>
    <n v="8"/>
    <n v="4"/>
    <n v="4"/>
    <n v="6"/>
    <n v="4"/>
    <n v="4"/>
    <n v="4"/>
    <n v="4"/>
    <n v="3"/>
    <n v="3"/>
    <n v="4"/>
    <n v="4"/>
    <n v="4"/>
    <n v="4"/>
    <n v="4"/>
    <n v="77"/>
    <n v="21"/>
    <n v="4"/>
  </r>
  <r>
    <x v="10"/>
    <x v="10"/>
    <n v="219"/>
    <x v="77"/>
    <n v="4"/>
    <n v="4"/>
    <n v="4"/>
    <n v="7"/>
    <n v="4"/>
    <n v="3"/>
    <n v="6"/>
    <n v="4"/>
    <n v="4"/>
    <n v="5"/>
    <n v="4"/>
    <n v="3"/>
    <n v="4"/>
    <n v="6"/>
    <n v="4"/>
    <n v="3"/>
    <n v="4"/>
    <n v="3"/>
    <n v="76"/>
    <n v="20"/>
    <n v="5"/>
  </r>
  <r>
    <x v="10"/>
    <x v="10"/>
    <n v="227"/>
    <x v="86"/>
    <n v="7"/>
    <n v="4"/>
    <n v="9"/>
    <n v="9"/>
    <n v="7"/>
    <n v="4"/>
    <n v="10"/>
    <n v="7"/>
    <n v="5"/>
    <n v="4"/>
    <n v="4"/>
    <n v="4"/>
    <n v="3"/>
    <n v="7"/>
    <n v="5"/>
    <n v="6"/>
    <n v="7"/>
    <n v="5"/>
    <n v="107"/>
    <n v="51"/>
    <n v="0"/>
  </r>
  <r>
    <x v="11"/>
    <x v="11"/>
    <n v="23"/>
    <x v="3"/>
    <n v="4"/>
    <n v="4"/>
    <n v="4"/>
    <n v="5"/>
    <n v="3"/>
    <n v="2"/>
    <n v="7"/>
    <n v="4"/>
    <n v="4"/>
    <n v="2"/>
    <n v="3"/>
    <n v="2"/>
    <n v="2"/>
    <n v="3"/>
    <n v="4"/>
    <n v="2"/>
    <n v="3"/>
    <n v="2"/>
    <n v="60"/>
    <n v="4"/>
    <n v="24"/>
  </r>
  <r>
    <x v="11"/>
    <x v="11"/>
    <n v="129"/>
    <x v="87"/>
    <n v="7"/>
    <n v="4"/>
    <n v="7"/>
    <n v="8"/>
    <n v="5"/>
    <n v="5"/>
    <n v="7"/>
    <n v="5"/>
    <n v="5"/>
    <n v="3"/>
    <n v="5"/>
    <n v="4"/>
    <n v="3"/>
    <n v="9"/>
    <n v="5"/>
    <n v="5"/>
    <n v="4"/>
    <n v="3"/>
    <n v="94"/>
    <n v="38"/>
    <n v="13"/>
  </r>
  <r>
    <x v="11"/>
    <x v="11"/>
    <n v="217"/>
    <x v="66"/>
    <n v="3"/>
    <n v="3"/>
    <n v="5"/>
    <n v="4"/>
    <n v="3"/>
    <n v="3"/>
    <n v="4"/>
    <n v="3"/>
    <n v="5"/>
    <n v="3"/>
    <n v="3"/>
    <n v="3"/>
    <n v="3"/>
    <n v="4"/>
    <n v="3"/>
    <n v="4"/>
    <n v="2"/>
    <n v="3"/>
    <n v="61"/>
    <n v="5"/>
    <n v="22"/>
  </r>
  <r>
    <x v="11"/>
    <x v="11"/>
    <n v="1"/>
    <x v="6"/>
    <n v="3"/>
    <n v="2"/>
    <n v="3"/>
    <n v="4"/>
    <n v="2"/>
    <n v="3"/>
    <n v="4"/>
    <n v="2"/>
    <n v="3"/>
    <n v="2"/>
    <n v="2"/>
    <n v="3"/>
    <n v="2"/>
    <n v="3"/>
    <n v="2"/>
    <n v="3"/>
    <n v="3"/>
    <n v="3"/>
    <n v="49"/>
    <n v="-7"/>
    <n v="50"/>
  </r>
  <r>
    <x v="11"/>
    <x v="11"/>
    <n v="226"/>
    <x v="80"/>
    <n v="7"/>
    <n v="5"/>
    <n v="6"/>
    <n v="7"/>
    <n v="7"/>
    <n v="3"/>
    <n v="5"/>
    <n v="6"/>
    <n v="6"/>
    <n v="3"/>
    <n v="4"/>
    <n v="4"/>
    <n v="3"/>
    <n v="6"/>
    <n v="4"/>
    <n v="4"/>
    <n v="8"/>
    <n v="4"/>
    <n v="92"/>
    <n v="36"/>
    <n v="14"/>
  </r>
  <r>
    <x v="11"/>
    <x v="11"/>
    <n v="43"/>
    <x v="88"/>
    <n v="5"/>
    <n v="4"/>
    <n v="4"/>
    <n v="6"/>
    <n v="5"/>
    <n v="5"/>
    <n v="7"/>
    <n v="4"/>
    <n v="4"/>
    <n v="5"/>
    <n v="3"/>
    <n v="4"/>
    <n v="3"/>
    <n v="6"/>
    <n v="5"/>
    <n v="4"/>
    <n v="4"/>
    <n v="5"/>
    <n v="83"/>
    <n v="27"/>
    <n v="15"/>
  </r>
  <r>
    <x v="11"/>
    <x v="11"/>
    <n v="39"/>
    <x v="48"/>
    <n v="4"/>
    <n v="3"/>
    <n v="4"/>
    <n v="3"/>
    <n v="3"/>
    <n v="2"/>
    <n v="4"/>
    <n v="3"/>
    <n v="5"/>
    <n v="3"/>
    <n v="2"/>
    <n v="3"/>
    <n v="2"/>
    <n v="3"/>
    <n v="3"/>
    <n v="2"/>
    <n v="3"/>
    <n v="3"/>
    <n v="55"/>
    <n v="-1"/>
    <n v="37"/>
  </r>
  <r>
    <x v="11"/>
    <x v="11"/>
    <n v="10"/>
    <x v="64"/>
    <n v="4"/>
    <n v="3"/>
    <n v="3"/>
    <n v="4"/>
    <n v="4"/>
    <n v="3"/>
    <n v="3"/>
    <n v="3"/>
    <n v="2"/>
    <n v="3"/>
    <n v="2"/>
    <n v="3"/>
    <n v="2"/>
    <n v="4"/>
    <n v="3"/>
    <n v="2"/>
    <n v="2"/>
    <n v="2"/>
    <n v="52"/>
    <n v="-4"/>
    <n v="46"/>
  </r>
  <r>
    <x v="11"/>
    <x v="11"/>
    <n v="214"/>
    <x v="68"/>
    <n v="4"/>
    <n v="3"/>
    <n v="4"/>
    <n v="4"/>
    <n v="3"/>
    <n v="3"/>
    <n v="5"/>
    <n v="3"/>
    <n v="3"/>
    <n v="4"/>
    <n v="4"/>
    <n v="4"/>
    <n v="2"/>
    <n v="5"/>
    <n v="3"/>
    <n v="3"/>
    <n v="3"/>
    <n v="4"/>
    <n v="64"/>
    <n v="8"/>
    <n v="20"/>
  </r>
  <r>
    <x v="11"/>
    <x v="11"/>
    <n v="215"/>
    <x v="69"/>
    <n v="3"/>
    <n v="3"/>
    <n v="4"/>
    <n v="4"/>
    <n v="3"/>
    <n v="2"/>
    <n v="4"/>
    <n v="4"/>
    <n v="3"/>
    <n v="2"/>
    <n v="4"/>
    <n v="3"/>
    <n v="2"/>
    <n v="4"/>
    <n v="3"/>
    <n v="2"/>
    <n v="4"/>
    <n v="3"/>
    <n v="57"/>
    <n v="1"/>
    <n v="28"/>
  </r>
  <r>
    <x v="11"/>
    <x v="11"/>
    <n v="36"/>
    <x v="89"/>
    <n v="4"/>
    <n v="4"/>
    <n v="4"/>
    <n v="5"/>
    <n v="3"/>
    <n v="4"/>
    <n v="7"/>
    <n v="3"/>
    <n v="3"/>
    <n v="4"/>
    <n v="2"/>
    <n v="3"/>
    <n v="3"/>
    <n v="5"/>
    <n v="2"/>
    <n v="4"/>
    <n v="3"/>
    <n v="4"/>
    <n v="67"/>
    <n v="11"/>
    <n v="16"/>
  </r>
  <r>
    <x v="11"/>
    <x v="11"/>
    <n v="66"/>
    <x v="90"/>
    <n v="3"/>
    <n v="3"/>
    <n v="5"/>
    <n v="5"/>
    <n v="4"/>
    <n v="3"/>
    <n v="4"/>
    <n v="4"/>
    <n v="3"/>
    <n v="3"/>
    <n v="2"/>
    <n v="3"/>
    <n v="2"/>
    <n v="3"/>
    <n v="3"/>
    <n v="2"/>
    <n v="2"/>
    <n v="3"/>
    <n v="57"/>
    <n v="1"/>
    <n v="28"/>
  </r>
  <r>
    <x v="11"/>
    <x v="11"/>
    <n v="7"/>
    <x v="11"/>
    <n v="3"/>
    <n v="2"/>
    <n v="4"/>
    <n v="4"/>
    <n v="3"/>
    <n v="2"/>
    <n v="5"/>
    <n v="4"/>
    <n v="4"/>
    <n v="3"/>
    <n v="3"/>
    <n v="3"/>
    <n v="2"/>
    <n v="3"/>
    <n v="2"/>
    <n v="3"/>
    <n v="3"/>
    <n v="2"/>
    <n v="55"/>
    <n v="-1"/>
    <n v="37"/>
  </r>
  <r>
    <x v="11"/>
    <x v="11"/>
    <n v="4"/>
    <x v="13"/>
    <n v="3"/>
    <n v="3"/>
    <n v="5"/>
    <n v="4"/>
    <n v="3"/>
    <n v="3"/>
    <n v="3"/>
    <n v="3"/>
    <n v="4"/>
    <n v="3"/>
    <n v="2"/>
    <n v="2"/>
    <n v="3"/>
    <n v="4"/>
    <n v="3"/>
    <n v="2"/>
    <n v="3"/>
    <n v="3"/>
    <n v="56"/>
    <n v="0"/>
    <n v="32"/>
  </r>
  <r>
    <x v="11"/>
    <x v="11"/>
    <n v="2"/>
    <x v="30"/>
    <n v="3"/>
    <n v="3"/>
    <n v="4"/>
    <n v="4"/>
    <n v="3"/>
    <n v="3"/>
    <n v="3"/>
    <n v="3"/>
    <n v="3"/>
    <n v="2"/>
    <n v="2"/>
    <n v="2"/>
    <n v="2"/>
    <n v="4"/>
    <n v="2"/>
    <n v="3"/>
    <n v="3"/>
    <n v="3"/>
    <n v="52"/>
    <n v="-4"/>
    <n v="46"/>
  </r>
  <r>
    <x v="11"/>
    <x v="11"/>
    <n v="3"/>
    <x v="34"/>
    <n v="3"/>
    <n v="3"/>
    <n v="4"/>
    <n v="3"/>
    <n v="3"/>
    <n v="2"/>
    <n v="4"/>
    <n v="3"/>
    <n v="3"/>
    <n v="2"/>
    <n v="4"/>
    <n v="2"/>
    <n v="3"/>
    <n v="3"/>
    <n v="3"/>
    <n v="2"/>
    <n v="3"/>
    <n v="2"/>
    <n v="52"/>
    <n v="-4"/>
    <n v="46"/>
  </r>
  <r>
    <x v="11"/>
    <x v="11"/>
    <n v="19"/>
    <x v="18"/>
    <n v="3"/>
    <n v="2"/>
    <n v="4"/>
    <n v="4"/>
    <n v="4"/>
    <n v="3"/>
    <n v="4"/>
    <n v="5"/>
    <n v="3"/>
    <n v="3"/>
    <n v="2"/>
    <n v="2"/>
    <n v="2"/>
    <n v="4"/>
    <n v="3"/>
    <n v="3"/>
    <n v="2"/>
    <n v="3"/>
    <n v="56"/>
    <n v="0"/>
    <n v="32"/>
  </r>
  <r>
    <x v="11"/>
    <x v="11"/>
    <n v="205"/>
    <x v="57"/>
    <n v="4"/>
    <n v="5"/>
    <n v="4"/>
    <n v="4"/>
    <n v="3"/>
    <n v="3"/>
    <n v="6"/>
    <n v="3"/>
    <n v="3"/>
    <n v="3"/>
    <n v="3"/>
    <n v="3"/>
    <n v="2"/>
    <n v="4"/>
    <n v="4"/>
    <n v="3"/>
    <n v="3"/>
    <n v="4"/>
    <n v="64"/>
    <n v="8"/>
    <n v="20"/>
  </r>
  <r>
    <x v="11"/>
    <x v="11"/>
    <n v="227"/>
    <x v="86"/>
    <n v="6"/>
    <n v="4"/>
    <n v="6"/>
    <n v="9"/>
    <n v="6"/>
    <n v="5"/>
    <n v="7"/>
    <n v="5"/>
    <n v="6"/>
    <n v="8"/>
    <n v="5"/>
    <n v="4"/>
    <n v="4"/>
    <n v="6"/>
    <n v="6"/>
    <n v="5"/>
    <n v="4"/>
    <n v="7"/>
    <n v="103"/>
    <n v="47"/>
    <n v="12"/>
  </r>
  <r>
    <x v="12"/>
    <x v="12"/>
    <n v="5"/>
    <x v="1"/>
    <n v="3"/>
    <n v="4"/>
    <n v="5"/>
    <n v="4"/>
    <n v="3"/>
    <n v="4"/>
    <n v="3"/>
    <n v="4"/>
    <n v="4"/>
    <n v="3"/>
    <n v="2"/>
    <n v="2"/>
    <n v="3"/>
    <n v="3"/>
    <n v="2"/>
    <n v="3"/>
    <n v="2"/>
    <n v="4"/>
    <n v="58"/>
    <n v="2"/>
    <n v="34"/>
  </r>
  <r>
    <x v="12"/>
    <x v="12"/>
    <n v="195"/>
    <x v="2"/>
    <n v="4"/>
    <n v="3"/>
    <n v="3"/>
    <n v="5"/>
    <n v="3"/>
    <n v="2"/>
    <n v="4"/>
    <n v="3"/>
    <n v="2"/>
    <n v="3"/>
    <n v="3"/>
    <n v="3"/>
    <n v="2"/>
    <n v="4"/>
    <n v="3"/>
    <n v="3"/>
    <n v="3"/>
    <n v="3"/>
    <n v="56"/>
    <n v="0"/>
    <n v="37"/>
  </r>
  <r>
    <x v="12"/>
    <x v="12"/>
    <n v="23"/>
    <x v="3"/>
    <n v="4"/>
    <n v="3"/>
    <n v="5"/>
    <n v="4"/>
    <n v="5"/>
    <n v="2"/>
    <n v="4"/>
    <n v="6"/>
    <n v="3"/>
    <n v="3"/>
    <n v="2"/>
    <n v="2"/>
    <n v="2"/>
    <n v="5"/>
    <n v="3"/>
    <n v="3"/>
    <n v="3"/>
    <n v="4"/>
    <n v="63"/>
    <n v="7"/>
    <n v="30"/>
  </r>
  <r>
    <x v="12"/>
    <x v="12"/>
    <n v="221"/>
    <x v="72"/>
    <n v="4"/>
    <n v="4"/>
    <n v="4"/>
    <n v="6"/>
    <n v="4"/>
    <n v="3"/>
    <n v="7"/>
    <n v="5"/>
    <n v="4"/>
    <n v="3"/>
    <n v="2"/>
    <n v="2"/>
    <n v="3"/>
    <n v="6"/>
    <n v="3"/>
    <n v="3"/>
    <n v="3"/>
    <n v="4"/>
    <n v="70"/>
    <n v="14"/>
    <n v="22"/>
  </r>
  <r>
    <x v="12"/>
    <x v="12"/>
    <n v="16"/>
    <x v="7"/>
    <n v="3"/>
    <n v="2"/>
    <n v="4"/>
    <n v="3"/>
    <n v="4"/>
    <n v="2"/>
    <n v="4"/>
    <n v="3"/>
    <n v="3"/>
    <n v="3"/>
    <n v="2"/>
    <n v="3"/>
    <n v="2"/>
    <n v="3"/>
    <n v="3"/>
    <n v="2"/>
    <n v="3"/>
    <n v="2"/>
    <n v="51"/>
    <n v="-5"/>
    <n v="50"/>
  </r>
  <r>
    <x v="12"/>
    <x v="12"/>
    <n v="10"/>
    <x v="64"/>
    <n v="4"/>
    <n v="2"/>
    <n v="4"/>
    <n v="5"/>
    <n v="3"/>
    <n v="2"/>
    <n v="4"/>
    <n v="2"/>
    <n v="3"/>
    <n v="3"/>
    <n v="2"/>
    <n v="3"/>
    <n v="2"/>
    <n v="3"/>
    <n v="4"/>
    <n v="3"/>
    <n v="2"/>
    <n v="3"/>
    <n v="54"/>
    <n v="-2"/>
    <n v="40"/>
  </r>
  <r>
    <x v="12"/>
    <x v="12"/>
    <n v="214"/>
    <x v="68"/>
    <n v="4"/>
    <n v="3"/>
    <n v="4"/>
    <n v="4"/>
    <n v="4"/>
    <n v="2"/>
    <n v="5"/>
    <n v="3"/>
    <n v="4"/>
    <n v="3"/>
    <n v="5"/>
    <n v="4"/>
    <n v="3"/>
    <n v="4"/>
    <n v="4"/>
    <n v="3"/>
    <n v="2"/>
    <n v="3"/>
    <n v="64"/>
    <n v="8"/>
    <n v="28"/>
  </r>
  <r>
    <x v="12"/>
    <x v="12"/>
    <n v="36"/>
    <x v="89"/>
    <n v="5"/>
    <n v="5"/>
    <n v="7"/>
    <n v="9"/>
    <n v="6"/>
    <n v="4"/>
    <n v="6"/>
    <n v="6"/>
    <n v="6"/>
    <n v="5"/>
    <n v="3"/>
    <n v="5"/>
    <n v="4"/>
    <n v="7"/>
    <n v="8"/>
    <n v="7"/>
    <n v="5"/>
    <n v="6"/>
    <n v="104"/>
    <n v="48"/>
    <n v="18"/>
  </r>
  <r>
    <x v="12"/>
    <x v="12"/>
    <n v="20"/>
    <x v="12"/>
    <m/>
    <m/>
    <m/>
    <m/>
    <m/>
    <m/>
    <m/>
    <m/>
    <m/>
    <m/>
    <m/>
    <m/>
    <m/>
    <m/>
    <m/>
    <m/>
    <m/>
    <m/>
    <n v="69"/>
    <n v="13"/>
    <n v="24"/>
  </r>
  <r>
    <x v="12"/>
    <x v="12"/>
    <n v="167"/>
    <x v="73"/>
    <n v="4"/>
    <n v="4"/>
    <n v="4"/>
    <n v="6"/>
    <n v="4"/>
    <n v="6"/>
    <n v="5"/>
    <n v="3"/>
    <n v="4"/>
    <n v="3"/>
    <n v="3"/>
    <n v="3"/>
    <n v="3"/>
    <n v="6"/>
    <n v="3"/>
    <n v="3"/>
    <n v="3"/>
    <n v="4"/>
    <n v="71"/>
    <n v="15"/>
    <n v="20"/>
  </r>
  <r>
    <x v="12"/>
    <x v="12"/>
    <n v="38"/>
    <x v="15"/>
    <m/>
    <m/>
    <m/>
    <m/>
    <m/>
    <m/>
    <m/>
    <m/>
    <m/>
    <m/>
    <m/>
    <m/>
    <m/>
    <m/>
    <m/>
    <m/>
    <m/>
    <m/>
    <n v="65"/>
    <n v="9"/>
    <n v="26"/>
  </r>
  <r>
    <x v="12"/>
    <x v="12"/>
    <n v="15"/>
    <x v="91"/>
    <m/>
    <m/>
    <m/>
    <m/>
    <m/>
    <m/>
    <m/>
    <m/>
    <m/>
    <m/>
    <m/>
    <m/>
    <m/>
    <m/>
    <m/>
    <m/>
    <m/>
    <m/>
    <n v="53"/>
    <n v="-3"/>
    <n v="43"/>
  </r>
  <r>
    <x v="12"/>
    <x v="12"/>
    <n v="211"/>
    <x v="61"/>
    <n v="3"/>
    <n v="4"/>
    <n v="5"/>
    <n v="6"/>
    <n v="3"/>
    <n v="3"/>
    <n v="4"/>
    <n v="3"/>
    <n v="3"/>
    <n v="3"/>
    <n v="2"/>
    <n v="3"/>
    <n v="3"/>
    <n v="4"/>
    <n v="3"/>
    <n v="3"/>
    <n v="3"/>
    <n v="2"/>
    <n v="60"/>
    <n v="4"/>
    <n v="32"/>
  </r>
  <r>
    <x v="12"/>
    <x v="12"/>
    <n v="19"/>
    <x v="18"/>
    <n v="3"/>
    <n v="2"/>
    <n v="3"/>
    <n v="5"/>
    <n v="3"/>
    <n v="3"/>
    <n v="4"/>
    <n v="3"/>
    <n v="2"/>
    <n v="3"/>
    <n v="2"/>
    <n v="2"/>
    <n v="2"/>
    <n v="4"/>
    <n v="3"/>
    <n v="3"/>
    <n v="2"/>
    <n v="3"/>
    <n v="52"/>
    <n v="-4"/>
    <n v="46"/>
  </r>
  <r>
    <x v="13"/>
    <x v="13"/>
    <n v="27"/>
    <x v="40"/>
    <n v="3"/>
    <n v="3"/>
    <n v="3"/>
    <n v="4"/>
    <n v="3"/>
    <n v="2"/>
    <n v="4"/>
    <n v="4"/>
    <n v="4"/>
    <n v="2"/>
    <n v="4"/>
    <n v="3"/>
    <n v="2"/>
    <n v="4"/>
    <n v="2"/>
    <n v="3"/>
    <n v="2"/>
    <n v="2"/>
    <n v="54"/>
    <n v="-2"/>
    <n v="46"/>
  </r>
  <r>
    <x v="13"/>
    <x v="13"/>
    <n v="23"/>
    <x v="3"/>
    <n v="3"/>
    <n v="3"/>
    <n v="3"/>
    <n v="5"/>
    <n v="3"/>
    <n v="3"/>
    <n v="4"/>
    <n v="4"/>
    <n v="3"/>
    <n v="2"/>
    <n v="4"/>
    <n v="2"/>
    <n v="3"/>
    <n v="4"/>
    <n v="3"/>
    <n v="3"/>
    <n v="3"/>
    <n v="2"/>
    <n v="57"/>
    <n v="1"/>
    <n v="43"/>
  </r>
  <r>
    <x v="13"/>
    <x v="13"/>
    <n v="1"/>
    <x v="6"/>
    <n v="4"/>
    <n v="3"/>
    <n v="3"/>
    <n v="5"/>
    <n v="3"/>
    <n v="3"/>
    <n v="4"/>
    <n v="3"/>
    <n v="3"/>
    <n v="2"/>
    <n v="4"/>
    <n v="3"/>
    <n v="2"/>
    <n v="4"/>
    <n v="3"/>
    <n v="3"/>
    <n v="3"/>
    <n v="3"/>
    <n v="58"/>
    <n v="2"/>
    <n v="34"/>
  </r>
  <r>
    <x v="13"/>
    <x v="13"/>
    <n v="39"/>
    <x v="48"/>
    <n v="4"/>
    <n v="2"/>
    <n v="4"/>
    <n v="5"/>
    <n v="4"/>
    <n v="3"/>
    <n v="4"/>
    <n v="4"/>
    <n v="4"/>
    <n v="3"/>
    <n v="3"/>
    <n v="2"/>
    <n v="3"/>
    <n v="3"/>
    <n v="2"/>
    <n v="3"/>
    <n v="3"/>
    <n v="3"/>
    <n v="59"/>
    <n v="3"/>
    <n v="30"/>
  </r>
  <r>
    <x v="13"/>
    <x v="13"/>
    <n v="166"/>
    <x v="25"/>
    <n v="3"/>
    <n v="3"/>
    <n v="4"/>
    <n v="4"/>
    <n v="3"/>
    <n v="2"/>
    <n v="4"/>
    <n v="3"/>
    <n v="4"/>
    <n v="3"/>
    <n v="2"/>
    <n v="4"/>
    <n v="2"/>
    <n v="3"/>
    <n v="3"/>
    <n v="3"/>
    <n v="3"/>
    <n v="4"/>
    <n v="57"/>
    <n v="1"/>
    <n v="43"/>
  </r>
  <r>
    <x v="13"/>
    <x v="13"/>
    <n v="76"/>
    <x v="92"/>
    <n v="3"/>
    <n v="3"/>
    <n v="3"/>
    <n v="5"/>
    <n v="3"/>
    <n v="3"/>
    <n v="3"/>
    <n v="2"/>
    <n v="3"/>
    <n v="3"/>
    <n v="2"/>
    <n v="2"/>
    <n v="2"/>
    <n v="5"/>
    <n v="3"/>
    <n v="3"/>
    <n v="2"/>
    <n v="3"/>
    <n v="53"/>
    <n v="-3"/>
    <n v="50"/>
  </r>
  <r>
    <x v="13"/>
    <x v="13"/>
    <n v="202"/>
    <x v="46"/>
    <n v="3"/>
    <n v="3"/>
    <n v="4"/>
    <n v="4"/>
    <n v="3"/>
    <n v="2"/>
    <n v="4"/>
    <n v="3"/>
    <n v="3"/>
    <n v="3"/>
    <n v="2"/>
    <n v="3"/>
    <n v="3"/>
    <n v="4"/>
    <n v="4"/>
    <n v="3"/>
    <n v="3"/>
    <n v="3"/>
    <n v="57"/>
    <n v="1"/>
    <n v="43"/>
  </r>
  <r>
    <x v="13"/>
    <x v="13"/>
    <n v="3"/>
    <x v="34"/>
    <n v="3"/>
    <n v="3"/>
    <n v="5"/>
    <n v="4"/>
    <n v="3"/>
    <n v="3"/>
    <n v="4"/>
    <n v="3"/>
    <n v="3"/>
    <n v="3"/>
    <n v="2"/>
    <n v="2"/>
    <n v="3"/>
    <n v="3"/>
    <n v="3"/>
    <n v="3"/>
    <n v="3"/>
    <n v="5"/>
    <n v="58"/>
    <n v="2"/>
    <n v="34"/>
  </r>
  <r>
    <x v="13"/>
    <x v="13"/>
    <n v="19"/>
    <x v="18"/>
    <n v="4"/>
    <n v="5"/>
    <n v="4"/>
    <n v="4"/>
    <n v="3"/>
    <n v="2"/>
    <n v="3"/>
    <n v="3"/>
    <n v="3"/>
    <n v="3"/>
    <n v="4"/>
    <n v="2"/>
    <n v="3"/>
    <n v="4"/>
    <n v="4"/>
    <n v="4"/>
    <n v="3"/>
    <n v="3"/>
    <n v="61"/>
    <n v="5"/>
    <n v="28"/>
  </r>
  <r>
    <x v="14"/>
    <x v="14"/>
    <n v="27"/>
    <x v="40"/>
    <n v="4"/>
    <n v="3"/>
    <n v="3"/>
    <n v="4"/>
    <n v="2"/>
    <n v="2"/>
    <n v="3"/>
    <n v="2"/>
    <n v="3"/>
    <n v="5"/>
    <n v="3"/>
    <n v="3"/>
    <n v="3"/>
    <n v="3"/>
    <n v="5"/>
    <n v="2"/>
    <n v="2"/>
    <n v="2"/>
    <n v="54"/>
    <n v="-2"/>
    <n v="30"/>
  </r>
  <r>
    <x v="14"/>
    <x v="14"/>
    <n v="195"/>
    <x v="2"/>
    <n v="3"/>
    <n v="2"/>
    <n v="3"/>
    <n v="4"/>
    <n v="3"/>
    <n v="2"/>
    <n v="4"/>
    <n v="3"/>
    <n v="2"/>
    <n v="2"/>
    <n v="4"/>
    <n v="2"/>
    <n v="2"/>
    <n v="3"/>
    <n v="3"/>
    <n v="3"/>
    <n v="3"/>
    <n v="3"/>
    <n v="51"/>
    <n v="-5"/>
    <n v="50"/>
  </r>
  <r>
    <x v="14"/>
    <x v="14"/>
    <n v="23"/>
    <x v="3"/>
    <n v="4"/>
    <n v="3"/>
    <n v="4"/>
    <n v="5"/>
    <n v="3"/>
    <n v="2"/>
    <n v="4"/>
    <n v="4"/>
    <n v="3"/>
    <n v="3"/>
    <n v="4"/>
    <n v="4"/>
    <n v="3"/>
    <n v="4"/>
    <n v="3"/>
    <n v="4"/>
    <n v="3"/>
    <n v="3"/>
    <n v="63"/>
    <n v="7"/>
    <n v="10"/>
  </r>
  <r>
    <x v="14"/>
    <x v="14"/>
    <n v="229"/>
    <x v="93"/>
    <n v="5"/>
    <n v="5"/>
    <n v="4"/>
    <n v="6"/>
    <n v="3"/>
    <n v="3"/>
    <n v="4"/>
    <n v="4"/>
    <n v="4"/>
    <n v="3"/>
    <n v="2"/>
    <n v="4"/>
    <n v="2"/>
    <n v="3"/>
    <n v="4"/>
    <n v="3"/>
    <n v="4"/>
    <n v="4"/>
    <n v="67"/>
    <n v="11"/>
    <n v="8"/>
  </r>
  <r>
    <x v="14"/>
    <x v="14"/>
    <n v="43"/>
    <x v="88"/>
    <n v="5"/>
    <n v="4"/>
    <n v="6"/>
    <n v="6"/>
    <n v="5"/>
    <n v="4"/>
    <n v="5"/>
    <n v="5"/>
    <n v="4"/>
    <n v="3"/>
    <n v="4"/>
    <n v="4"/>
    <n v="3"/>
    <n v="5"/>
    <n v="4"/>
    <n v="4"/>
    <n v="4"/>
    <n v="4"/>
    <n v="79"/>
    <n v="23"/>
    <n v="6"/>
  </r>
  <r>
    <x v="14"/>
    <x v="14"/>
    <n v="39"/>
    <x v="48"/>
    <n v="3"/>
    <n v="3"/>
    <n v="3"/>
    <n v="5"/>
    <n v="4"/>
    <n v="2"/>
    <n v="4"/>
    <n v="3"/>
    <n v="4"/>
    <n v="3"/>
    <n v="2"/>
    <n v="2"/>
    <n v="3"/>
    <n v="3"/>
    <n v="4"/>
    <n v="3"/>
    <n v="2"/>
    <n v="3"/>
    <n v="56"/>
    <n v="0"/>
    <n v="28"/>
  </r>
  <r>
    <x v="14"/>
    <x v="14"/>
    <n v="16"/>
    <x v="7"/>
    <n v="2"/>
    <n v="3"/>
    <n v="3"/>
    <n v="3"/>
    <n v="3"/>
    <n v="2"/>
    <n v="3"/>
    <n v="3"/>
    <n v="3"/>
    <n v="2"/>
    <n v="3"/>
    <n v="2"/>
    <n v="3"/>
    <n v="3"/>
    <n v="4"/>
    <n v="4"/>
    <n v="2"/>
    <n v="3"/>
    <n v="51"/>
    <n v="-5"/>
    <n v="50"/>
  </r>
  <r>
    <x v="14"/>
    <x v="14"/>
    <n v="12"/>
    <x v="22"/>
    <n v="3"/>
    <n v="3"/>
    <n v="3"/>
    <n v="4"/>
    <n v="3"/>
    <n v="2"/>
    <n v="4"/>
    <n v="3"/>
    <n v="3"/>
    <n v="3"/>
    <n v="2"/>
    <n v="3"/>
    <n v="2"/>
    <n v="3"/>
    <n v="3"/>
    <n v="2"/>
    <n v="3"/>
    <n v="2"/>
    <n v="51"/>
    <n v="-5"/>
    <n v="50"/>
  </r>
  <r>
    <x v="14"/>
    <x v="14"/>
    <n v="10"/>
    <x v="64"/>
    <n v="3"/>
    <n v="3"/>
    <n v="3"/>
    <n v="5"/>
    <n v="3"/>
    <n v="2"/>
    <n v="3"/>
    <n v="3"/>
    <n v="3"/>
    <n v="2"/>
    <n v="2"/>
    <n v="3"/>
    <n v="2"/>
    <n v="3"/>
    <n v="3"/>
    <n v="2"/>
    <n v="3"/>
    <n v="3"/>
    <n v="51"/>
    <n v="-5"/>
    <n v="50"/>
  </r>
  <r>
    <x v="14"/>
    <x v="14"/>
    <n v="230"/>
    <x v="94"/>
    <n v="5"/>
    <n v="7"/>
    <n v="10"/>
    <n v="12"/>
    <n v="7"/>
    <n v="4"/>
    <n v="7"/>
    <n v="8"/>
    <n v="6"/>
    <n v="7"/>
    <n v="6"/>
    <n v="6"/>
    <n v="6"/>
    <n v="8"/>
    <n v="7"/>
    <n v="6"/>
    <n v="6"/>
    <n v="8"/>
    <n v="126"/>
    <n v="70"/>
    <n v="4"/>
  </r>
  <r>
    <x v="14"/>
    <x v="14"/>
    <n v="214"/>
    <x v="68"/>
    <n v="3"/>
    <n v="3"/>
    <n v="4"/>
    <n v="4"/>
    <n v="2"/>
    <n v="2"/>
    <n v="5"/>
    <n v="4"/>
    <n v="3"/>
    <n v="3"/>
    <n v="2"/>
    <n v="3"/>
    <n v="3"/>
    <n v="4"/>
    <n v="3"/>
    <n v="3"/>
    <n v="3"/>
    <n v="3"/>
    <n v="57"/>
    <n v="1"/>
    <n v="18"/>
  </r>
  <r>
    <x v="14"/>
    <x v="14"/>
    <n v="36"/>
    <x v="89"/>
    <n v="4"/>
    <n v="3"/>
    <n v="4"/>
    <n v="4"/>
    <n v="4"/>
    <n v="3"/>
    <n v="3"/>
    <n v="4"/>
    <n v="3"/>
    <n v="3"/>
    <n v="4"/>
    <n v="3"/>
    <n v="3"/>
    <n v="4"/>
    <n v="4"/>
    <n v="2"/>
    <n v="3"/>
    <n v="3"/>
    <n v="61"/>
    <n v="5"/>
    <n v="11"/>
  </r>
  <r>
    <x v="14"/>
    <x v="14"/>
    <n v="14"/>
    <x v="9"/>
    <n v="3"/>
    <n v="3"/>
    <n v="4"/>
    <n v="4"/>
    <n v="3"/>
    <n v="3"/>
    <n v="4"/>
    <n v="3"/>
    <n v="3"/>
    <n v="2"/>
    <n v="2"/>
    <n v="4"/>
    <n v="2"/>
    <n v="5"/>
    <n v="4"/>
    <n v="3"/>
    <n v="3"/>
    <n v="3"/>
    <n v="58"/>
    <n v="2"/>
    <n v="15"/>
  </r>
  <r>
    <x v="14"/>
    <x v="14"/>
    <n v="82"/>
    <x v="44"/>
    <n v="5"/>
    <n v="4"/>
    <n v="5"/>
    <n v="6"/>
    <n v="4"/>
    <n v="3"/>
    <n v="5"/>
    <n v="3"/>
    <n v="4"/>
    <n v="4"/>
    <n v="2"/>
    <n v="3"/>
    <n v="3"/>
    <n v="4"/>
    <n v="4"/>
    <n v="3"/>
    <n v="5"/>
    <n v="4"/>
    <n v="71"/>
    <n v="15"/>
    <n v="7"/>
  </r>
  <r>
    <x v="14"/>
    <x v="14"/>
    <n v="71"/>
    <x v="54"/>
    <n v="4"/>
    <n v="3"/>
    <n v="5"/>
    <n v="6"/>
    <n v="4"/>
    <n v="2"/>
    <n v="4"/>
    <n v="3"/>
    <n v="3"/>
    <n v="3"/>
    <n v="2"/>
    <n v="2"/>
    <n v="3"/>
    <n v="3"/>
    <n v="4"/>
    <n v="3"/>
    <n v="3"/>
    <n v="3"/>
    <n v="60"/>
    <n v="4"/>
    <n v="13"/>
  </r>
  <r>
    <x v="14"/>
    <x v="14"/>
    <n v="25"/>
    <x v="10"/>
    <n v="3"/>
    <n v="2"/>
    <n v="3"/>
    <n v="4"/>
    <n v="4"/>
    <n v="3"/>
    <n v="3"/>
    <n v="4"/>
    <n v="4"/>
    <n v="3"/>
    <n v="3"/>
    <n v="3"/>
    <n v="2"/>
    <n v="3"/>
    <n v="3"/>
    <n v="4"/>
    <n v="3"/>
    <n v="4"/>
    <n v="58"/>
    <n v="2"/>
    <n v="15"/>
  </r>
  <r>
    <x v="14"/>
    <x v="14"/>
    <n v="7"/>
    <x v="11"/>
    <n v="3"/>
    <n v="3"/>
    <n v="3"/>
    <n v="4"/>
    <n v="3"/>
    <n v="3"/>
    <n v="3"/>
    <n v="3"/>
    <n v="4"/>
    <n v="3"/>
    <n v="3"/>
    <n v="3"/>
    <n v="3"/>
    <n v="4"/>
    <n v="3"/>
    <n v="3"/>
    <n v="3"/>
    <n v="3"/>
    <n v="57"/>
    <n v="1"/>
    <n v="18"/>
  </r>
  <r>
    <x v="14"/>
    <x v="14"/>
    <n v="166"/>
    <x v="25"/>
    <n v="4"/>
    <n v="3"/>
    <n v="4"/>
    <n v="4"/>
    <n v="3"/>
    <n v="2"/>
    <n v="4"/>
    <n v="2"/>
    <n v="4"/>
    <n v="3"/>
    <n v="2"/>
    <n v="3"/>
    <n v="2"/>
    <n v="4"/>
    <n v="3"/>
    <n v="3"/>
    <n v="3"/>
    <n v="3"/>
    <n v="56"/>
    <n v="0"/>
    <n v="28"/>
  </r>
  <r>
    <x v="14"/>
    <x v="14"/>
    <n v="38"/>
    <x v="15"/>
    <n v="4"/>
    <n v="3"/>
    <n v="4"/>
    <n v="4"/>
    <n v="4"/>
    <n v="4"/>
    <n v="3"/>
    <n v="5"/>
    <n v="2"/>
    <n v="3"/>
    <n v="4"/>
    <n v="3"/>
    <n v="2"/>
    <n v="5"/>
    <n v="3"/>
    <n v="4"/>
    <n v="3"/>
    <n v="4"/>
    <n v="64"/>
    <n v="8"/>
    <n v="9"/>
  </r>
  <r>
    <x v="14"/>
    <x v="14"/>
    <n v="220"/>
    <x v="74"/>
    <n v="6"/>
    <n v="3"/>
    <n v="6"/>
    <n v="6"/>
    <n v="5"/>
    <n v="5"/>
    <n v="5"/>
    <n v="5"/>
    <n v="5"/>
    <n v="4"/>
    <n v="4"/>
    <n v="5"/>
    <n v="3"/>
    <n v="6"/>
    <n v="4"/>
    <n v="3"/>
    <n v="4"/>
    <n v="4"/>
    <n v="83"/>
    <n v="27"/>
    <n v="5"/>
  </r>
  <r>
    <x v="14"/>
    <x v="14"/>
    <n v="2"/>
    <x v="30"/>
    <n v="3"/>
    <n v="3"/>
    <n v="4"/>
    <n v="4"/>
    <n v="3"/>
    <n v="2"/>
    <n v="4"/>
    <n v="3"/>
    <n v="4"/>
    <n v="2"/>
    <n v="2"/>
    <n v="3"/>
    <n v="2"/>
    <n v="4"/>
    <n v="3"/>
    <n v="4"/>
    <n v="3"/>
    <n v="3"/>
    <n v="56"/>
    <n v="0"/>
    <n v="28"/>
  </r>
  <r>
    <x v="14"/>
    <x v="14"/>
    <n v="15"/>
    <x v="91"/>
    <n v="4"/>
    <n v="2"/>
    <n v="3"/>
    <n v="4"/>
    <n v="4"/>
    <n v="3"/>
    <n v="4"/>
    <n v="3"/>
    <n v="2"/>
    <n v="3"/>
    <n v="4"/>
    <n v="3"/>
    <n v="2"/>
    <n v="4"/>
    <n v="4"/>
    <n v="2"/>
    <n v="2"/>
    <n v="3"/>
    <n v="56"/>
    <n v="0"/>
    <n v="28"/>
  </r>
  <r>
    <x v="14"/>
    <x v="14"/>
    <n v="202"/>
    <x v="46"/>
    <n v="3"/>
    <n v="2"/>
    <n v="4"/>
    <n v="4"/>
    <n v="3"/>
    <n v="3"/>
    <n v="3"/>
    <n v="3"/>
    <n v="3"/>
    <n v="4"/>
    <n v="2"/>
    <n v="3"/>
    <n v="2"/>
    <n v="3"/>
    <n v="3"/>
    <n v="3"/>
    <n v="2"/>
    <n v="3"/>
    <n v="53"/>
    <n v="-3"/>
    <n v="34"/>
  </r>
  <r>
    <x v="14"/>
    <x v="14"/>
    <n v="34"/>
    <x v="17"/>
    <n v="3"/>
    <n v="3"/>
    <n v="3"/>
    <n v="4"/>
    <n v="5"/>
    <n v="2"/>
    <n v="5"/>
    <n v="3"/>
    <n v="2"/>
    <n v="4"/>
    <n v="2"/>
    <n v="2"/>
    <n v="3"/>
    <n v="5"/>
    <n v="4"/>
    <n v="3"/>
    <n v="3"/>
    <n v="4"/>
    <n v="60"/>
    <n v="4"/>
    <n v="13"/>
  </r>
  <r>
    <x v="14"/>
    <x v="14"/>
    <n v="8"/>
    <x v="56"/>
    <n v="3"/>
    <n v="3"/>
    <n v="3"/>
    <n v="4"/>
    <n v="3"/>
    <n v="3"/>
    <n v="4"/>
    <n v="3"/>
    <n v="3"/>
    <n v="2"/>
    <n v="1"/>
    <n v="2"/>
    <n v="2"/>
    <n v="4"/>
    <n v="3"/>
    <n v="3"/>
    <n v="2"/>
    <n v="3"/>
    <n v="51"/>
    <n v="-5"/>
    <n v="50"/>
  </r>
  <r>
    <x v="14"/>
    <x v="14"/>
    <n v="3"/>
    <x v="34"/>
    <n v="3"/>
    <n v="3"/>
    <n v="4"/>
    <n v="3"/>
    <n v="3"/>
    <n v="2"/>
    <n v="3"/>
    <n v="3"/>
    <n v="3"/>
    <n v="3"/>
    <n v="3"/>
    <n v="2"/>
    <n v="3"/>
    <n v="3"/>
    <n v="4"/>
    <n v="3"/>
    <n v="3"/>
    <n v="2"/>
    <n v="53"/>
    <n v="-3"/>
    <n v="34"/>
  </r>
  <r>
    <x v="14"/>
    <x v="14"/>
    <n v="19"/>
    <x v="18"/>
    <n v="3"/>
    <n v="4"/>
    <n v="5"/>
    <n v="4"/>
    <n v="3"/>
    <n v="2"/>
    <n v="4"/>
    <n v="3"/>
    <n v="3"/>
    <n v="3"/>
    <n v="2"/>
    <n v="3"/>
    <n v="2"/>
    <n v="4"/>
    <n v="3"/>
    <n v="3"/>
    <n v="2"/>
    <n v="3"/>
    <n v="56"/>
    <n v="0"/>
    <n v="28"/>
  </r>
  <r>
    <x v="15"/>
    <x v="15"/>
    <n v="195"/>
    <x v="2"/>
    <n v="3"/>
    <n v="3"/>
    <n v="4"/>
    <n v="4"/>
    <n v="3"/>
    <n v="2"/>
    <n v="3"/>
    <n v="4"/>
    <n v="2"/>
    <n v="3"/>
    <n v="2"/>
    <n v="2"/>
    <n v="2"/>
    <n v="5"/>
    <n v="3"/>
    <n v="2"/>
    <n v="2"/>
    <n v="3"/>
    <n v="52"/>
    <n v="-4"/>
    <n v="46"/>
  </r>
  <r>
    <x v="15"/>
    <x v="15"/>
    <n v="23"/>
    <x v="3"/>
    <n v="3"/>
    <n v="3"/>
    <n v="3"/>
    <n v="6"/>
    <n v="3"/>
    <n v="3"/>
    <n v="4"/>
    <n v="4"/>
    <n v="3"/>
    <n v="4"/>
    <n v="4"/>
    <n v="4"/>
    <n v="2"/>
    <n v="4"/>
    <n v="3"/>
    <n v="3"/>
    <n v="2"/>
    <n v="3"/>
    <n v="61"/>
    <n v="5"/>
    <n v="22"/>
  </r>
  <r>
    <x v="15"/>
    <x v="15"/>
    <n v="231"/>
    <x v="95"/>
    <n v="5"/>
    <n v="3"/>
    <n v="5"/>
    <n v="6"/>
    <n v="4"/>
    <n v="3"/>
    <n v="4"/>
    <n v="4"/>
    <n v="2"/>
    <n v="3"/>
    <n v="4"/>
    <n v="3"/>
    <n v="2"/>
    <n v="7"/>
    <n v="8"/>
    <n v="5"/>
    <n v="4"/>
    <n v="4"/>
    <n v="76"/>
    <n v="20"/>
    <n v="13"/>
  </r>
  <r>
    <x v="15"/>
    <x v="15"/>
    <n v="1"/>
    <x v="6"/>
    <n v="4"/>
    <n v="2"/>
    <n v="3"/>
    <n v="5"/>
    <n v="3"/>
    <n v="2"/>
    <n v="3"/>
    <n v="2"/>
    <n v="3"/>
    <n v="3"/>
    <n v="4"/>
    <n v="4"/>
    <n v="2"/>
    <n v="3"/>
    <n v="3"/>
    <n v="2"/>
    <n v="2"/>
    <n v="2"/>
    <n v="52"/>
    <n v="-4"/>
    <n v="46"/>
  </r>
  <r>
    <x v="15"/>
    <x v="15"/>
    <n v="43"/>
    <x v="88"/>
    <n v="4"/>
    <n v="3"/>
    <n v="5"/>
    <n v="6"/>
    <n v="4"/>
    <n v="5"/>
    <n v="5"/>
    <n v="3"/>
    <n v="3"/>
    <n v="3"/>
    <n v="4"/>
    <n v="4"/>
    <n v="3"/>
    <n v="4"/>
    <n v="4"/>
    <n v="3"/>
    <n v="4"/>
    <n v="4"/>
    <n v="71"/>
    <n v="15"/>
    <n v="15"/>
  </r>
  <r>
    <x v="15"/>
    <x v="15"/>
    <n v="12"/>
    <x v="22"/>
    <n v="3"/>
    <n v="3"/>
    <n v="3"/>
    <n v="4"/>
    <n v="3"/>
    <n v="2"/>
    <n v="4"/>
    <n v="3"/>
    <n v="4"/>
    <n v="2"/>
    <n v="2"/>
    <n v="2"/>
    <n v="2"/>
    <n v="4"/>
    <n v="2"/>
    <n v="3"/>
    <n v="3"/>
    <n v="3"/>
    <n v="52"/>
    <n v="-4"/>
    <n v="46"/>
  </r>
  <r>
    <x v="15"/>
    <x v="15"/>
    <n v="10"/>
    <x v="64"/>
    <n v="4"/>
    <n v="2"/>
    <n v="3"/>
    <n v="4"/>
    <n v="3"/>
    <n v="2"/>
    <n v="3"/>
    <n v="3"/>
    <n v="2"/>
    <n v="3"/>
    <n v="3"/>
    <n v="3"/>
    <n v="2"/>
    <n v="4"/>
    <n v="4"/>
    <n v="3"/>
    <n v="3"/>
    <n v="3"/>
    <n v="54"/>
    <n v="-2"/>
    <n v="34"/>
  </r>
  <r>
    <x v="15"/>
    <x v="15"/>
    <n v="230"/>
    <x v="94"/>
    <n v="9"/>
    <n v="6"/>
    <n v="9"/>
    <n v="11"/>
    <n v="5"/>
    <n v="6"/>
    <n v="7"/>
    <n v="8"/>
    <n v="6"/>
    <n v="5"/>
    <n v="4"/>
    <n v="6"/>
    <n v="4"/>
    <n v="6"/>
    <n v="7"/>
    <n v="5"/>
    <n v="5"/>
    <n v="9"/>
    <n v="118"/>
    <n v="62"/>
    <n v="10"/>
  </r>
  <r>
    <x v="15"/>
    <x v="15"/>
    <n v="234"/>
    <x v="96"/>
    <n v="5"/>
    <n v="3"/>
    <n v="4"/>
    <n v="6"/>
    <n v="4"/>
    <n v="4"/>
    <n v="6"/>
    <n v="6"/>
    <n v="3"/>
    <n v="3"/>
    <n v="4"/>
    <n v="3"/>
    <n v="2"/>
    <n v="6"/>
    <n v="4"/>
    <n v="3"/>
    <n v="3"/>
    <n v="4"/>
    <n v="73"/>
    <n v="17"/>
    <n v="14"/>
  </r>
  <r>
    <x v="15"/>
    <x v="15"/>
    <n v="214"/>
    <x v="68"/>
    <n v="3"/>
    <n v="4"/>
    <n v="4"/>
    <n v="5"/>
    <n v="2"/>
    <n v="3"/>
    <n v="5"/>
    <n v="3"/>
    <n v="3"/>
    <n v="2"/>
    <n v="4"/>
    <n v="3"/>
    <n v="2"/>
    <n v="3"/>
    <n v="2"/>
    <n v="3"/>
    <n v="2"/>
    <n v="3"/>
    <n v="56"/>
    <n v="0"/>
    <n v="32"/>
  </r>
  <r>
    <x v="15"/>
    <x v="15"/>
    <n v="232"/>
    <x v="97"/>
    <n v="3"/>
    <n v="3"/>
    <n v="4"/>
    <n v="5"/>
    <n v="4"/>
    <n v="3"/>
    <n v="5"/>
    <n v="4"/>
    <n v="3"/>
    <n v="4"/>
    <n v="4"/>
    <n v="3"/>
    <n v="3"/>
    <n v="3"/>
    <n v="3"/>
    <n v="3"/>
    <n v="3"/>
    <n v="4"/>
    <n v="64"/>
    <n v="8"/>
    <n v="18"/>
  </r>
  <r>
    <x v="15"/>
    <x v="15"/>
    <n v="233"/>
    <x v="98"/>
    <n v="5"/>
    <n v="5"/>
    <n v="6"/>
    <n v="7"/>
    <n v="5"/>
    <n v="5"/>
    <n v="7"/>
    <n v="6"/>
    <n v="4"/>
    <n v="4"/>
    <n v="5"/>
    <n v="5"/>
    <n v="4"/>
    <n v="6"/>
    <n v="5"/>
    <n v="5"/>
    <n v="7"/>
    <n v="5"/>
    <n v="96"/>
    <n v="40"/>
    <n v="11"/>
  </r>
  <r>
    <x v="15"/>
    <x v="15"/>
    <n v="7"/>
    <x v="11"/>
    <n v="4"/>
    <n v="3"/>
    <n v="4"/>
    <n v="4"/>
    <n v="3"/>
    <n v="3"/>
    <n v="5"/>
    <n v="3"/>
    <n v="5"/>
    <n v="4"/>
    <n v="3"/>
    <n v="2"/>
    <n v="3"/>
    <n v="5"/>
    <n v="3"/>
    <n v="3"/>
    <n v="4"/>
    <n v="3"/>
    <n v="64"/>
    <n v="8"/>
    <n v="18"/>
  </r>
  <r>
    <x v="15"/>
    <x v="15"/>
    <n v="4"/>
    <x v="13"/>
    <n v="3"/>
    <n v="2"/>
    <n v="3"/>
    <n v="4"/>
    <n v="3"/>
    <n v="2"/>
    <n v="6"/>
    <n v="3"/>
    <n v="3"/>
    <n v="2"/>
    <n v="2"/>
    <n v="2"/>
    <n v="2"/>
    <n v="4"/>
    <n v="3"/>
    <n v="3"/>
    <n v="2"/>
    <n v="2"/>
    <n v="51"/>
    <n v="-5"/>
    <n v="50"/>
  </r>
  <r>
    <x v="15"/>
    <x v="15"/>
    <n v="38"/>
    <x v="15"/>
    <n v="4"/>
    <n v="3"/>
    <n v="4"/>
    <n v="7"/>
    <n v="3"/>
    <n v="4"/>
    <n v="5"/>
    <n v="3"/>
    <n v="4"/>
    <n v="2"/>
    <n v="2"/>
    <n v="2"/>
    <n v="2"/>
    <n v="4"/>
    <n v="3"/>
    <n v="2"/>
    <n v="2"/>
    <n v="3"/>
    <n v="59"/>
    <n v="3"/>
    <n v="28"/>
  </r>
  <r>
    <x v="15"/>
    <x v="15"/>
    <n v="2"/>
    <x v="30"/>
    <n v="3"/>
    <n v="3"/>
    <n v="3"/>
    <n v="5"/>
    <n v="3"/>
    <n v="3"/>
    <n v="4"/>
    <n v="3"/>
    <n v="3"/>
    <n v="2"/>
    <n v="2"/>
    <n v="3"/>
    <n v="3"/>
    <n v="4"/>
    <n v="2"/>
    <n v="2"/>
    <n v="2"/>
    <n v="2"/>
    <n v="52"/>
    <n v="-4"/>
    <n v="46"/>
  </r>
  <r>
    <x v="15"/>
    <x v="15"/>
    <n v="15"/>
    <x v="91"/>
    <n v="3"/>
    <n v="3"/>
    <n v="4"/>
    <n v="4"/>
    <n v="3"/>
    <n v="2"/>
    <n v="3"/>
    <n v="3"/>
    <n v="4"/>
    <n v="3"/>
    <n v="2"/>
    <n v="3"/>
    <n v="3"/>
    <n v="4"/>
    <n v="3"/>
    <n v="3"/>
    <n v="3"/>
    <n v="3"/>
    <n v="56"/>
    <n v="0"/>
    <n v="32"/>
  </r>
  <r>
    <x v="15"/>
    <x v="15"/>
    <n v="211"/>
    <x v="61"/>
    <n v="3"/>
    <n v="4"/>
    <n v="4"/>
    <n v="5"/>
    <n v="3"/>
    <n v="2"/>
    <n v="5"/>
    <n v="3"/>
    <n v="4"/>
    <n v="3"/>
    <n v="4"/>
    <n v="2"/>
    <n v="3"/>
    <n v="4"/>
    <n v="3"/>
    <n v="2"/>
    <n v="2"/>
    <n v="4"/>
    <n v="60"/>
    <n v="4"/>
    <n v="24"/>
  </r>
  <r>
    <x v="15"/>
    <x v="15"/>
    <n v="34"/>
    <x v="17"/>
    <n v="4"/>
    <n v="3"/>
    <n v="4"/>
    <n v="4"/>
    <n v="3"/>
    <n v="4"/>
    <n v="4"/>
    <n v="2"/>
    <n v="4"/>
    <n v="4"/>
    <n v="2"/>
    <n v="3"/>
    <n v="3"/>
    <n v="5"/>
    <n v="2"/>
    <n v="3"/>
    <n v="2"/>
    <n v="3"/>
    <n v="59"/>
    <n v="3"/>
    <n v="28"/>
  </r>
  <r>
    <x v="15"/>
    <x v="15"/>
    <n v="19"/>
    <x v="18"/>
    <n v="4"/>
    <n v="3"/>
    <n v="3"/>
    <n v="4"/>
    <n v="4"/>
    <n v="3"/>
    <n v="3"/>
    <n v="3"/>
    <n v="5"/>
    <n v="3"/>
    <n v="2"/>
    <n v="3"/>
    <n v="2"/>
    <n v="4"/>
    <n v="4"/>
    <n v="4"/>
    <n v="3"/>
    <n v="4"/>
    <n v="61"/>
    <n v="5"/>
    <n v="22"/>
  </r>
  <r>
    <x v="15"/>
    <x v="15"/>
    <n v="213"/>
    <x v="65"/>
    <n v="5"/>
    <n v="4"/>
    <n v="5"/>
    <n v="6"/>
    <n v="4"/>
    <n v="4"/>
    <n v="5"/>
    <n v="5"/>
    <n v="5"/>
    <n v="3"/>
    <n v="5"/>
    <n v="5"/>
    <n v="3"/>
    <n v="6"/>
    <n v="4"/>
    <n v="6"/>
    <n v="4"/>
    <n v="5"/>
    <n v="84"/>
    <n v="28"/>
    <n v="12"/>
  </r>
  <r>
    <x v="16"/>
    <x v="16"/>
    <n v="27"/>
    <x v="40"/>
    <n v="4"/>
    <n v="3"/>
    <n v="3"/>
    <n v="4"/>
    <n v="4"/>
    <n v="2"/>
    <n v="3"/>
    <n v="3"/>
    <n v="3"/>
    <n v="3"/>
    <n v="4"/>
    <n v="2"/>
    <n v="2"/>
    <n v="4"/>
    <n v="2"/>
    <n v="3"/>
    <n v="3"/>
    <n v="3"/>
    <n v="55"/>
    <n v="-1"/>
    <n v="40"/>
  </r>
  <r>
    <x v="16"/>
    <x v="16"/>
    <n v="231"/>
    <x v="95"/>
    <n v="4"/>
    <n v="3"/>
    <n v="7"/>
    <n v="6"/>
    <n v="4"/>
    <n v="3"/>
    <n v="7"/>
    <n v="4"/>
    <n v="3"/>
    <n v="4"/>
    <n v="2"/>
    <n v="6"/>
    <n v="3"/>
    <n v="6"/>
    <n v="3"/>
    <n v="5"/>
    <n v="3"/>
    <n v="3"/>
    <n v="76"/>
    <n v="20"/>
    <n v="8"/>
  </r>
  <r>
    <x v="16"/>
    <x v="16"/>
    <n v="39"/>
    <x v="48"/>
    <n v="3"/>
    <n v="3"/>
    <n v="3"/>
    <n v="5"/>
    <n v="3"/>
    <n v="2"/>
    <n v="4"/>
    <n v="3"/>
    <n v="2"/>
    <n v="3"/>
    <n v="2"/>
    <n v="4"/>
    <n v="2"/>
    <n v="4"/>
    <n v="2"/>
    <n v="3"/>
    <n v="3"/>
    <n v="3"/>
    <n v="54"/>
    <n v="-2"/>
    <n v="46"/>
  </r>
  <r>
    <x v="16"/>
    <x v="16"/>
    <n v="139"/>
    <x v="99"/>
    <n v="5"/>
    <n v="5"/>
    <n v="5"/>
    <n v="6"/>
    <n v="5"/>
    <n v="3"/>
    <n v="5"/>
    <n v="4"/>
    <n v="4"/>
    <n v="4"/>
    <n v="3"/>
    <n v="3"/>
    <n v="2"/>
    <n v="3"/>
    <n v="4"/>
    <n v="4"/>
    <n v="3"/>
    <n v="5"/>
    <n v="73"/>
    <n v="17"/>
    <n v="10"/>
  </r>
  <r>
    <x v="16"/>
    <x v="16"/>
    <n v="53"/>
    <x v="49"/>
    <n v="3"/>
    <n v="3"/>
    <n v="3"/>
    <n v="4"/>
    <n v="3"/>
    <n v="3"/>
    <n v="5"/>
    <n v="3"/>
    <n v="3"/>
    <n v="3"/>
    <n v="4"/>
    <n v="2"/>
    <n v="2"/>
    <n v="4"/>
    <n v="3"/>
    <n v="4"/>
    <n v="3"/>
    <n v="3"/>
    <n v="58"/>
    <n v="2"/>
    <n v="26"/>
  </r>
  <r>
    <x v="16"/>
    <x v="16"/>
    <n v="214"/>
    <x v="68"/>
    <n v="3"/>
    <n v="4"/>
    <n v="3"/>
    <n v="4"/>
    <n v="3"/>
    <n v="2"/>
    <n v="4"/>
    <n v="4"/>
    <n v="3"/>
    <n v="3"/>
    <n v="3"/>
    <n v="3"/>
    <n v="3"/>
    <n v="4"/>
    <n v="3"/>
    <n v="2"/>
    <n v="2"/>
    <n v="3"/>
    <n v="56"/>
    <n v="0"/>
    <n v="32"/>
  </r>
  <r>
    <x v="16"/>
    <x v="16"/>
    <n v="148"/>
    <x v="100"/>
    <n v="4"/>
    <n v="3"/>
    <n v="4"/>
    <n v="4"/>
    <n v="3"/>
    <n v="2"/>
    <n v="3"/>
    <n v="3"/>
    <n v="3"/>
    <n v="2"/>
    <n v="3"/>
    <n v="3"/>
    <n v="3"/>
    <n v="3"/>
    <n v="3"/>
    <n v="3"/>
    <n v="2"/>
    <n v="4"/>
    <n v="55"/>
    <n v="-1"/>
    <n v="40"/>
  </r>
  <r>
    <x v="16"/>
    <x v="16"/>
    <n v="88"/>
    <x v="101"/>
    <n v="4"/>
    <n v="3"/>
    <n v="4"/>
    <n v="5"/>
    <n v="4"/>
    <n v="3"/>
    <n v="4"/>
    <n v="4"/>
    <n v="4"/>
    <n v="3"/>
    <n v="4"/>
    <n v="2"/>
    <n v="3"/>
    <n v="6"/>
    <n v="4"/>
    <n v="3"/>
    <n v="3"/>
    <n v="2"/>
    <n v="65"/>
    <n v="9"/>
    <n v="12"/>
  </r>
  <r>
    <x v="16"/>
    <x v="16"/>
    <n v="7"/>
    <x v="11"/>
    <n v="3"/>
    <n v="3"/>
    <n v="5"/>
    <n v="3"/>
    <n v="3"/>
    <n v="3"/>
    <n v="5"/>
    <n v="3"/>
    <n v="2"/>
    <n v="3"/>
    <n v="3"/>
    <n v="3"/>
    <n v="2"/>
    <n v="4"/>
    <n v="4"/>
    <n v="3"/>
    <n v="3"/>
    <n v="5"/>
    <n v="60"/>
    <n v="4"/>
    <n v="16"/>
  </r>
  <r>
    <x v="16"/>
    <x v="16"/>
    <n v="197"/>
    <x v="24"/>
    <n v="3"/>
    <n v="2"/>
    <n v="4"/>
    <n v="4"/>
    <n v="3"/>
    <n v="3"/>
    <n v="6"/>
    <n v="3"/>
    <n v="4"/>
    <n v="3"/>
    <n v="3"/>
    <n v="2"/>
    <n v="2"/>
    <n v="4"/>
    <n v="3"/>
    <n v="2"/>
    <n v="2"/>
    <n v="3"/>
    <n v="56"/>
    <n v="0"/>
    <n v="32"/>
  </r>
  <r>
    <x v="16"/>
    <x v="16"/>
    <n v="4"/>
    <x v="13"/>
    <n v="3"/>
    <n v="3"/>
    <n v="5"/>
    <n v="4"/>
    <n v="3"/>
    <n v="3"/>
    <n v="3"/>
    <n v="3"/>
    <n v="2"/>
    <n v="2"/>
    <n v="4"/>
    <n v="3"/>
    <n v="2"/>
    <n v="3"/>
    <n v="4"/>
    <n v="3"/>
    <n v="3"/>
    <n v="3"/>
    <n v="56"/>
    <n v="0"/>
    <n v="32"/>
  </r>
  <r>
    <x v="16"/>
    <x v="16"/>
    <n v="235"/>
    <x v="102"/>
    <n v="3"/>
    <n v="3"/>
    <n v="3"/>
    <n v="4"/>
    <n v="3"/>
    <n v="2"/>
    <n v="5"/>
    <n v="3"/>
    <n v="4"/>
    <n v="3"/>
    <n v="4"/>
    <n v="3"/>
    <n v="2"/>
    <n v="4"/>
    <n v="3"/>
    <n v="3"/>
    <n v="3"/>
    <n v="3"/>
    <n v="58"/>
    <n v="2"/>
    <n v="26"/>
  </r>
  <r>
    <x v="16"/>
    <x v="16"/>
    <n v="38"/>
    <x v="15"/>
    <n v="5"/>
    <n v="3"/>
    <n v="4"/>
    <n v="4"/>
    <n v="4"/>
    <n v="2"/>
    <n v="4"/>
    <n v="4"/>
    <n v="3"/>
    <n v="3"/>
    <n v="3"/>
    <n v="3"/>
    <n v="3"/>
    <n v="4"/>
    <n v="2"/>
    <n v="3"/>
    <n v="2"/>
    <n v="3"/>
    <n v="59"/>
    <n v="3"/>
    <n v="22"/>
  </r>
  <r>
    <x v="16"/>
    <x v="16"/>
    <n v="220"/>
    <x v="74"/>
    <m/>
    <m/>
    <m/>
    <m/>
    <m/>
    <m/>
    <m/>
    <m/>
    <m/>
    <m/>
    <m/>
    <m/>
    <m/>
    <m/>
    <m/>
    <m/>
    <m/>
    <m/>
    <n v="87"/>
    <n v="31"/>
    <n v="6"/>
  </r>
  <r>
    <x v="16"/>
    <x v="16"/>
    <n v="33"/>
    <x v="26"/>
    <n v="3"/>
    <n v="3"/>
    <n v="4"/>
    <n v="5"/>
    <n v="4"/>
    <n v="4"/>
    <n v="4"/>
    <n v="4"/>
    <n v="4"/>
    <n v="3"/>
    <n v="2"/>
    <n v="4"/>
    <n v="2"/>
    <n v="4"/>
    <n v="4"/>
    <n v="3"/>
    <n v="3"/>
    <n v="3"/>
    <n v="63"/>
    <n v="7"/>
    <n v="14"/>
  </r>
  <r>
    <x v="16"/>
    <x v="16"/>
    <n v="2"/>
    <x v="30"/>
    <n v="4"/>
    <n v="2"/>
    <n v="3"/>
    <n v="4"/>
    <n v="4"/>
    <n v="2"/>
    <n v="3"/>
    <n v="3"/>
    <n v="2"/>
    <n v="3"/>
    <n v="1"/>
    <n v="3"/>
    <n v="2"/>
    <n v="4"/>
    <n v="3"/>
    <n v="2"/>
    <n v="3"/>
    <n v="2"/>
    <n v="50"/>
    <n v="-6"/>
    <n v="50"/>
  </r>
  <r>
    <x v="16"/>
    <x v="16"/>
    <n v="15"/>
    <x v="91"/>
    <n v="4"/>
    <n v="3"/>
    <n v="3"/>
    <n v="5"/>
    <n v="3"/>
    <n v="3"/>
    <n v="4"/>
    <n v="3"/>
    <n v="3"/>
    <n v="2"/>
    <n v="2"/>
    <n v="4"/>
    <n v="3"/>
    <n v="5"/>
    <n v="4"/>
    <n v="3"/>
    <n v="2"/>
    <n v="3"/>
    <n v="59"/>
    <n v="3"/>
    <n v="22"/>
  </r>
  <r>
    <x v="16"/>
    <x v="16"/>
    <n v="211"/>
    <x v="61"/>
    <n v="3"/>
    <n v="3"/>
    <n v="4"/>
    <n v="4"/>
    <n v="3"/>
    <n v="3"/>
    <n v="5"/>
    <n v="3"/>
    <n v="3"/>
    <n v="3"/>
    <n v="4"/>
    <n v="3"/>
    <n v="3"/>
    <n v="3"/>
    <n v="3"/>
    <n v="3"/>
    <n v="4"/>
    <n v="4"/>
    <n v="61"/>
    <n v="5"/>
    <n v="15"/>
  </r>
  <r>
    <x v="16"/>
    <x v="16"/>
    <n v="34"/>
    <x v="103"/>
    <m/>
    <m/>
    <m/>
    <m/>
    <m/>
    <m/>
    <m/>
    <m/>
    <m/>
    <m/>
    <m/>
    <m/>
    <m/>
    <m/>
    <m/>
    <m/>
    <m/>
    <m/>
    <n v="54"/>
    <n v="-2"/>
    <n v="46"/>
  </r>
  <r>
    <x v="16"/>
    <x v="16"/>
    <n v="236"/>
    <x v="104"/>
    <n v="4"/>
    <n v="4"/>
    <n v="5"/>
    <n v="4"/>
    <n v="4"/>
    <n v="2"/>
    <n v="5"/>
    <n v="4"/>
    <n v="3"/>
    <n v="3"/>
    <n v="2"/>
    <n v="4"/>
    <n v="4"/>
    <n v="4"/>
    <n v="4"/>
    <n v="3"/>
    <n v="3"/>
    <n v="5"/>
    <n v="67"/>
    <n v="11"/>
    <n v="11"/>
  </r>
  <r>
    <x v="16"/>
    <x v="16"/>
    <n v="44"/>
    <x v="32"/>
    <n v="4"/>
    <n v="4"/>
    <n v="3"/>
    <n v="3"/>
    <n v="3"/>
    <n v="2"/>
    <n v="3"/>
    <n v="2"/>
    <n v="3"/>
    <n v="4"/>
    <n v="2"/>
    <n v="4"/>
    <n v="2"/>
    <n v="3"/>
    <n v="3"/>
    <n v="3"/>
    <n v="3"/>
    <n v="4"/>
    <n v="55"/>
    <n v="-1"/>
    <n v="40"/>
  </r>
  <r>
    <x v="16"/>
    <x v="16"/>
    <n v="3"/>
    <x v="34"/>
    <n v="5"/>
    <n v="4"/>
    <n v="3"/>
    <n v="4"/>
    <n v="3"/>
    <n v="2"/>
    <n v="5"/>
    <n v="4"/>
    <n v="4"/>
    <n v="3"/>
    <n v="4"/>
    <n v="3"/>
    <n v="2"/>
    <n v="4"/>
    <n v="4"/>
    <n v="3"/>
    <n v="3"/>
    <n v="3"/>
    <n v="63"/>
    <n v="7"/>
    <n v="14"/>
  </r>
  <r>
    <x v="16"/>
    <x v="16"/>
    <n v="19"/>
    <x v="18"/>
    <n v="5"/>
    <n v="3"/>
    <n v="3"/>
    <n v="4"/>
    <n v="3"/>
    <n v="3"/>
    <n v="4"/>
    <n v="3"/>
    <n v="1"/>
    <n v="4"/>
    <n v="5"/>
    <n v="3"/>
    <n v="3"/>
    <n v="3"/>
    <n v="3"/>
    <n v="3"/>
    <n v="4"/>
    <n v="2"/>
    <n v="59"/>
    <n v="3"/>
    <n v="22"/>
  </r>
  <r>
    <x v="16"/>
    <x v="16"/>
    <n v="213"/>
    <x v="65"/>
    <m/>
    <m/>
    <m/>
    <m/>
    <m/>
    <m/>
    <m/>
    <m/>
    <m/>
    <m/>
    <m/>
    <m/>
    <m/>
    <m/>
    <m/>
    <m/>
    <m/>
    <m/>
    <n v="82"/>
    <n v="26"/>
    <n v="7"/>
  </r>
  <r>
    <x v="16"/>
    <x v="16"/>
    <n v="219"/>
    <x v="77"/>
    <m/>
    <m/>
    <m/>
    <m/>
    <m/>
    <m/>
    <m/>
    <m/>
    <m/>
    <m/>
    <m/>
    <m/>
    <m/>
    <m/>
    <m/>
    <m/>
    <m/>
    <m/>
    <n v="75"/>
    <n v="19"/>
    <n v="9"/>
  </r>
  <r>
    <x v="17"/>
    <x v="17"/>
    <n v="27"/>
    <x v="40"/>
    <n v="3"/>
    <n v="3"/>
    <n v="3"/>
    <n v="4"/>
    <n v="4"/>
    <n v="3"/>
    <n v="5"/>
    <n v="3"/>
    <n v="2"/>
    <n v="3"/>
    <n v="3"/>
    <n v="3"/>
    <n v="2"/>
    <n v="3"/>
    <n v="3"/>
    <n v="2"/>
    <n v="3"/>
    <n v="2"/>
    <n v="54"/>
    <n v="-2"/>
    <n v="37"/>
  </r>
  <r>
    <x v="17"/>
    <x v="17"/>
    <n v="1"/>
    <x v="6"/>
    <n v="3"/>
    <n v="2"/>
    <n v="3"/>
    <n v="4"/>
    <n v="3"/>
    <n v="3"/>
    <n v="3"/>
    <n v="3"/>
    <n v="2"/>
    <n v="3"/>
    <n v="4"/>
    <n v="2"/>
    <n v="2"/>
    <n v="3"/>
    <n v="3"/>
    <n v="3"/>
    <n v="3"/>
    <n v="3"/>
    <n v="53"/>
    <n v="-3"/>
    <n v="40"/>
  </r>
  <r>
    <x v="17"/>
    <x v="17"/>
    <n v="43"/>
    <x v="88"/>
    <n v="6"/>
    <n v="4"/>
    <n v="4"/>
    <n v="6"/>
    <n v="5"/>
    <n v="3"/>
    <n v="7"/>
    <n v="4"/>
    <n v="3"/>
    <n v="3"/>
    <n v="4"/>
    <n v="6"/>
    <n v="3"/>
    <n v="5"/>
    <n v="4"/>
    <n v="5"/>
    <n v="5"/>
    <n v="4"/>
    <n v="81"/>
    <n v="25"/>
    <n v="13"/>
  </r>
  <r>
    <x v="17"/>
    <x v="17"/>
    <n v="39"/>
    <x v="48"/>
    <n v="3"/>
    <n v="2"/>
    <n v="4"/>
    <n v="3"/>
    <n v="3"/>
    <n v="2"/>
    <n v="4"/>
    <n v="3"/>
    <n v="2"/>
    <n v="2"/>
    <n v="4"/>
    <n v="2"/>
    <n v="2"/>
    <n v="3"/>
    <n v="3"/>
    <n v="3"/>
    <n v="2"/>
    <n v="2"/>
    <n v="49"/>
    <n v="-7"/>
    <n v="50"/>
  </r>
  <r>
    <x v="17"/>
    <x v="17"/>
    <n v="94"/>
    <x v="105"/>
    <n v="4"/>
    <n v="2"/>
    <n v="3"/>
    <n v="5"/>
    <n v="4"/>
    <n v="3"/>
    <n v="5"/>
    <n v="3"/>
    <n v="3"/>
    <n v="2"/>
    <n v="2"/>
    <n v="2"/>
    <n v="3"/>
    <n v="4"/>
    <n v="5"/>
    <n v="4"/>
    <n v="3"/>
    <n v="3"/>
    <n v="60"/>
    <n v="4"/>
    <n v="16"/>
  </r>
  <r>
    <x v="17"/>
    <x v="17"/>
    <n v="10"/>
    <x v="64"/>
    <n v="3"/>
    <n v="3"/>
    <n v="4"/>
    <n v="5"/>
    <n v="3"/>
    <n v="2"/>
    <n v="4"/>
    <n v="3"/>
    <n v="2"/>
    <n v="3"/>
    <n v="2"/>
    <n v="3"/>
    <n v="2"/>
    <n v="4"/>
    <n v="3"/>
    <n v="3"/>
    <n v="2"/>
    <n v="3"/>
    <n v="54"/>
    <n v="-2"/>
    <n v="37"/>
  </r>
  <r>
    <x v="17"/>
    <x v="17"/>
    <n v="53"/>
    <x v="49"/>
    <n v="3"/>
    <n v="4"/>
    <n v="4"/>
    <n v="4"/>
    <n v="4"/>
    <n v="2"/>
    <n v="3"/>
    <n v="3"/>
    <n v="4"/>
    <n v="3"/>
    <n v="2"/>
    <n v="3"/>
    <n v="2"/>
    <n v="4"/>
    <n v="3"/>
    <n v="2"/>
    <n v="3"/>
    <n v="2"/>
    <n v="55"/>
    <n v="-1"/>
    <n v="30"/>
  </r>
  <r>
    <x v="17"/>
    <x v="17"/>
    <n v="214"/>
    <x v="68"/>
    <n v="3"/>
    <n v="3"/>
    <n v="3"/>
    <n v="4"/>
    <n v="4"/>
    <n v="3"/>
    <n v="3"/>
    <n v="3"/>
    <n v="4"/>
    <n v="4"/>
    <n v="4"/>
    <n v="2"/>
    <n v="2"/>
    <n v="3"/>
    <n v="3"/>
    <n v="3"/>
    <n v="2"/>
    <n v="4"/>
    <n v="57"/>
    <n v="1"/>
    <n v="26"/>
  </r>
  <r>
    <x v="17"/>
    <x v="17"/>
    <n v="36"/>
    <x v="89"/>
    <n v="4"/>
    <n v="3"/>
    <n v="4"/>
    <n v="5"/>
    <n v="3"/>
    <n v="2"/>
    <n v="4"/>
    <n v="3"/>
    <n v="3"/>
    <n v="4"/>
    <n v="4"/>
    <n v="3"/>
    <n v="2"/>
    <n v="4"/>
    <n v="4"/>
    <n v="3"/>
    <n v="4"/>
    <n v="3"/>
    <n v="62"/>
    <n v="6"/>
    <n v="15"/>
  </r>
  <r>
    <x v="17"/>
    <x v="17"/>
    <n v="197"/>
    <x v="24"/>
    <n v="3"/>
    <n v="2"/>
    <n v="3"/>
    <n v="4"/>
    <n v="4"/>
    <n v="2"/>
    <n v="4"/>
    <n v="2"/>
    <n v="3"/>
    <n v="3"/>
    <n v="3"/>
    <n v="2"/>
    <n v="3"/>
    <n v="4"/>
    <n v="3"/>
    <n v="3"/>
    <n v="3"/>
    <n v="3"/>
    <n v="54"/>
    <n v="-2"/>
    <n v="37"/>
  </r>
  <r>
    <x v="17"/>
    <x v="17"/>
    <n v="164"/>
    <x v="106"/>
    <n v="4"/>
    <n v="3"/>
    <n v="4"/>
    <n v="6"/>
    <n v="4"/>
    <n v="3"/>
    <n v="5"/>
    <n v="5"/>
    <n v="4"/>
    <n v="6"/>
    <n v="5"/>
    <n v="3"/>
    <n v="3"/>
    <n v="6"/>
    <n v="6"/>
    <n v="4"/>
    <n v="5"/>
    <n v="4"/>
    <n v="80"/>
    <n v="24"/>
    <n v="14"/>
  </r>
  <r>
    <x v="17"/>
    <x v="17"/>
    <n v="76"/>
    <x v="92"/>
    <n v="4"/>
    <n v="3"/>
    <n v="3"/>
    <n v="5"/>
    <n v="3"/>
    <n v="2"/>
    <n v="3"/>
    <n v="2"/>
    <n v="3"/>
    <n v="3"/>
    <n v="3"/>
    <n v="2"/>
    <n v="3"/>
    <n v="4"/>
    <n v="4"/>
    <n v="3"/>
    <n v="3"/>
    <n v="4"/>
    <n v="57"/>
    <n v="1"/>
    <n v="26"/>
  </r>
  <r>
    <x v="17"/>
    <x v="17"/>
    <n v="38"/>
    <x v="15"/>
    <n v="5"/>
    <n v="3"/>
    <n v="3"/>
    <n v="5"/>
    <n v="3"/>
    <n v="2"/>
    <n v="4"/>
    <n v="3"/>
    <n v="3"/>
    <n v="2"/>
    <n v="4"/>
    <n v="2"/>
    <n v="3"/>
    <n v="3"/>
    <n v="3"/>
    <n v="3"/>
    <n v="3"/>
    <n v="3"/>
    <n v="57"/>
    <n v="1"/>
    <n v="26"/>
  </r>
  <r>
    <x v="17"/>
    <x v="17"/>
    <n v="2"/>
    <x v="30"/>
    <n v="4"/>
    <n v="2"/>
    <n v="4"/>
    <n v="4"/>
    <n v="3"/>
    <n v="2"/>
    <n v="5"/>
    <n v="2"/>
    <n v="2"/>
    <n v="2"/>
    <n v="3"/>
    <n v="2"/>
    <n v="3"/>
    <n v="4"/>
    <n v="3"/>
    <n v="3"/>
    <n v="2"/>
    <n v="2"/>
    <n v="52"/>
    <n v="-4"/>
    <n v="46"/>
  </r>
  <r>
    <x v="17"/>
    <x v="17"/>
    <n v="15"/>
    <x v="91"/>
    <n v="3"/>
    <n v="2"/>
    <n v="3"/>
    <n v="5"/>
    <n v="3"/>
    <n v="2"/>
    <n v="3"/>
    <n v="3"/>
    <n v="3"/>
    <n v="3"/>
    <n v="2"/>
    <n v="3"/>
    <n v="2"/>
    <n v="4"/>
    <n v="3"/>
    <n v="2"/>
    <n v="3"/>
    <n v="3"/>
    <n v="52"/>
    <n v="-4"/>
    <n v="46"/>
  </r>
  <r>
    <x v="17"/>
    <x v="17"/>
    <n v="211"/>
    <x v="61"/>
    <n v="3"/>
    <n v="3"/>
    <n v="4"/>
    <n v="4"/>
    <n v="4"/>
    <n v="3"/>
    <n v="4"/>
    <n v="3"/>
    <n v="3"/>
    <n v="3"/>
    <n v="3"/>
    <n v="3"/>
    <n v="2"/>
    <n v="4"/>
    <n v="3"/>
    <n v="2"/>
    <n v="4"/>
    <n v="3"/>
    <n v="58"/>
    <n v="2"/>
    <n v="20"/>
  </r>
  <r>
    <x v="17"/>
    <x v="17"/>
    <n v="44"/>
    <x v="32"/>
    <n v="3"/>
    <n v="2"/>
    <n v="4"/>
    <n v="5"/>
    <n v="3"/>
    <n v="2"/>
    <n v="7"/>
    <n v="3"/>
    <n v="3"/>
    <n v="3"/>
    <n v="2"/>
    <n v="3"/>
    <n v="3"/>
    <n v="3"/>
    <n v="2"/>
    <n v="3"/>
    <n v="4"/>
    <n v="3"/>
    <n v="58"/>
    <n v="2"/>
    <n v="20"/>
  </r>
  <r>
    <x v="17"/>
    <x v="17"/>
    <n v="3"/>
    <x v="34"/>
    <n v="3"/>
    <n v="3"/>
    <n v="4"/>
    <n v="5"/>
    <n v="3"/>
    <n v="2"/>
    <n v="5"/>
    <n v="2"/>
    <n v="4"/>
    <n v="2"/>
    <n v="2"/>
    <n v="3"/>
    <n v="3"/>
    <n v="3"/>
    <n v="3"/>
    <n v="3"/>
    <n v="2"/>
    <n v="3"/>
    <n v="55"/>
    <n v="-1"/>
    <n v="30"/>
  </r>
  <r>
    <x v="18"/>
    <x v="18"/>
    <n v="5"/>
    <x v="1"/>
    <n v="5"/>
    <n v="3"/>
    <n v="5"/>
    <n v="5"/>
    <n v="3"/>
    <n v="3"/>
    <n v="3"/>
    <n v="3"/>
    <n v="4"/>
    <n v="3"/>
    <n v="4"/>
    <n v="3"/>
    <n v="3"/>
    <n v="3"/>
    <n v="5"/>
    <n v="3"/>
    <n v="2"/>
    <n v="4"/>
    <n v="64"/>
    <n v="8"/>
    <n v="13"/>
  </r>
  <r>
    <x v="18"/>
    <x v="18"/>
    <n v="27"/>
    <x v="40"/>
    <n v="3"/>
    <n v="3"/>
    <n v="4"/>
    <n v="3"/>
    <n v="3"/>
    <n v="2"/>
    <n v="5"/>
    <n v="3"/>
    <n v="3"/>
    <n v="2"/>
    <n v="5"/>
    <n v="4"/>
    <n v="3"/>
    <n v="3"/>
    <n v="2"/>
    <n v="2"/>
    <n v="4"/>
    <n v="3"/>
    <n v="57"/>
    <n v="1"/>
    <n v="24"/>
  </r>
  <r>
    <x v="18"/>
    <x v="18"/>
    <n v="23"/>
    <x v="3"/>
    <n v="4"/>
    <n v="3"/>
    <n v="3"/>
    <n v="4"/>
    <n v="3"/>
    <n v="3"/>
    <n v="4"/>
    <n v="3"/>
    <n v="2"/>
    <n v="2"/>
    <n v="2"/>
    <n v="3"/>
    <n v="2"/>
    <n v="3"/>
    <n v="3"/>
    <n v="5"/>
    <n v="3"/>
    <n v="3"/>
    <n v="55"/>
    <n v="-1"/>
    <n v="32"/>
  </r>
  <r>
    <x v="18"/>
    <x v="18"/>
    <n v="238"/>
    <x v="107"/>
    <n v="2"/>
    <n v="4"/>
    <n v="5"/>
    <n v="4"/>
    <n v="3"/>
    <n v="3"/>
    <n v="4"/>
    <n v="5"/>
    <n v="3"/>
    <n v="3"/>
    <n v="2"/>
    <n v="3"/>
    <n v="3"/>
    <n v="4"/>
    <n v="4"/>
    <n v="3"/>
    <n v="3"/>
    <n v="5"/>
    <n v="63"/>
    <n v="7"/>
    <n v="14"/>
  </r>
  <r>
    <x v="18"/>
    <x v="18"/>
    <n v="1"/>
    <x v="6"/>
    <n v="3"/>
    <n v="4"/>
    <n v="3"/>
    <n v="4"/>
    <n v="3"/>
    <n v="3"/>
    <n v="5"/>
    <n v="3"/>
    <n v="2"/>
    <n v="2"/>
    <n v="3"/>
    <n v="2"/>
    <n v="2"/>
    <n v="3"/>
    <n v="3"/>
    <n v="3"/>
    <n v="3"/>
    <n v="3"/>
    <n v="54"/>
    <n v="-2"/>
    <n v="34"/>
  </r>
  <r>
    <x v="18"/>
    <x v="18"/>
    <n v="43"/>
    <x v="88"/>
    <n v="4"/>
    <n v="4"/>
    <n v="5"/>
    <n v="6"/>
    <n v="5"/>
    <n v="4"/>
    <n v="7"/>
    <n v="5"/>
    <n v="4"/>
    <n v="4"/>
    <n v="5"/>
    <n v="4"/>
    <n v="4"/>
    <n v="5"/>
    <n v="5"/>
    <n v="4"/>
    <n v="5"/>
    <n v="4"/>
    <n v="84"/>
    <n v="28"/>
    <n v="6"/>
  </r>
  <r>
    <x v="18"/>
    <x v="18"/>
    <n v="39"/>
    <x v="48"/>
    <n v="4"/>
    <n v="2"/>
    <n v="3"/>
    <n v="4"/>
    <n v="3"/>
    <n v="3"/>
    <n v="4"/>
    <n v="3"/>
    <n v="3"/>
    <n v="3"/>
    <n v="3"/>
    <n v="3"/>
    <n v="2"/>
    <n v="4"/>
    <n v="3"/>
    <n v="3"/>
    <n v="2"/>
    <n v="3"/>
    <n v="55"/>
    <n v="-1"/>
    <n v="32"/>
  </r>
  <r>
    <x v="18"/>
    <x v="18"/>
    <n v="16"/>
    <x v="7"/>
    <n v="3"/>
    <n v="3"/>
    <n v="3"/>
    <n v="4"/>
    <n v="4"/>
    <n v="3"/>
    <n v="3"/>
    <n v="2"/>
    <n v="3"/>
    <n v="2"/>
    <n v="2"/>
    <n v="3"/>
    <n v="2"/>
    <n v="3"/>
    <n v="3"/>
    <n v="3"/>
    <n v="2"/>
    <n v="2"/>
    <n v="50"/>
    <n v="-6"/>
    <n v="50"/>
  </r>
  <r>
    <x v="18"/>
    <x v="18"/>
    <n v="12"/>
    <x v="22"/>
    <n v="4"/>
    <n v="3"/>
    <n v="3"/>
    <n v="4"/>
    <n v="3"/>
    <n v="4"/>
    <n v="3"/>
    <n v="3"/>
    <n v="3"/>
    <n v="2"/>
    <n v="2"/>
    <n v="3"/>
    <n v="2"/>
    <n v="3"/>
    <n v="2"/>
    <n v="2"/>
    <n v="2"/>
    <n v="3"/>
    <n v="51"/>
    <n v="-5"/>
    <n v="43"/>
  </r>
  <r>
    <x v="18"/>
    <x v="18"/>
    <n v="10"/>
    <x v="64"/>
    <n v="3"/>
    <n v="3"/>
    <n v="4"/>
    <n v="4"/>
    <n v="3"/>
    <n v="2"/>
    <n v="4"/>
    <n v="3"/>
    <n v="3"/>
    <n v="3"/>
    <n v="3"/>
    <n v="2"/>
    <n v="2"/>
    <n v="4"/>
    <n v="3"/>
    <n v="4"/>
    <n v="3"/>
    <n v="3"/>
    <n v="56"/>
    <n v="0"/>
    <n v="28"/>
  </r>
  <r>
    <x v="18"/>
    <x v="18"/>
    <n v="90"/>
    <x v="43"/>
    <n v="4"/>
    <n v="3"/>
    <n v="3"/>
    <n v="4"/>
    <n v="4"/>
    <n v="3"/>
    <n v="4"/>
    <n v="6"/>
    <n v="3"/>
    <n v="4"/>
    <n v="3"/>
    <n v="2"/>
    <n v="2"/>
    <n v="6"/>
    <n v="4"/>
    <n v="3"/>
    <n v="3"/>
    <n v="3"/>
    <n v="64"/>
    <n v="8"/>
    <n v="13"/>
  </r>
  <r>
    <x v="18"/>
    <x v="18"/>
    <n v="36"/>
    <x v="89"/>
    <n v="4"/>
    <n v="4"/>
    <n v="4"/>
    <n v="5"/>
    <n v="4"/>
    <n v="3"/>
    <n v="6"/>
    <n v="6"/>
    <n v="2"/>
    <n v="3"/>
    <n v="3"/>
    <n v="3"/>
    <n v="2"/>
    <n v="3"/>
    <n v="4"/>
    <n v="5"/>
    <n v="3"/>
    <n v="4"/>
    <n v="68"/>
    <n v="12"/>
    <n v="9"/>
  </r>
  <r>
    <x v="18"/>
    <x v="18"/>
    <n v="102"/>
    <x v="52"/>
    <n v="5"/>
    <n v="4"/>
    <n v="5"/>
    <n v="5"/>
    <n v="2"/>
    <n v="2"/>
    <n v="4"/>
    <n v="3"/>
    <n v="3"/>
    <n v="3"/>
    <n v="3"/>
    <n v="3"/>
    <n v="2"/>
    <n v="4"/>
    <n v="3"/>
    <n v="4"/>
    <n v="2"/>
    <n v="3"/>
    <n v="60"/>
    <n v="4"/>
    <n v="22"/>
  </r>
  <r>
    <x v="18"/>
    <x v="18"/>
    <n v="25"/>
    <x v="10"/>
    <n v="3"/>
    <n v="2"/>
    <n v="3"/>
    <n v="4"/>
    <n v="3"/>
    <n v="2"/>
    <n v="4"/>
    <n v="3"/>
    <n v="3"/>
    <n v="2"/>
    <n v="2"/>
    <n v="3"/>
    <n v="2"/>
    <n v="4"/>
    <n v="3"/>
    <n v="2"/>
    <n v="2"/>
    <n v="3"/>
    <n v="50"/>
    <n v="-6"/>
    <n v="50"/>
  </r>
  <r>
    <x v="18"/>
    <x v="18"/>
    <n v="237"/>
    <x v="108"/>
    <n v="3"/>
    <n v="3"/>
    <n v="4"/>
    <n v="5"/>
    <n v="5"/>
    <n v="3"/>
    <n v="4"/>
    <n v="3"/>
    <n v="4"/>
    <n v="2"/>
    <n v="3"/>
    <n v="3"/>
    <n v="3"/>
    <n v="4"/>
    <n v="3"/>
    <n v="2"/>
    <n v="3"/>
    <n v="4"/>
    <n v="61"/>
    <n v="5"/>
    <n v="18"/>
  </r>
  <r>
    <x v="18"/>
    <x v="18"/>
    <n v="4"/>
    <x v="13"/>
    <n v="3"/>
    <n v="3"/>
    <n v="3"/>
    <n v="5"/>
    <n v="4"/>
    <n v="2"/>
    <n v="3"/>
    <n v="3"/>
    <n v="3"/>
    <n v="3"/>
    <n v="2"/>
    <n v="2"/>
    <n v="2"/>
    <n v="3"/>
    <n v="2"/>
    <n v="3"/>
    <n v="3"/>
    <n v="2"/>
    <n v="51"/>
    <n v="-5"/>
    <n v="43"/>
  </r>
  <r>
    <x v="18"/>
    <x v="18"/>
    <n v="38"/>
    <x v="15"/>
    <n v="3"/>
    <n v="3"/>
    <n v="4"/>
    <n v="4"/>
    <n v="4"/>
    <n v="3"/>
    <n v="5"/>
    <n v="4"/>
    <n v="3"/>
    <n v="4"/>
    <n v="3"/>
    <n v="3"/>
    <n v="3"/>
    <n v="5"/>
    <n v="3"/>
    <n v="2"/>
    <n v="3"/>
    <n v="5"/>
    <n v="64"/>
    <n v="8"/>
    <n v="13"/>
  </r>
  <r>
    <x v="18"/>
    <x v="18"/>
    <n v="239"/>
    <x v="109"/>
    <n v="4"/>
    <n v="3"/>
    <n v="5"/>
    <n v="5"/>
    <n v="5"/>
    <n v="3"/>
    <n v="5"/>
    <n v="4"/>
    <n v="4"/>
    <n v="4"/>
    <n v="4"/>
    <n v="2"/>
    <n v="3"/>
    <n v="4"/>
    <n v="3"/>
    <n v="4"/>
    <n v="3"/>
    <n v="4"/>
    <n v="69"/>
    <n v="13"/>
    <n v="8"/>
  </r>
  <r>
    <x v="18"/>
    <x v="18"/>
    <n v="33"/>
    <x v="26"/>
    <n v="5"/>
    <n v="3"/>
    <n v="4"/>
    <n v="5"/>
    <n v="3"/>
    <n v="3"/>
    <n v="6"/>
    <n v="4"/>
    <n v="5"/>
    <n v="2"/>
    <n v="3"/>
    <n v="3"/>
    <n v="3"/>
    <n v="5"/>
    <n v="3"/>
    <n v="4"/>
    <n v="3"/>
    <n v="3"/>
    <n v="67"/>
    <n v="11"/>
    <n v="10"/>
  </r>
  <r>
    <x v="18"/>
    <x v="18"/>
    <n v="2"/>
    <x v="30"/>
    <n v="3"/>
    <n v="3"/>
    <n v="3"/>
    <n v="3"/>
    <n v="3"/>
    <n v="2"/>
    <n v="4"/>
    <n v="3"/>
    <n v="3"/>
    <n v="2"/>
    <n v="4"/>
    <n v="2"/>
    <n v="2"/>
    <n v="3"/>
    <n v="3"/>
    <n v="2"/>
    <n v="2"/>
    <n v="4"/>
    <n v="51"/>
    <n v="-5"/>
    <n v="43"/>
  </r>
  <r>
    <x v="18"/>
    <x v="18"/>
    <n v="211"/>
    <x v="61"/>
    <n v="3"/>
    <n v="4"/>
    <n v="3"/>
    <n v="4"/>
    <n v="3"/>
    <n v="3"/>
    <n v="6"/>
    <n v="4"/>
    <n v="4"/>
    <n v="2"/>
    <n v="2"/>
    <n v="3"/>
    <n v="2"/>
    <n v="3"/>
    <n v="4"/>
    <n v="3"/>
    <n v="3"/>
    <n v="4"/>
    <n v="60"/>
    <n v="4"/>
    <n v="22"/>
  </r>
  <r>
    <x v="18"/>
    <x v="18"/>
    <n v="34"/>
    <x v="103"/>
    <n v="3"/>
    <n v="3"/>
    <n v="4"/>
    <n v="4"/>
    <n v="3"/>
    <n v="2"/>
    <n v="4"/>
    <n v="4"/>
    <n v="3"/>
    <n v="3"/>
    <n v="3"/>
    <n v="3"/>
    <n v="2"/>
    <n v="3"/>
    <n v="3"/>
    <n v="3"/>
    <n v="3"/>
    <n v="3"/>
    <n v="56"/>
    <n v="0"/>
    <n v="28"/>
  </r>
  <r>
    <x v="18"/>
    <x v="18"/>
    <n v="44"/>
    <x v="32"/>
    <n v="4"/>
    <n v="3"/>
    <n v="5"/>
    <n v="5"/>
    <n v="3"/>
    <n v="4"/>
    <n v="3"/>
    <n v="4"/>
    <n v="3"/>
    <n v="3"/>
    <n v="3"/>
    <n v="3"/>
    <n v="2"/>
    <n v="4"/>
    <n v="3"/>
    <n v="4"/>
    <n v="3"/>
    <n v="3"/>
    <n v="62"/>
    <n v="6"/>
    <n v="15"/>
  </r>
  <r>
    <x v="18"/>
    <x v="18"/>
    <n v="3"/>
    <x v="34"/>
    <n v="4"/>
    <n v="4"/>
    <n v="4"/>
    <n v="5"/>
    <n v="3"/>
    <n v="3"/>
    <n v="4"/>
    <n v="4"/>
    <n v="3"/>
    <n v="3"/>
    <n v="2"/>
    <n v="3"/>
    <n v="3"/>
    <n v="4"/>
    <n v="3"/>
    <n v="4"/>
    <n v="2"/>
    <n v="3"/>
    <n v="61"/>
    <n v="5"/>
    <n v="18"/>
  </r>
  <r>
    <x v="18"/>
    <x v="18"/>
    <n v="213"/>
    <x v="65"/>
    <n v="5"/>
    <n v="4"/>
    <n v="5"/>
    <n v="6"/>
    <n v="6"/>
    <n v="3"/>
    <n v="7"/>
    <n v="6"/>
    <n v="4"/>
    <n v="3"/>
    <n v="4"/>
    <n v="4"/>
    <n v="3"/>
    <n v="5"/>
    <n v="4"/>
    <n v="3"/>
    <n v="4"/>
    <n v="4"/>
    <n v="80"/>
    <n v="24"/>
    <n v="7"/>
  </r>
  <r>
    <x v="19"/>
    <x v="19"/>
    <n v="1"/>
    <x v="6"/>
    <n v="4"/>
    <n v="4"/>
    <n v="3"/>
    <n v="5"/>
    <n v="3"/>
    <n v="2"/>
    <n v="5"/>
    <n v="3"/>
    <n v="2"/>
    <n v="3"/>
    <n v="2"/>
    <n v="2"/>
    <n v="2"/>
    <n v="4"/>
    <n v="3"/>
    <n v="3"/>
    <n v="2"/>
    <n v="4"/>
    <n v="56"/>
    <n v="0"/>
    <n v="43"/>
  </r>
  <r>
    <x v="19"/>
    <x v="19"/>
    <n v="43"/>
    <x v="88"/>
    <n v="5"/>
    <n v="5"/>
    <n v="5"/>
    <n v="5"/>
    <n v="4"/>
    <n v="3"/>
    <n v="4"/>
    <n v="4"/>
    <n v="4"/>
    <n v="3"/>
    <n v="4"/>
    <n v="4"/>
    <n v="4"/>
    <n v="5"/>
    <n v="4"/>
    <n v="3"/>
    <n v="3"/>
    <n v="4"/>
    <n v="73"/>
    <n v="17"/>
    <n v="13"/>
  </r>
  <r>
    <x v="19"/>
    <x v="19"/>
    <n v="18"/>
    <x v="8"/>
    <n v="3"/>
    <n v="3"/>
    <n v="4"/>
    <n v="5"/>
    <n v="3"/>
    <n v="3"/>
    <n v="4"/>
    <n v="2"/>
    <n v="2"/>
    <n v="3"/>
    <n v="2"/>
    <n v="3"/>
    <n v="3"/>
    <n v="3"/>
    <n v="4"/>
    <n v="2"/>
    <n v="3"/>
    <n v="4"/>
    <n v="56"/>
    <n v="0"/>
    <n v="43"/>
  </r>
  <r>
    <x v="19"/>
    <x v="19"/>
    <n v="42"/>
    <x v="110"/>
    <n v="6"/>
    <n v="5"/>
    <n v="4"/>
    <n v="6"/>
    <n v="6"/>
    <n v="2"/>
    <n v="5"/>
    <n v="3"/>
    <n v="3"/>
    <n v="3"/>
    <n v="5"/>
    <n v="3"/>
    <n v="4"/>
    <n v="4"/>
    <n v="4"/>
    <n v="3"/>
    <n v="3"/>
    <n v="4"/>
    <n v="73"/>
    <n v="17"/>
    <n v="13"/>
  </r>
  <r>
    <x v="19"/>
    <x v="19"/>
    <n v="36"/>
    <x v="89"/>
    <n v="4"/>
    <n v="2"/>
    <n v="4"/>
    <n v="5"/>
    <n v="3"/>
    <n v="4"/>
    <n v="4"/>
    <n v="3"/>
    <n v="4"/>
    <n v="2"/>
    <n v="4"/>
    <n v="2"/>
    <n v="4"/>
    <n v="5"/>
    <n v="4"/>
    <n v="3"/>
    <n v="2"/>
    <n v="2"/>
    <n v="61"/>
    <n v="5"/>
    <n v="22"/>
  </r>
  <r>
    <x v="19"/>
    <x v="19"/>
    <n v="14"/>
    <x v="9"/>
    <n v="4"/>
    <n v="3"/>
    <n v="4"/>
    <n v="5"/>
    <n v="4"/>
    <n v="3"/>
    <n v="6"/>
    <n v="4"/>
    <n v="3"/>
    <n v="3"/>
    <n v="2"/>
    <n v="3"/>
    <n v="3"/>
    <n v="5"/>
    <n v="3"/>
    <n v="3"/>
    <n v="3"/>
    <n v="3"/>
    <n v="64"/>
    <n v="8"/>
    <n v="16"/>
  </r>
  <r>
    <x v="19"/>
    <x v="19"/>
    <n v="25"/>
    <x v="10"/>
    <n v="3"/>
    <n v="3"/>
    <n v="3"/>
    <n v="3"/>
    <n v="3"/>
    <n v="3"/>
    <n v="3"/>
    <n v="3"/>
    <n v="3"/>
    <n v="3"/>
    <n v="3"/>
    <n v="2"/>
    <n v="3"/>
    <n v="3"/>
    <n v="3"/>
    <n v="2"/>
    <n v="3"/>
    <n v="3"/>
    <n v="52"/>
    <n v="-4"/>
    <n v="50"/>
  </r>
  <r>
    <x v="19"/>
    <x v="19"/>
    <n v="7"/>
    <x v="11"/>
    <n v="3"/>
    <n v="3"/>
    <n v="4"/>
    <n v="4"/>
    <n v="5"/>
    <n v="3"/>
    <n v="5"/>
    <n v="2"/>
    <n v="4"/>
    <n v="3"/>
    <n v="3"/>
    <n v="4"/>
    <n v="2"/>
    <n v="3"/>
    <n v="4"/>
    <n v="3"/>
    <n v="3"/>
    <n v="3"/>
    <n v="61"/>
    <n v="5"/>
    <n v="22"/>
  </r>
  <r>
    <x v="19"/>
    <x v="19"/>
    <n v="4"/>
    <x v="13"/>
    <n v="3"/>
    <n v="3"/>
    <n v="4"/>
    <n v="5"/>
    <n v="3"/>
    <n v="3"/>
    <n v="3"/>
    <n v="3"/>
    <n v="3"/>
    <n v="3"/>
    <n v="4"/>
    <n v="3"/>
    <n v="3"/>
    <n v="4"/>
    <n v="3"/>
    <n v="3"/>
    <n v="4"/>
    <n v="3"/>
    <n v="60"/>
    <n v="4"/>
    <n v="26"/>
  </r>
  <r>
    <x v="19"/>
    <x v="19"/>
    <n v="38"/>
    <x v="15"/>
    <n v="3"/>
    <n v="3"/>
    <n v="3"/>
    <n v="4"/>
    <n v="4"/>
    <n v="3"/>
    <n v="5"/>
    <n v="3"/>
    <n v="3"/>
    <n v="2"/>
    <n v="2"/>
    <n v="2"/>
    <n v="3"/>
    <n v="5"/>
    <n v="3"/>
    <n v="3"/>
    <n v="3"/>
    <n v="3"/>
    <n v="57"/>
    <n v="1"/>
    <n v="32"/>
  </r>
  <r>
    <x v="19"/>
    <x v="19"/>
    <n v="173"/>
    <x v="111"/>
    <n v="4"/>
    <n v="3"/>
    <n v="4"/>
    <n v="5"/>
    <n v="3"/>
    <n v="3"/>
    <n v="4"/>
    <n v="4"/>
    <n v="6"/>
    <n v="4"/>
    <n v="2"/>
    <n v="3"/>
    <n v="2"/>
    <n v="5"/>
    <n v="5"/>
    <n v="4"/>
    <n v="4"/>
    <n v="3"/>
    <n v="68"/>
    <n v="12"/>
    <n v="14"/>
  </r>
  <r>
    <x v="19"/>
    <x v="19"/>
    <n v="33"/>
    <x v="26"/>
    <n v="4"/>
    <n v="3"/>
    <n v="5"/>
    <n v="5"/>
    <n v="4"/>
    <n v="2"/>
    <n v="4"/>
    <n v="4"/>
    <n v="4"/>
    <n v="3"/>
    <n v="3"/>
    <n v="4"/>
    <n v="3"/>
    <n v="4"/>
    <n v="4"/>
    <n v="2"/>
    <n v="3"/>
    <n v="4"/>
    <n v="65"/>
    <n v="9"/>
    <n v="15"/>
  </r>
  <r>
    <x v="19"/>
    <x v="19"/>
    <n v="2"/>
    <x v="30"/>
    <n v="4"/>
    <n v="2"/>
    <n v="3"/>
    <n v="4"/>
    <n v="2"/>
    <n v="3"/>
    <n v="4"/>
    <n v="3"/>
    <n v="3"/>
    <n v="2"/>
    <n v="4"/>
    <n v="3"/>
    <n v="2"/>
    <n v="3"/>
    <n v="2"/>
    <n v="4"/>
    <n v="3"/>
    <n v="2"/>
    <n v="53"/>
    <n v="-3"/>
    <n v="46"/>
  </r>
  <r>
    <x v="19"/>
    <x v="19"/>
    <n v="202"/>
    <x v="46"/>
    <n v="3"/>
    <n v="3"/>
    <n v="3"/>
    <n v="4"/>
    <n v="4"/>
    <n v="2"/>
    <n v="4"/>
    <n v="3"/>
    <n v="2"/>
    <n v="3"/>
    <n v="4"/>
    <n v="3"/>
    <n v="2"/>
    <n v="4"/>
    <n v="3"/>
    <n v="3"/>
    <n v="2"/>
    <n v="4"/>
    <n v="56"/>
    <n v="0"/>
    <n v="43"/>
  </r>
  <r>
    <x v="19"/>
    <x v="19"/>
    <n v="211"/>
    <x v="61"/>
    <n v="4"/>
    <n v="4"/>
    <n v="3"/>
    <n v="4"/>
    <n v="3"/>
    <n v="2"/>
    <n v="3"/>
    <n v="3"/>
    <n v="3"/>
    <n v="3"/>
    <n v="2"/>
    <n v="2"/>
    <n v="3"/>
    <n v="5"/>
    <n v="4"/>
    <n v="3"/>
    <n v="2"/>
    <n v="3"/>
    <n v="56"/>
    <n v="0"/>
    <n v="43"/>
  </r>
  <r>
    <x v="19"/>
    <x v="19"/>
    <n v="34"/>
    <x v="103"/>
    <n v="4"/>
    <n v="2"/>
    <n v="4"/>
    <n v="4"/>
    <n v="3"/>
    <n v="3"/>
    <n v="5"/>
    <n v="3"/>
    <n v="3"/>
    <n v="3"/>
    <n v="3"/>
    <n v="2"/>
    <n v="3"/>
    <n v="4"/>
    <n v="3"/>
    <n v="3"/>
    <n v="3"/>
    <n v="3"/>
    <n v="58"/>
    <n v="2"/>
    <n v="30"/>
  </r>
  <r>
    <x v="19"/>
    <x v="19"/>
    <n v="3"/>
    <x v="34"/>
    <n v="4"/>
    <n v="3"/>
    <n v="4"/>
    <n v="4"/>
    <n v="3"/>
    <n v="2"/>
    <n v="7"/>
    <n v="4"/>
    <n v="3"/>
    <n v="3"/>
    <n v="3"/>
    <n v="2"/>
    <n v="2"/>
    <n v="4"/>
    <n v="3"/>
    <n v="2"/>
    <n v="3"/>
    <n v="4"/>
    <n v="60"/>
    <n v="4"/>
    <n v="26"/>
  </r>
  <r>
    <x v="19"/>
    <x v="19"/>
    <n v="210"/>
    <x v="62"/>
    <n v="3"/>
    <n v="4"/>
    <n v="3"/>
    <n v="5"/>
    <n v="4"/>
    <n v="2"/>
    <n v="4"/>
    <n v="3"/>
    <n v="3"/>
    <n v="3"/>
    <n v="3"/>
    <n v="3"/>
    <n v="3"/>
    <n v="4"/>
    <n v="3"/>
    <n v="2"/>
    <n v="3"/>
    <n v="3"/>
    <n v="58"/>
    <n v="2"/>
    <n v="30"/>
  </r>
  <r>
    <x v="19"/>
    <x v="19"/>
    <n v="192"/>
    <x v="112"/>
    <n v="4"/>
    <n v="3"/>
    <n v="3"/>
    <n v="6"/>
    <n v="3"/>
    <n v="3"/>
    <n v="3"/>
    <n v="3"/>
    <n v="4"/>
    <n v="3"/>
    <n v="4"/>
    <n v="2"/>
    <n v="3"/>
    <n v="4"/>
    <n v="3"/>
    <n v="4"/>
    <n v="2"/>
    <n v="4"/>
    <n v="61"/>
    <n v="5"/>
    <n v="22"/>
  </r>
  <r>
    <x v="19"/>
    <x v="19"/>
    <n v="219"/>
    <x v="77"/>
    <n v="3"/>
    <n v="4"/>
    <n v="6"/>
    <n v="5"/>
    <n v="4"/>
    <n v="5"/>
    <n v="4"/>
    <n v="3"/>
    <n v="5"/>
    <n v="4"/>
    <n v="3"/>
    <n v="5"/>
    <n v="3"/>
    <n v="6"/>
    <n v="4"/>
    <n v="3"/>
    <n v="4"/>
    <n v="4"/>
    <n v="75"/>
    <n v="19"/>
    <n v="11"/>
  </r>
  <r>
    <x v="20"/>
    <x v="20"/>
    <n v="195"/>
    <x v="2"/>
    <n v="3"/>
    <n v="3"/>
    <n v="3"/>
    <n v="4"/>
    <n v="3"/>
    <n v="3"/>
    <n v="4"/>
    <n v="3"/>
    <n v="3"/>
    <n v="3"/>
    <n v="3"/>
    <n v="3"/>
    <n v="2"/>
    <n v="4"/>
    <n v="3"/>
    <n v="4"/>
    <n v="3"/>
    <n v="3"/>
    <n v="57"/>
    <n v="1"/>
    <n v="30"/>
  </r>
  <r>
    <x v="20"/>
    <x v="20"/>
    <n v="23"/>
    <x v="3"/>
    <n v="3"/>
    <n v="4"/>
    <n v="3"/>
    <n v="5"/>
    <n v="3"/>
    <n v="2"/>
    <n v="3"/>
    <n v="4"/>
    <n v="3"/>
    <n v="2"/>
    <n v="4"/>
    <n v="2"/>
    <n v="3"/>
    <n v="3"/>
    <n v="4"/>
    <n v="4"/>
    <n v="3"/>
    <n v="2"/>
    <n v="57"/>
    <n v="1"/>
    <n v="30"/>
  </r>
  <r>
    <x v="20"/>
    <x v="20"/>
    <n v="231"/>
    <x v="95"/>
    <n v="5"/>
    <n v="5"/>
    <n v="5"/>
    <n v="6"/>
    <n v="4"/>
    <n v="5"/>
    <n v="6"/>
    <n v="3"/>
    <n v="4"/>
    <n v="3"/>
    <n v="2"/>
    <n v="4"/>
    <n v="4"/>
    <n v="5"/>
    <n v="4"/>
    <n v="4"/>
    <n v="4"/>
    <n v="5"/>
    <n v="78"/>
    <n v="22"/>
    <n v="14"/>
  </r>
  <r>
    <x v="20"/>
    <x v="20"/>
    <n v="1"/>
    <x v="6"/>
    <n v="3"/>
    <n v="3"/>
    <n v="4"/>
    <n v="4"/>
    <n v="3"/>
    <n v="2"/>
    <n v="3"/>
    <n v="4"/>
    <n v="3"/>
    <n v="3"/>
    <n v="2"/>
    <n v="3"/>
    <n v="3"/>
    <n v="3"/>
    <n v="2"/>
    <n v="3"/>
    <n v="4"/>
    <n v="3"/>
    <n v="55"/>
    <n v="-1"/>
    <n v="37"/>
  </r>
  <r>
    <x v="20"/>
    <x v="20"/>
    <n v="39"/>
    <x v="48"/>
    <n v="4"/>
    <n v="3"/>
    <n v="3"/>
    <n v="5"/>
    <n v="5"/>
    <n v="3"/>
    <n v="3"/>
    <n v="4"/>
    <n v="3"/>
    <n v="2"/>
    <n v="3"/>
    <n v="3"/>
    <n v="2"/>
    <n v="3"/>
    <n v="3"/>
    <n v="2"/>
    <n v="2"/>
    <n v="3"/>
    <n v="56"/>
    <n v="0"/>
    <n v="34"/>
  </r>
  <r>
    <x v="20"/>
    <x v="20"/>
    <n v="18"/>
    <x v="8"/>
    <n v="3"/>
    <n v="3"/>
    <n v="4"/>
    <n v="4"/>
    <n v="3"/>
    <n v="5"/>
    <n v="4"/>
    <n v="2"/>
    <n v="3"/>
    <n v="4"/>
    <n v="3"/>
    <n v="2"/>
    <n v="2"/>
    <n v="4"/>
    <n v="4"/>
    <n v="3"/>
    <n v="4"/>
    <n v="3"/>
    <n v="60"/>
    <n v="4"/>
    <n v="24"/>
  </r>
  <r>
    <x v="20"/>
    <x v="20"/>
    <n v="232"/>
    <x v="97"/>
    <n v="3"/>
    <n v="3"/>
    <n v="4"/>
    <n v="4"/>
    <n v="3"/>
    <n v="2"/>
    <n v="3"/>
    <n v="3"/>
    <n v="3"/>
    <n v="2"/>
    <n v="2"/>
    <n v="2"/>
    <n v="2"/>
    <n v="3"/>
    <n v="3"/>
    <n v="4"/>
    <n v="3"/>
    <n v="4"/>
    <n v="53"/>
    <n v="-3"/>
    <n v="46"/>
  </r>
  <r>
    <x v="20"/>
    <x v="20"/>
    <n v="14"/>
    <x v="9"/>
    <n v="4"/>
    <n v="4"/>
    <n v="4"/>
    <n v="5"/>
    <n v="3"/>
    <n v="3"/>
    <n v="4"/>
    <n v="4"/>
    <n v="3"/>
    <n v="4"/>
    <n v="4"/>
    <n v="2"/>
    <n v="3"/>
    <n v="5"/>
    <n v="3"/>
    <n v="3"/>
    <n v="4"/>
    <n v="3"/>
    <n v="65"/>
    <n v="9"/>
    <n v="18"/>
  </r>
  <r>
    <x v="20"/>
    <x v="20"/>
    <n v="6"/>
    <x v="113"/>
    <n v="3"/>
    <n v="3"/>
    <n v="3"/>
    <n v="5"/>
    <n v="3"/>
    <n v="2"/>
    <n v="5"/>
    <n v="2"/>
    <n v="4"/>
    <n v="3"/>
    <n v="3"/>
    <n v="4"/>
    <n v="3"/>
    <n v="4"/>
    <n v="2"/>
    <n v="4"/>
    <n v="3"/>
    <n v="3"/>
    <n v="59"/>
    <n v="3"/>
    <n v="26"/>
  </r>
  <r>
    <x v="20"/>
    <x v="20"/>
    <n v="4"/>
    <x v="13"/>
    <n v="3"/>
    <n v="4"/>
    <n v="4"/>
    <n v="4"/>
    <n v="3"/>
    <n v="3"/>
    <n v="3"/>
    <n v="2"/>
    <n v="3"/>
    <n v="3"/>
    <n v="4"/>
    <n v="4"/>
    <n v="3"/>
    <n v="3"/>
    <n v="2"/>
    <n v="2"/>
    <n v="3"/>
    <n v="3"/>
    <n v="56"/>
    <n v="0"/>
    <n v="34"/>
  </r>
  <r>
    <x v="20"/>
    <x v="20"/>
    <n v="38"/>
    <x v="15"/>
    <n v="4"/>
    <n v="2"/>
    <n v="3"/>
    <n v="4"/>
    <n v="4"/>
    <n v="4"/>
    <n v="4"/>
    <n v="5"/>
    <n v="2"/>
    <n v="3"/>
    <n v="4"/>
    <n v="2"/>
    <n v="2"/>
    <n v="4"/>
    <n v="3"/>
    <n v="3"/>
    <n v="3"/>
    <n v="4"/>
    <n v="60"/>
    <n v="4"/>
    <n v="24"/>
  </r>
  <r>
    <x v="20"/>
    <x v="20"/>
    <n v="173"/>
    <x v="111"/>
    <n v="4"/>
    <n v="3"/>
    <n v="4"/>
    <n v="4"/>
    <n v="3"/>
    <n v="3"/>
    <n v="4"/>
    <n v="3"/>
    <n v="4"/>
    <n v="3"/>
    <n v="4"/>
    <n v="3"/>
    <n v="3"/>
    <n v="4"/>
    <n v="3"/>
    <n v="4"/>
    <n v="4"/>
    <n v="5"/>
    <n v="65"/>
    <n v="9"/>
    <n v="18"/>
  </r>
  <r>
    <x v="20"/>
    <x v="20"/>
    <n v="220"/>
    <x v="74"/>
    <n v="8"/>
    <n v="5"/>
    <n v="5"/>
    <n v="6"/>
    <n v="5"/>
    <n v="4"/>
    <n v="5"/>
    <n v="6"/>
    <n v="5"/>
    <n v="5"/>
    <n v="5"/>
    <n v="3"/>
    <n v="3"/>
    <n v="7"/>
    <n v="6"/>
    <n v="3"/>
    <n v="5"/>
    <n v="5"/>
    <n v="91"/>
    <n v="35"/>
    <n v="13"/>
  </r>
  <r>
    <x v="20"/>
    <x v="20"/>
    <n v="33"/>
    <x v="26"/>
    <n v="3"/>
    <n v="3"/>
    <n v="4"/>
    <n v="5"/>
    <n v="4"/>
    <n v="3"/>
    <n v="3"/>
    <n v="3"/>
    <n v="3"/>
    <n v="3"/>
    <n v="2"/>
    <n v="4"/>
    <n v="3"/>
    <n v="4"/>
    <n v="4"/>
    <n v="4"/>
    <n v="3"/>
    <n v="4"/>
    <n v="62"/>
    <n v="6"/>
    <n v="20"/>
  </r>
  <r>
    <x v="20"/>
    <x v="20"/>
    <n v="2"/>
    <x v="30"/>
    <n v="3"/>
    <n v="3"/>
    <n v="3"/>
    <n v="3"/>
    <n v="3"/>
    <n v="3"/>
    <n v="3"/>
    <n v="2"/>
    <n v="3"/>
    <n v="2"/>
    <n v="3"/>
    <n v="3"/>
    <n v="3"/>
    <n v="4"/>
    <n v="3"/>
    <n v="2"/>
    <n v="2"/>
    <n v="3"/>
    <n v="51"/>
    <n v="-5"/>
    <n v="50"/>
  </r>
  <r>
    <x v="20"/>
    <x v="20"/>
    <n v="202"/>
    <x v="46"/>
    <n v="3"/>
    <n v="2"/>
    <n v="3"/>
    <n v="5"/>
    <n v="3"/>
    <n v="3"/>
    <n v="3"/>
    <n v="3"/>
    <n v="4"/>
    <n v="3"/>
    <n v="3"/>
    <n v="2"/>
    <n v="2"/>
    <n v="5"/>
    <n v="2"/>
    <n v="3"/>
    <n v="3"/>
    <n v="2"/>
    <n v="54"/>
    <n v="-2"/>
    <n v="43"/>
  </r>
  <r>
    <x v="20"/>
    <x v="20"/>
    <n v="34"/>
    <x v="103"/>
    <n v="4"/>
    <n v="3"/>
    <n v="4"/>
    <n v="4"/>
    <n v="4"/>
    <n v="2"/>
    <n v="3"/>
    <n v="3"/>
    <n v="2"/>
    <n v="3"/>
    <n v="4"/>
    <n v="2"/>
    <n v="2"/>
    <n v="4"/>
    <n v="2"/>
    <n v="3"/>
    <n v="2"/>
    <n v="3"/>
    <n v="54"/>
    <n v="-2"/>
    <n v="43"/>
  </r>
  <r>
    <x v="20"/>
    <x v="20"/>
    <n v="213"/>
    <x v="65"/>
    <n v="3"/>
    <n v="5"/>
    <n v="5"/>
    <n v="5"/>
    <n v="5"/>
    <n v="4"/>
    <n v="5"/>
    <n v="5"/>
    <n v="3"/>
    <n v="3"/>
    <n v="4"/>
    <n v="3"/>
    <n v="4"/>
    <n v="5"/>
    <n v="4"/>
    <n v="4"/>
    <n v="5"/>
    <n v="4"/>
    <n v="76"/>
    <n v="20"/>
    <n v="15"/>
  </r>
  <r>
    <x v="21"/>
    <x v="21"/>
    <n v="5"/>
    <x v="1"/>
    <n v="4"/>
    <n v="3"/>
    <n v="5"/>
    <n v="6"/>
    <n v="3"/>
    <n v="3"/>
    <n v="3"/>
    <n v="2"/>
    <n v="3"/>
    <n v="3"/>
    <n v="3"/>
    <n v="2"/>
    <n v="2"/>
    <n v="3"/>
    <n v="4"/>
    <n v="3"/>
    <n v="3"/>
    <n v="4"/>
    <n v="59"/>
    <n v="3"/>
    <n v="24"/>
  </r>
  <r>
    <x v="21"/>
    <x v="21"/>
    <n v="195"/>
    <x v="2"/>
    <n v="5"/>
    <n v="3"/>
    <n v="3"/>
    <n v="4"/>
    <n v="3"/>
    <n v="2"/>
    <n v="3"/>
    <n v="3"/>
    <n v="3"/>
    <n v="3"/>
    <n v="4"/>
    <n v="2"/>
    <n v="3"/>
    <n v="4"/>
    <n v="3"/>
    <n v="2"/>
    <n v="3"/>
    <n v="3"/>
    <n v="56"/>
    <n v="0"/>
    <n v="34"/>
  </r>
  <r>
    <x v="21"/>
    <x v="21"/>
    <n v="23"/>
    <x v="3"/>
    <n v="4"/>
    <n v="4"/>
    <n v="4"/>
    <n v="4"/>
    <n v="3"/>
    <n v="2"/>
    <n v="4"/>
    <n v="4"/>
    <n v="5"/>
    <n v="2"/>
    <n v="4"/>
    <n v="3"/>
    <n v="2"/>
    <n v="4"/>
    <n v="4"/>
    <n v="4"/>
    <n v="2"/>
    <n v="4"/>
    <n v="63"/>
    <n v="7"/>
    <n v="15"/>
  </r>
  <r>
    <x v="21"/>
    <x v="21"/>
    <n v="231"/>
    <x v="95"/>
    <n v="4"/>
    <n v="3"/>
    <n v="4"/>
    <n v="5"/>
    <n v="4"/>
    <n v="3"/>
    <n v="4"/>
    <n v="4"/>
    <n v="3"/>
    <n v="3"/>
    <n v="4"/>
    <n v="4"/>
    <n v="3"/>
    <n v="4"/>
    <n v="4"/>
    <n v="3"/>
    <n v="5"/>
    <n v="3"/>
    <n v="67"/>
    <n v="11"/>
    <n v="13"/>
  </r>
  <r>
    <x v="21"/>
    <x v="21"/>
    <n v="243"/>
    <x v="114"/>
    <n v="6"/>
    <n v="4"/>
    <n v="6"/>
    <n v="10"/>
    <n v="4"/>
    <n v="3"/>
    <n v="6"/>
    <n v="6"/>
    <n v="5"/>
    <n v="6"/>
    <n v="4"/>
    <n v="6"/>
    <n v="3"/>
    <n v="7"/>
    <n v="7"/>
    <n v="5"/>
    <n v="3"/>
    <n v="5"/>
    <n v="96"/>
    <n v="40"/>
    <n v="8"/>
  </r>
  <r>
    <x v="21"/>
    <x v="21"/>
    <n v="217"/>
    <x v="66"/>
    <n v="4"/>
    <n v="3"/>
    <n v="4"/>
    <n v="5"/>
    <n v="3"/>
    <n v="3"/>
    <n v="4"/>
    <n v="3"/>
    <n v="4"/>
    <n v="2"/>
    <n v="4"/>
    <n v="4"/>
    <n v="3"/>
    <n v="4"/>
    <n v="3"/>
    <n v="4"/>
    <n v="3"/>
    <n v="5"/>
    <n v="65"/>
    <n v="9"/>
    <n v="14"/>
  </r>
  <r>
    <x v="21"/>
    <x v="21"/>
    <n v="10"/>
    <x v="64"/>
    <n v="3"/>
    <n v="3"/>
    <n v="3"/>
    <n v="4"/>
    <n v="3"/>
    <n v="2"/>
    <n v="3"/>
    <n v="3"/>
    <n v="2"/>
    <n v="3"/>
    <n v="2"/>
    <n v="2"/>
    <n v="2"/>
    <n v="4"/>
    <n v="4"/>
    <n v="5"/>
    <n v="3"/>
    <n v="4"/>
    <n v="55"/>
    <n v="-1"/>
    <n v="37"/>
  </r>
  <r>
    <x v="21"/>
    <x v="21"/>
    <n v="90"/>
    <x v="43"/>
    <n v="4"/>
    <n v="2"/>
    <n v="4"/>
    <n v="4"/>
    <n v="4"/>
    <n v="2"/>
    <n v="3"/>
    <n v="2"/>
    <n v="3"/>
    <n v="3"/>
    <n v="4"/>
    <n v="3"/>
    <n v="3"/>
    <n v="5"/>
    <n v="3"/>
    <n v="4"/>
    <n v="3"/>
    <n v="3"/>
    <n v="59"/>
    <n v="3"/>
    <n v="24"/>
  </r>
  <r>
    <x v="21"/>
    <x v="21"/>
    <n v="102"/>
    <x v="52"/>
    <n v="3"/>
    <n v="3"/>
    <n v="4"/>
    <n v="4"/>
    <n v="4"/>
    <n v="2"/>
    <n v="3"/>
    <n v="3"/>
    <n v="3"/>
    <n v="3"/>
    <n v="2"/>
    <n v="3"/>
    <n v="2"/>
    <n v="3"/>
    <n v="4"/>
    <n v="2"/>
    <n v="3"/>
    <n v="3"/>
    <n v="54"/>
    <n v="-2"/>
    <n v="43"/>
  </r>
  <r>
    <x v="21"/>
    <x v="21"/>
    <n v="14"/>
    <x v="9"/>
    <n v="4"/>
    <n v="3"/>
    <n v="3"/>
    <n v="4"/>
    <n v="3"/>
    <n v="3"/>
    <n v="5"/>
    <n v="4"/>
    <n v="2"/>
    <n v="3"/>
    <n v="2"/>
    <n v="3"/>
    <n v="2"/>
    <n v="4"/>
    <n v="4"/>
    <n v="4"/>
    <n v="3"/>
    <n v="3"/>
    <n v="59"/>
    <n v="3"/>
    <n v="24"/>
  </r>
  <r>
    <x v="21"/>
    <x v="21"/>
    <n v="25"/>
    <x v="10"/>
    <n v="2"/>
    <n v="3"/>
    <n v="3"/>
    <n v="4"/>
    <n v="3"/>
    <n v="2"/>
    <n v="3"/>
    <n v="2"/>
    <n v="2"/>
    <n v="2"/>
    <n v="4"/>
    <n v="4"/>
    <n v="2"/>
    <n v="3"/>
    <n v="3"/>
    <n v="3"/>
    <n v="2"/>
    <n v="3"/>
    <n v="50"/>
    <n v="-6"/>
    <n v="50"/>
  </r>
  <r>
    <x v="21"/>
    <x v="21"/>
    <n v="6"/>
    <x v="113"/>
    <n v="3"/>
    <n v="3"/>
    <n v="3"/>
    <n v="5"/>
    <n v="3"/>
    <n v="3"/>
    <n v="4"/>
    <n v="3"/>
    <n v="4"/>
    <n v="2"/>
    <n v="4"/>
    <n v="3"/>
    <n v="3"/>
    <n v="3"/>
    <n v="3"/>
    <n v="3"/>
    <n v="3"/>
    <n v="4"/>
    <n v="59"/>
    <n v="3"/>
    <n v="24"/>
  </r>
  <r>
    <x v="21"/>
    <x v="21"/>
    <n v="4"/>
    <x v="13"/>
    <n v="5"/>
    <n v="3"/>
    <n v="4"/>
    <n v="5"/>
    <n v="3"/>
    <n v="3"/>
    <n v="3"/>
    <n v="2"/>
    <n v="3"/>
    <n v="2"/>
    <n v="4"/>
    <n v="2"/>
    <n v="3"/>
    <n v="4"/>
    <n v="4"/>
    <n v="2"/>
    <n v="2"/>
    <n v="2"/>
    <n v="56"/>
    <n v="0"/>
    <n v="34"/>
  </r>
  <r>
    <x v="21"/>
    <x v="21"/>
    <n v="241"/>
    <x v="115"/>
    <n v="4"/>
    <n v="3"/>
    <n v="4"/>
    <n v="5"/>
    <n v="3"/>
    <n v="3"/>
    <n v="5"/>
    <n v="2"/>
    <n v="4"/>
    <n v="3"/>
    <n v="3"/>
    <n v="3"/>
    <n v="3"/>
    <n v="5"/>
    <n v="6"/>
    <n v="4"/>
    <n v="3"/>
    <n v="4"/>
    <n v="67"/>
    <n v="11"/>
    <n v="13"/>
  </r>
  <r>
    <x v="21"/>
    <x v="21"/>
    <n v="38"/>
    <x v="15"/>
    <n v="3"/>
    <n v="3"/>
    <n v="3"/>
    <n v="5"/>
    <n v="3"/>
    <n v="2"/>
    <n v="3"/>
    <n v="3"/>
    <n v="4"/>
    <n v="3"/>
    <n v="3"/>
    <n v="4"/>
    <n v="4"/>
    <n v="4"/>
    <n v="2"/>
    <n v="3"/>
    <n v="2"/>
    <n v="4"/>
    <n v="58"/>
    <n v="2"/>
    <n v="26"/>
  </r>
  <r>
    <x v="21"/>
    <x v="21"/>
    <n v="33"/>
    <x v="26"/>
    <n v="5"/>
    <n v="2"/>
    <n v="5"/>
    <n v="5"/>
    <n v="3"/>
    <n v="3"/>
    <n v="4"/>
    <n v="4"/>
    <n v="3"/>
    <n v="3"/>
    <n v="2"/>
    <n v="4"/>
    <n v="3"/>
    <n v="4"/>
    <n v="3"/>
    <n v="3"/>
    <n v="2"/>
    <n v="3"/>
    <n v="61"/>
    <n v="5"/>
    <n v="16"/>
  </r>
  <r>
    <x v="21"/>
    <x v="21"/>
    <n v="242"/>
    <x v="116"/>
    <n v="6"/>
    <n v="4"/>
    <n v="6"/>
    <n v="6"/>
    <n v="5"/>
    <n v="3"/>
    <n v="6"/>
    <n v="5"/>
    <n v="3"/>
    <n v="3"/>
    <n v="4"/>
    <n v="3"/>
    <n v="3"/>
    <n v="5"/>
    <n v="5"/>
    <n v="4"/>
    <n v="4"/>
    <n v="4"/>
    <n v="79"/>
    <n v="23"/>
    <n v="10"/>
  </r>
  <r>
    <x v="21"/>
    <x v="21"/>
    <n v="2"/>
    <x v="30"/>
    <n v="3"/>
    <n v="3"/>
    <n v="4"/>
    <n v="4"/>
    <n v="4"/>
    <n v="3"/>
    <n v="3"/>
    <n v="2"/>
    <n v="3"/>
    <n v="3"/>
    <n v="2"/>
    <n v="3"/>
    <n v="2"/>
    <n v="3"/>
    <n v="3"/>
    <n v="3"/>
    <n v="3"/>
    <n v="3"/>
    <n v="54"/>
    <n v="-2"/>
    <n v="43"/>
  </r>
  <r>
    <x v="21"/>
    <x v="21"/>
    <n v="117"/>
    <x v="117"/>
    <n v="5"/>
    <n v="5"/>
    <n v="4"/>
    <n v="7"/>
    <n v="4"/>
    <n v="3"/>
    <n v="5"/>
    <n v="3"/>
    <n v="5"/>
    <n v="4"/>
    <n v="2"/>
    <n v="5"/>
    <n v="5"/>
    <n v="5"/>
    <n v="5"/>
    <n v="4"/>
    <n v="3"/>
    <n v="4"/>
    <n v="78"/>
    <n v="22"/>
    <n v="11"/>
  </r>
  <r>
    <x v="21"/>
    <x v="21"/>
    <n v="211"/>
    <x v="61"/>
    <n v="4"/>
    <n v="2"/>
    <n v="3"/>
    <n v="5"/>
    <n v="2"/>
    <n v="2"/>
    <n v="5"/>
    <n v="2"/>
    <n v="5"/>
    <n v="2"/>
    <n v="2"/>
    <n v="2"/>
    <n v="2"/>
    <n v="5"/>
    <n v="4"/>
    <n v="4"/>
    <n v="3"/>
    <n v="2"/>
    <n v="56"/>
    <n v="0"/>
    <n v="34"/>
  </r>
  <r>
    <x v="21"/>
    <x v="21"/>
    <n v="34"/>
    <x v="103"/>
    <n v="4"/>
    <n v="3"/>
    <n v="3"/>
    <n v="4"/>
    <n v="3"/>
    <n v="2"/>
    <n v="3"/>
    <n v="3"/>
    <n v="2"/>
    <n v="3"/>
    <n v="2"/>
    <n v="2"/>
    <n v="2"/>
    <n v="3"/>
    <n v="3"/>
    <n v="3"/>
    <n v="2"/>
    <n v="3"/>
    <n v="50"/>
    <n v="-6"/>
    <n v="50"/>
  </r>
  <r>
    <x v="21"/>
    <x v="21"/>
    <n v="3"/>
    <x v="34"/>
    <n v="3"/>
    <n v="3"/>
    <n v="3"/>
    <n v="4"/>
    <n v="3"/>
    <n v="2"/>
    <n v="4"/>
    <n v="4"/>
    <n v="3"/>
    <n v="3"/>
    <n v="4"/>
    <n v="3"/>
    <n v="2"/>
    <n v="4"/>
    <n v="3"/>
    <n v="2"/>
    <n v="3"/>
    <n v="3"/>
    <n v="56"/>
    <n v="0"/>
    <n v="34"/>
  </r>
  <r>
    <x v="21"/>
    <x v="21"/>
    <n v="213"/>
    <x v="65"/>
    <n v="6"/>
    <n v="4"/>
    <n v="4"/>
    <n v="6"/>
    <n v="4"/>
    <n v="3"/>
    <n v="8"/>
    <n v="4"/>
    <n v="5"/>
    <n v="4"/>
    <n v="4"/>
    <n v="3"/>
    <n v="3"/>
    <n v="6"/>
    <n v="6"/>
    <n v="4"/>
    <n v="4"/>
    <n v="5"/>
    <n v="83"/>
    <n v="27"/>
    <n v="9"/>
  </r>
  <r>
    <x v="22"/>
    <x v="22"/>
    <n v="5"/>
    <x v="1"/>
    <n v="4"/>
    <n v="3"/>
    <n v="3"/>
    <n v="3"/>
    <n v="3"/>
    <n v="3"/>
    <n v="4"/>
    <n v="5"/>
    <n v="2"/>
    <n v="3"/>
    <n v="2"/>
    <n v="2"/>
    <n v="5"/>
    <n v="3"/>
    <n v="3"/>
    <n v="3"/>
    <n v="3"/>
    <n v="2"/>
    <n v="56"/>
    <n v="0"/>
    <n v="30"/>
  </r>
  <r>
    <x v="22"/>
    <x v="22"/>
    <n v="27"/>
    <x v="40"/>
    <n v="3"/>
    <n v="2"/>
    <n v="4"/>
    <n v="4"/>
    <n v="3"/>
    <n v="2"/>
    <n v="4"/>
    <n v="2"/>
    <n v="3"/>
    <n v="3"/>
    <n v="4"/>
    <n v="2"/>
    <n v="2"/>
    <n v="3"/>
    <n v="2"/>
    <n v="3"/>
    <n v="2"/>
    <n v="2"/>
    <n v="50"/>
    <n v="-6"/>
    <n v="50"/>
  </r>
  <r>
    <x v="22"/>
    <x v="22"/>
    <n v="195"/>
    <x v="2"/>
    <n v="4"/>
    <n v="3"/>
    <n v="4"/>
    <n v="4"/>
    <n v="3"/>
    <n v="3"/>
    <n v="3"/>
    <n v="3"/>
    <n v="3"/>
    <n v="3"/>
    <n v="2"/>
    <n v="2"/>
    <n v="3"/>
    <n v="4"/>
    <n v="3"/>
    <n v="3"/>
    <n v="3"/>
    <n v="3"/>
    <n v="56"/>
    <n v="0"/>
    <n v="30"/>
  </r>
  <r>
    <x v="22"/>
    <x v="22"/>
    <n v="28"/>
    <x v="70"/>
    <n v="3"/>
    <n v="3"/>
    <n v="4"/>
    <n v="5"/>
    <n v="3"/>
    <n v="3"/>
    <n v="4"/>
    <n v="3"/>
    <n v="3"/>
    <n v="3"/>
    <n v="3"/>
    <n v="3"/>
    <n v="3"/>
    <n v="4"/>
    <n v="3"/>
    <n v="3"/>
    <n v="3"/>
    <n v="3"/>
    <n v="59"/>
    <n v="3"/>
    <n v="22"/>
  </r>
  <r>
    <x v="22"/>
    <x v="22"/>
    <n v="249"/>
    <x v="118"/>
    <n v="9"/>
    <n v="5"/>
    <n v="7"/>
    <n v="8"/>
    <n v="5"/>
    <n v="6"/>
    <n v="6"/>
    <n v="8"/>
    <n v="6"/>
    <n v="7"/>
    <n v="6"/>
    <n v="5"/>
    <n v="5"/>
    <n v="4"/>
    <n v="9"/>
    <n v="6"/>
    <n v="6"/>
    <n v="7"/>
    <n v="115"/>
    <n v="59"/>
    <n v="5"/>
  </r>
  <r>
    <x v="22"/>
    <x v="22"/>
    <n v="238"/>
    <x v="107"/>
    <n v="6"/>
    <n v="3"/>
    <n v="4"/>
    <n v="5"/>
    <n v="3"/>
    <n v="3"/>
    <n v="6"/>
    <n v="2"/>
    <n v="3"/>
    <n v="2"/>
    <n v="3"/>
    <n v="2"/>
    <n v="5"/>
    <n v="3"/>
    <n v="2"/>
    <n v="3"/>
    <n v="2"/>
    <n v="4"/>
    <n v="61"/>
    <n v="5"/>
    <n v="16"/>
  </r>
  <r>
    <x v="22"/>
    <x v="22"/>
    <n v="129"/>
    <x v="87"/>
    <n v="4"/>
    <n v="3"/>
    <n v="5"/>
    <n v="6"/>
    <n v="4"/>
    <n v="2"/>
    <n v="4"/>
    <n v="3"/>
    <n v="3"/>
    <n v="4"/>
    <n v="2"/>
    <n v="3"/>
    <n v="3"/>
    <n v="5"/>
    <n v="3"/>
    <n v="6"/>
    <n v="4"/>
    <n v="4"/>
    <n v="68"/>
    <n v="12"/>
    <n v="12"/>
  </r>
  <r>
    <x v="22"/>
    <x v="22"/>
    <n v="135"/>
    <x v="119"/>
    <n v="5"/>
    <n v="5"/>
    <n v="4"/>
    <n v="7"/>
    <n v="3"/>
    <n v="3"/>
    <n v="4"/>
    <n v="3"/>
    <n v="3"/>
    <n v="4"/>
    <n v="3"/>
    <n v="4"/>
    <n v="3"/>
    <n v="5"/>
    <n v="4"/>
    <n v="3"/>
    <n v="4"/>
    <n v="3"/>
    <n v="70"/>
    <n v="14"/>
    <n v="11"/>
  </r>
  <r>
    <x v="22"/>
    <x v="22"/>
    <n v="232"/>
    <x v="97"/>
    <n v="5"/>
    <n v="3"/>
    <n v="3"/>
    <n v="4"/>
    <n v="3"/>
    <n v="2"/>
    <n v="4"/>
    <n v="5"/>
    <n v="4"/>
    <n v="3"/>
    <n v="4"/>
    <n v="3"/>
    <n v="2"/>
    <n v="5"/>
    <n v="3"/>
    <n v="3"/>
    <n v="3"/>
    <n v="4"/>
    <n v="63"/>
    <n v="7"/>
    <n v="15"/>
  </r>
  <r>
    <x v="22"/>
    <x v="22"/>
    <n v="246"/>
    <x v="120"/>
    <n v="5"/>
    <n v="4"/>
    <n v="6"/>
    <n v="6"/>
    <n v="4"/>
    <n v="3"/>
    <n v="7"/>
    <n v="5"/>
    <n v="5"/>
    <n v="4"/>
    <n v="4"/>
    <n v="4"/>
    <n v="4"/>
    <n v="4"/>
    <n v="4"/>
    <n v="4"/>
    <n v="4"/>
    <n v="5"/>
    <n v="82"/>
    <n v="26"/>
    <n v="10"/>
  </r>
  <r>
    <x v="22"/>
    <x v="22"/>
    <n v="102"/>
    <x v="52"/>
    <n v="3"/>
    <n v="3"/>
    <n v="3"/>
    <n v="4"/>
    <n v="3"/>
    <n v="3"/>
    <n v="5"/>
    <n v="2"/>
    <n v="3"/>
    <n v="2"/>
    <n v="2"/>
    <n v="3"/>
    <n v="2"/>
    <n v="4"/>
    <n v="3"/>
    <n v="3"/>
    <n v="4"/>
    <n v="3"/>
    <n v="55"/>
    <n v="-1"/>
    <n v="32"/>
  </r>
  <r>
    <x v="22"/>
    <x v="22"/>
    <n v="244"/>
    <x v="121"/>
    <n v="4"/>
    <n v="4"/>
    <n v="4"/>
    <n v="4"/>
    <n v="3"/>
    <n v="3"/>
    <n v="4"/>
    <n v="4"/>
    <n v="4"/>
    <n v="3"/>
    <n v="4"/>
    <n v="3"/>
    <n v="4"/>
    <n v="4"/>
    <n v="4"/>
    <n v="3"/>
    <n v="3"/>
    <n v="3"/>
    <n v="65"/>
    <n v="9"/>
    <n v="14"/>
  </r>
  <r>
    <x v="22"/>
    <x v="22"/>
    <n v="25"/>
    <x v="10"/>
    <n v="5"/>
    <n v="3"/>
    <n v="3"/>
    <n v="3"/>
    <n v="3"/>
    <n v="3"/>
    <n v="3"/>
    <n v="3"/>
    <n v="4"/>
    <n v="3"/>
    <n v="3"/>
    <n v="4"/>
    <n v="2"/>
    <n v="5"/>
    <n v="4"/>
    <n v="3"/>
    <n v="2"/>
    <n v="3"/>
    <n v="59"/>
    <n v="3"/>
    <n v="22"/>
  </r>
  <r>
    <x v="22"/>
    <x v="22"/>
    <n v="248"/>
    <x v="122"/>
    <n v="7"/>
    <n v="4"/>
    <n v="6"/>
    <n v="7"/>
    <n v="5"/>
    <n v="4"/>
    <n v="4"/>
    <n v="6"/>
    <n v="6"/>
    <n v="4"/>
    <n v="4"/>
    <n v="3"/>
    <n v="4"/>
    <n v="3"/>
    <n v="6"/>
    <n v="4"/>
    <n v="5"/>
    <n v="5"/>
    <n v="87"/>
    <n v="31"/>
    <n v="6"/>
  </r>
  <r>
    <x v="22"/>
    <x v="22"/>
    <n v="6"/>
    <x v="113"/>
    <n v="3"/>
    <n v="3"/>
    <n v="3"/>
    <n v="5"/>
    <n v="3"/>
    <n v="2"/>
    <n v="4"/>
    <n v="3"/>
    <n v="3"/>
    <n v="3"/>
    <n v="3"/>
    <n v="4"/>
    <n v="3"/>
    <n v="4"/>
    <n v="4"/>
    <n v="3"/>
    <n v="3"/>
    <n v="3"/>
    <n v="59"/>
    <n v="3"/>
    <n v="22"/>
  </r>
  <r>
    <x v="22"/>
    <x v="22"/>
    <n v="38"/>
    <x v="15"/>
    <n v="3"/>
    <n v="3"/>
    <n v="4"/>
    <n v="4"/>
    <n v="3"/>
    <n v="2"/>
    <n v="3"/>
    <n v="2"/>
    <n v="3"/>
    <n v="3"/>
    <n v="4"/>
    <n v="5"/>
    <n v="3"/>
    <n v="3"/>
    <n v="3"/>
    <n v="3"/>
    <n v="2"/>
    <n v="4"/>
    <n v="57"/>
    <n v="1"/>
    <n v="24"/>
  </r>
  <r>
    <x v="22"/>
    <x v="22"/>
    <n v="33"/>
    <x v="26"/>
    <n v="3"/>
    <n v="3"/>
    <n v="4"/>
    <n v="4"/>
    <n v="4"/>
    <n v="3"/>
    <n v="4"/>
    <n v="3"/>
    <n v="3"/>
    <n v="4"/>
    <n v="3"/>
    <n v="5"/>
    <n v="3"/>
    <n v="3"/>
    <n v="4"/>
    <n v="3"/>
    <n v="5"/>
    <n v="4"/>
    <n v="65"/>
    <n v="9"/>
    <n v="14"/>
  </r>
  <r>
    <x v="22"/>
    <x v="22"/>
    <n v="247"/>
    <x v="123"/>
    <n v="5"/>
    <n v="4"/>
    <n v="3"/>
    <n v="7"/>
    <n v="6"/>
    <n v="4"/>
    <n v="6"/>
    <n v="4"/>
    <n v="5"/>
    <n v="4"/>
    <n v="4"/>
    <n v="3"/>
    <n v="6"/>
    <n v="5"/>
    <n v="7"/>
    <n v="4"/>
    <n v="5"/>
    <n v="4"/>
    <n v="86"/>
    <n v="30"/>
    <n v="7"/>
  </r>
  <r>
    <x v="22"/>
    <x v="22"/>
    <n v="2"/>
    <x v="30"/>
    <n v="3"/>
    <n v="2"/>
    <n v="3"/>
    <n v="4"/>
    <n v="2"/>
    <n v="2"/>
    <n v="3"/>
    <n v="2"/>
    <n v="4"/>
    <n v="2"/>
    <n v="3"/>
    <n v="2"/>
    <n v="2"/>
    <n v="4"/>
    <n v="3"/>
    <n v="3"/>
    <n v="4"/>
    <n v="2"/>
    <n v="50"/>
    <n v="-6"/>
    <n v="50"/>
  </r>
  <r>
    <x v="22"/>
    <x v="22"/>
    <n v="15"/>
    <x v="91"/>
    <n v="3"/>
    <n v="2"/>
    <n v="4"/>
    <n v="4"/>
    <n v="4"/>
    <n v="2"/>
    <n v="4"/>
    <n v="3"/>
    <n v="2"/>
    <n v="3"/>
    <n v="3"/>
    <n v="2"/>
    <n v="2"/>
    <n v="4"/>
    <n v="3"/>
    <n v="2"/>
    <n v="3"/>
    <n v="3"/>
    <n v="53"/>
    <n v="-3"/>
    <n v="37"/>
  </r>
  <r>
    <x v="22"/>
    <x v="22"/>
    <n v="211"/>
    <x v="61"/>
    <n v="4"/>
    <n v="2"/>
    <n v="3"/>
    <n v="5"/>
    <n v="3"/>
    <n v="3"/>
    <n v="4"/>
    <n v="2"/>
    <n v="3"/>
    <n v="3"/>
    <n v="2"/>
    <n v="3"/>
    <n v="2"/>
    <n v="4"/>
    <n v="3"/>
    <n v="2"/>
    <n v="3"/>
    <n v="3"/>
    <n v="54"/>
    <n v="-2"/>
    <n v="34"/>
  </r>
  <r>
    <x v="22"/>
    <x v="22"/>
    <n v="245"/>
    <x v="124"/>
    <n v="5"/>
    <n v="4"/>
    <n v="6"/>
    <n v="6"/>
    <n v="4"/>
    <n v="4"/>
    <n v="5"/>
    <n v="6"/>
    <n v="4"/>
    <n v="5"/>
    <n v="4"/>
    <n v="3"/>
    <n v="5"/>
    <n v="3"/>
    <n v="6"/>
    <n v="4"/>
    <n v="5"/>
    <n v="3"/>
    <n v="82"/>
    <n v="26"/>
    <n v="10"/>
  </r>
  <r>
    <x v="22"/>
    <x v="22"/>
    <n v="34"/>
    <x v="103"/>
    <n v="3"/>
    <n v="3"/>
    <n v="3"/>
    <n v="4"/>
    <n v="2"/>
    <n v="2"/>
    <n v="3"/>
    <n v="4"/>
    <n v="3"/>
    <n v="3"/>
    <n v="2"/>
    <n v="2"/>
    <n v="2"/>
    <n v="4"/>
    <n v="3"/>
    <n v="3"/>
    <n v="3"/>
    <n v="3"/>
    <n v="52"/>
    <n v="-4"/>
    <n v="43"/>
  </r>
  <r>
    <x v="22"/>
    <x v="22"/>
    <n v="3"/>
    <x v="34"/>
    <n v="4"/>
    <n v="3"/>
    <n v="4"/>
    <n v="4"/>
    <n v="3"/>
    <n v="2"/>
    <n v="4"/>
    <n v="3"/>
    <n v="3"/>
    <n v="3"/>
    <n v="2"/>
    <n v="3"/>
    <n v="2"/>
    <n v="4"/>
    <n v="2"/>
    <n v="4"/>
    <n v="2"/>
    <n v="4"/>
    <n v="56"/>
    <n v="0"/>
    <n v="30"/>
  </r>
  <r>
    <x v="22"/>
    <x v="22"/>
    <n v="213"/>
    <x v="65"/>
    <n v="6"/>
    <n v="4"/>
    <n v="5"/>
    <n v="6"/>
    <n v="5"/>
    <n v="5"/>
    <n v="5"/>
    <n v="4"/>
    <n v="3"/>
    <n v="6"/>
    <n v="4"/>
    <n v="5"/>
    <n v="3"/>
    <n v="5"/>
    <n v="5"/>
    <n v="3"/>
    <n v="4"/>
    <n v="6"/>
    <n v="84"/>
    <n v="28"/>
    <n v="8"/>
  </r>
  <r>
    <x v="22"/>
    <x v="22"/>
    <n v="1"/>
    <x v="6"/>
    <n v="4"/>
    <n v="3"/>
    <n v="3"/>
    <n v="3"/>
    <n v="3"/>
    <n v="3"/>
    <n v="3"/>
    <n v="3"/>
    <n v="3"/>
    <n v="2"/>
    <n v="3"/>
    <n v="2"/>
    <n v="2"/>
    <n v="4"/>
    <n v="3"/>
    <n v="2"/>
    <n v="3"/>
    <n v="3"/>
    <n v="52"/>
    <n v="-4"/>
    <n v="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ell1" cacheId="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G5:AH132" firstHeaderRow="2" firstDataRow="2" firstDataCol="1"/>
  <pivotFields count="23">
    <pivotField compact="0" outline="0" subtotalTop="0" showAll="0" includeNewItemsInFilter="1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numFmtId="167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26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3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 t="grand">
      <x/>
    </i>
  </rowItems>
  <colItems count="1">
    <i/>
  </colItems>
  <dataFields count="1">
    <dataField name="Maks av Total" fld="22" subtotal="max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ell3" cacheId="4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M5:AN132" firstHeaderRow="2" firstDataRow="2" firstDataCol="1"/>
  <pivotFields count="2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6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</pivotFields>
  <rowFields count="1">
    <field x="3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 t="grand">
      <x/>
    </i>
  </rowItems>
  <colItems count="1">
    <i/>
  </colItems>
  <dataFields count="1">
    <dataField name="Antall av Runde#" fld="0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Data" missingCaption="blank" updatedVersion="3" minRefreshableVersion="3" asteriskTotals="1" showMemberPropertyTips="0" useAutoFormatting="1" rowGrandTotals="0" itemPrintTitles="1" createdVersion="3" indent="0" compact="0" compactData="0" gridDropZones="1">
  <location ref="A3:T525" firstHeaderRow="1" firstDataRow="2" firstDataCol="2"/>
  <pivotFields count="25">
    <pivotField compact="0" outline="0" subtotalTop="0" showAll="0" includeNewItemsInFilter="1"/>
    <pivotField axis="axisRow" compact="0" numFmtId="167" outline="0" subtotalTop="0" showAll="0" includeNewItemsInFilter="1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ubtotalTop="0" showAll="0" includeNewItemsInFilter="1"/>
    <pivotField axis="axisRow" compact="0" outline="0" subtotalTop="0" showAll="0" includeNewItemsInFilter="1">
      <items count="126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numFmtId="165" outline="0" subtotalTop="0" showAll="0" includeNewItemsInFilter="1"/>
    <pivotField compact="0" outline="0" showAll="0" defaultSubtotal="0"/>
  </pivotFields>
  <rowFields count="2">
    <field x="1"/>
    <field x="3"/>
  </rowFields>
  <rowItems count="521">
    <i>
      <x/>
      <x/>
    </i>
    <i r="1">
      <x v="1"/>
    </i>
    <i r="1">
      <x v="3"/>
    </i>
    <i r="1">
      <x v="7"/>
    </i>
    <i r="1">
      <x v="9"/>
    </i>
    <i r="1">
      <x v="11"/>
    </i>
    <i r="1">
      <x v="21"/>
    </i>
    <i r="1">
      <x v="28"/>
    </i>
    <i r="1">
      <x v="37"/>
    </i>
    <i r="1">
      <x v="63"/>
    </i>
    <i r="1">
      <x v="69"/>
    </i>
    <i r="1">
      <x v="73"/>
    </i>
    <i r="1">
      <x v="75"/>
    </i>
    <i r="1">
      <x v="77"/>
    </i>
    <i r="1">
      <x v="78"/>
    </i>
    <i r="1">
      <x v="84"/>
    </i>
    <i r="1">
      <x v="108"/>
    </i>
    <i r="1">
      <x v="110"/>
    </i>
    <i r="1">
      <x v="118"/>
    </i>
    <i>
      <x v="1"/>
      <x v="1"/>
    </i>
    <i r="1">
      <x v="3"/>
    </i>
    <i r="1">
      <x v="7"/>
    </i>
    <i r="1">
      <x v="9"/>
    </i>
    <i r="1">
      <x v="14"/>
    </i>
    <i r="1">
      <x v="18"/>
    </i>
    <i r="1">
      <x v="21"/>
    </i>
    <i r="1">
      <x v="28"/>
    </i>
    <i r="1">
      <x v="29"/>
    </i>
    <i r="1">
      <x v="30"/>
    </i>
    <i r="1">
      <x v="36"/>
    </i>
    <i r="1">
      <x v="37"/>
    </i>
    <i r="1">
      <x v="63"/>
    </i>
    <i r="1">
      <x v="69"/>
    </i>
    <i r="1">
      <x v="74"/>
    </i>
    <i r="1">
      <x v="77"/>
    </i>
    <i r="1">
      <x v="78"/>
    </i>
    <i r="1">
      <x v="79"/>
    </i>
    <i r="1">
      <x v="84"/>
    </i>
    <i r="1">
      <x v="89"/>
    </i>
    <i r="1">
      <x v="90"/>
    </i>
    <i r="1">
      <x v="91"/>
    </i>
    <i r="1">
      <x v="98"/>
    </i>
    <i r="1">
      <x v="100"/>
    </i>
    <i r="1">
      <x v="102"/>
    </i>
    <i r="1">
      <x v="108"/>
    </i>
    <i r="1">
      <x v="110"/>
    </i>
    <i r="1">
      <x v="114"/>
    </i>
    <i r="1">
      <x v="115"/>
    </i>
    <i r="1">
      <x v="117"/>
    </i>
    <i r="1">
      <x v="118"/>
    </i>
    <i>
      <x v="2"/>
      <x v="7"/>
    </i>
    <i r="1">
      <x v="9"/>
    </i>
    <i r="1">
      <x v="13"/>
    </i>
    <i r="1">
      <x v="14"/>
    </i>
    <i r="1">
      <x v="21"/>
    </i>
    <i r="1">
      <x v="28"/>
    </i>
    <i r="1">
      <x v="30"/>
    </i>
    <i r="1">
      <x v="37"/>
    </i>
    <i r="1">
      <x v="54"/>
    </i>
    <i r="1">
      <x v="67"/>
    </i>
    <i r="1">
      <x v="78"/>
    </i>
    <i r="1">
      <x v="96"/>
    </i>
    <i r="1">
      <x v="100"/>
    </i>
    <i r="1">
      <x v="101"/>
    </i>
    <i r="1">
      <x v="108"/>
    </i>
    <i r="1">
      <x v="114"/>
    </i>
    <i r="1">
      <x v="118"/>
    </i>
    <i>
      <x v="3"/>
      <x v="1"/>
    </i>
    <i r="1">
      <x v="2"/>
    </i>
    <i r="1">
      <x v="7"/>
    </i>
    <i r="1">
      <x v="9"/>
    </i>
    <i r="1">
      <x v="14"/>
    </i>
    <i r="1">
      <x v="21"/>
    </i>
    <i r="1">
      <x v="28"/>
    </i>
    <i r="1">
      <x v="30"/>
    </i>
    <i r="1">
      <x v="31"/>
    </i>
    <i r="1">
      <x v="34"/>
    </i>
    <i r="1">
      <x v="37"/>
    </i>
    <i r="1">
      <x v="52"/>
    </i>
    <i r="1">
      <x v="63"/>
    </i>
    <i r="1">
      <x v="65"/>
    </i>
    <i r="1">
      <x v="73"/>
    </i>
    <i r="1">
      <x v="77"/>
    </i>
    <i r="1">
      <x v="78"/>
    </i>
    <i r="1">
      <x v="84"/>
    </i>
    <i r="1">
      <x v="88"/>
    </i>
    <i r="1">
      <x v="90"/>
    </i>
    <i r="1">
      <x v="98"/>
    </i>
    <i r="1">
      <x v="100"/>
    </i>
    <i r="1">
      <x v="101"/>
    </i>
    <i r="1">
      <x v="102"/>
    </i>
    <i r="1">
      <x v="105"/>
    </i>
    <i r="1">
      <x v="108"/>
    </i>
    <i r="1">
      <x v="110"/>
    </i>
    <i r="1">
      <x v="115"/>
    </i>
    <i r="1">
      <x v="117"/>
    </i>
    <i r="1">
      <x v="118"/>
    </i>
    <i>
      <x v="4"/>
      <x v="1"/>
    </i>
    <i r="1">
      <x v="2"/>
    </i>
    <i r="1">
      <x v="3"/>
    </i>
    <i r="1">
      <x v="6"/>
    </i>
    <i r="1">
      <x v="7"/>
    </i>
    <i r="1">
      <x v="9"/>
    </i>
    <i r="1">
      <x v="13"/>
    </i>
    <i r="1">
      <x v="14"/>
    </i>
    <i r="1">
      <x v="21"/>
    </i>
    <i r="1">
      <x v="26"/>
    </i>
    <i r="1">
      <x v="28"/>
    </i>
    <i r="1">
      <x v="30"/>
    </i>
    <i r="1">
      <x v="34"/>
    </i>
    <i r="1">
      <x v="37"/>
    </i>
    <i r="1">
      <x v="43"/>
    </i>
    <i r="1">
      <x v="45"/>
    </i>
    <i r="1">
      <x v="52"/>
    </i>
    <i r="1">
      <x v="55"/>
    </i>
    <i r="1">
      <x v="62"/>
    </i>
    <i r="1">
      <x v="64"/>
    </i>
    <i r="1">
      <x v="66"/>
    </i>
    <i r="1">
      <x v="67"/>
    </i>
    <i r="1">
      <x v="77"/>
    </i>
    <i r="1">
      <x v="78"/>
    </i>
    <i r="1">
      <x v="84"/>
    </i>
    <i r="1">
      <x v="88"/>
    </i>
    <i r="1">
      <x v="97"/>
    </i>
    <i r="1">
      <x v="100"/>
    </i>
    <i r="1">
      <x v="101"/>
    </i>
    <i r="1">
      <x v="102"/>
    </i>
    <i r="1">
      <x v="105"/>
    </i>
    <i r="1">
      <x v="108"/>
    </i>
    <i r="1">
      <x v="114"/>
    </i>
    <i r="1">
      <x v="116"/>
    </i>
    <i r="1">
      <x v="117"/>
    </i>
    <i r="1">
      <x v="118"/>
    </i>
    <i r="1">
      <x v="121"/>
    </i>
    <i>
      <x v="5"/>
      <x v="1"/>
    </i>
    <i r="1">
      <x v="2"/>
    </i>
    <i r="1">
      <x v="7"/>
    </i>
    <i r="1">
      <x v="9"/>
    </i>
    <i r="1">
      <x v="14"/>
    </i>
    <i r="1">
      <x v="21"/>
    </i>
    <i r="1">
      <x v="28"/>
    </i>
    <i r="1">
      <x v="30"/>
    </i>
    <i r="1">
      <x v="35"/>
    </i>
    <i r="1">
      <x v="37"/>
    </i>
    <i r="1">
      <x v="43"/>
    </i>
    <i r="1">
      <x v="52"/>
    </i>
    <i r="1">
      <x v="53"/>
    </i>
    <i r="1">
      <x v="55"/>
    </i>
    <i r="1">
      <x v="62"/>
    </i>
    <i r="1">
      <x v="63"/>
    </i>
    <i r="1">
      <x v="66"/>
    </i>
    <i r="1">
      <x v="69"/>
    </i>
    <i r="1">
      <x v="73"/>
    </i>
    <i r="1">
      <x v="77"/>
    </i>
    <i r="1">
      <x v="78"/>
    </i>
    <i r="1">
      <x v="88"/>
    </i>
    <i r="1">
      <x v="90"/>
    </i>
    <i r="1">
      <x v="92"/>
    </i>
    <i r="1">
      <x v="105"/>
    </i>
    <i r="1">
      <x v="106"/>
    </i>
    <i r="1">
      <x v="108"/>
    </i>
    <i r="1">
      <x v="110"/>
    </i>
    <i r="1">
      <x v="114"/>
    </i>
    <i r="1">
      <x v="115"/>
    </i>
    <i r="1">
      <x v="117"/>
    </i>
    <i r="1">
      <x v="118"/>
    </i>
    <i r="1">
      <x v="119"/>
    </i>
    <i>
      <x v="6"/>
      <x v="3"/>
    </i>
    <i r="1">
      <x v="7"/>
    </i>
    <i r="1">
      <x v="9"/>
    </i>
    <i r="1">
      <x v="21"/>
    </i>
    <i r="1">
      <x v="22"/>
    </i>
    <i r="1">
      <x v="26"/>
    </i>
    <i r="1">
      <x v="39"/>
    </i>
    <i r="1">
      <x v="63"/>
    </i>
    <i r="1">
      <x v="73"/>
    </i>
    <i r="1">
      <x v="77"/>
    </i>
    <i r="1">
      <x v="78"/>
    </i>
    <i r="1">
      <x v="100"/>
    </i>
    <i r="1">
      <x v="106"/>
    </i>
    <i r="1">
      <x v="121"/>
    </i>
    <i r="1">
      <x v="122"/>
    </i>
    <i>
      <x v="7"/>
      <x v="1"/>
    </i>
    <i r="1">
      <x v="6"/>
    </i>
    <i r="1">
      <x v="7"/>
    </i>
    <i r="1">
      <x v="9"/>
    </i>
    <i r="1">
      <x v="19"/>
    </i>
    <i r="1">
      <x v="21"/>
    </i>
    <i r="1">
      <x v="22"/>
    </i>
    <i r="1">
      <x v="30"/>
    </i>
    <i r="1">
      <x v="33"/>
    </i>
    <i r="1">
      <x v="39"/>
    </i>
    <i r="1">
      <x v="43"/>
    </i>
    <i r="1">
      <x v="46"/>
    </i>
    <i r="1">
      <x v="51"/>
    </i>
    <i r="1">
      <x v="63"/>
    </i>
    <i r="1">
      <x v="69"/>
    </i>
    <i r="1">
      <x v="73"/>
    </i>
    <i r="1">
      <x v="78"/>
    </i>
    <i r="1">
      <x v="89"/>
    </i>
    <i r="1">
      <x v="90"/>
    </i>
    <i r="1">
      <x v="100"/>
    </i>
    <i r="1">
      <x v="117"/>
    </i>
    <i r="1">
      <x v="118"/>
    </i>
    <i>
      <x v="8"/>
      <x v="3"/>
    </i>
    <i r="1">
      <x v="4"/>
    </i>
    <i r="1">
      <x v="46"/>
    </i>
    <i r="1">
      <x v="48"/>
    </i>
    <i r="1">
      <x v="51"/>
    </i>
    <i r="1">
      <x v="66"/>
    </i>
    <i r="1">
      <x v="69"/>
    </i>
    <i r="1">
      <x v="73"/>
    </i>
    <i r="1">
      <x v="100"/>
    </i>
    <i r="1">
      <x v="106"/>
    </i>
    <i r="1">
      <x v="115"/>
    </i>
    <i r="1">
      <x v="117"/>
    </i>
    <i r="1">
      <x v="118"/>
    </i>
    <i r="1">
      <x v="122"/>
    </i>
    <i>
      <x v="9"/>
      <x v="3"/>
    </i>
    <i r="1">
      <x v="7"/>
    </i>
    <i r="1">
      <x v="9"/>
    </i>
    <i r="1">
      <x v="21"/>
    </i>
    <i r="1">
      <x v="22"/>
    </i>
    <i r="1">
      <x v="24"/>
    </i>
    <i r="1">
      <x v="34"/>
    </i>
    <i r="1">
      <x v="46"/>
    </i>
    <i r="1">
      <x v="51"/>
    </i>
    <i r="1">
      <x v="73"/>
    </i>
    <i r="1">
      <x v="77"/>
    </i>
    <i r="1">
      <x v="79"/>
    </i>
    <i r="1">
      <x v="80"/>
    </i>
    <i r="1">
      <x v="87"/>
    </i>
    <i r="1">
      <x v="95"/>
    </i>
    <i r="1">
      <x v="100"/>
    </i>
    <i r="1">
      <x v="105"/>
    </i>
    <i r="1">
      <x v="111"/>
    </i>
    <i r="1">
      <x v="114"/>
    </i>
    <i r="1">
      <x v="116"/>
    </i>
    <i r="1">
      <x v="117"/>
    </i>
    <i r="1">
      <x v="118"/>
    </i>
    <i r="1">
      <x v="122"/>
    </i>
    <i r="1">
      <x v="123"/>
    </i>
    <i>
      <x v="10"/>
      <x v="4"/>
    </i>
    <i r="1">
      <x v="7"/>
    </i>
    <i r="1">
      <x v="9"/>
    </i>
    <i r="1">
      <x v="10"/>
    </i>
    <i r="1">
      <x v="17"/>
    </i>
    <i r="1">
      <x v="19"/>
    </i>
    <i r="1">
      <x v="21"/>
    </i>
    <i r="1">
      <x v="23"/>
    </i>
    <i r="1">
      <x v="28"/>
    </i>
    <i r="1">
      <x v="30"/>
    </i>
    <i r="1">
      <x v="39"/>
    </i>
    <i r="1">
      <x v="41"/>
    </i>
    <i r="1">
      <x v="46"/>
    </i>
    <i r="1">
      <x v="50"/>
    </i>
    <i r="1">
      <x v="51"/>
    </i>
    <i r="1">
      <x v="60"/>
    </i>
    <i r="1">
      <x v="69"/>
    </i>
    <i r="1">
      <x v="73"/>
    </i>
    <i r="1">
      <x v="77"/>
    </i>
    <i r="1">
      <x v="84"/>
    </i>
    <i r="1">
      <x v="87"/>
    </i>
    <i r="1">
      <x v="90"/>
    </i>
    <i r="1">
      <x v="92"/>
    </i>
    <i r="1">
      <x v="94"/>
    </i>
    <i r="1">
      <x v="100"/>
    </i>
    <i r="1">
      <x v="105"/>
    </i>
    <i r="1">
      <x v="107"/>
    </i>
    <i r="1">
      <x v="115"/>
    </i>
    <i r="1">
      <x v="117"/>
    </i>
    <i r="1">
      <x v="118"/>
    </i>
    <i r="1">
      <x v="119"/>
    </i>
    <i r="1">
      <x v="122"/>
    </i>
    <i r="1">
      <x v="123"/>
    </i>
    <i r="1">
      <x v="124"/>
    </i>
    <i>
      <x v="11"/>
      <x v="7"/>
    </i>
    <i r="1">
      <x v="16"/>
    </i>
    <i r="1">
      <x v="19"/>
    </i>
    <i r="1">
      <x v="21"/>
    </i>
    <i r="1">
      <x v="23"/>
    </i>
    <i r="1">
      <x v="25"/>
    </i>
    <i r="1">
      <x v="26"/>
    </i>
    <i r="1">
      <x v="39"/>
    </i>
    <i r="1">
      <x v="46"/>
    </i>
    <i r="1">
      <x v="51"/>
    </i>
    <i r="1">
      <x v="57"/>
    </i>
    <i r="1">
      <x v="61"/>
    </i>
    <i r="1">
      <x v="73"/>
    </i>
    <i r="1">
      <x v="77"/>
    </i>
    <i r="1">
      <x v="100"/>
    </i>
    <i r="1">
      <x v="117"/>
    </i>
    <i r="1">
      <x v="118"/>
    </i>
    <i r="1">
      <x v="121"/>
    </i>
    <i r="1">
      <x v="124"/>
    </i>
    <i>
      <x v="12"/>
      <x v="1"/>
    </i>
    <i r="1">
      <x v="3"/>
    </i>
    <i r="1">
      <x v="7"/>
    </i>
    <i r="1">
      <x v="24"/>
    </i>
    <i r="1">
      <x v="28"/>
    </i>
    <i r="1">
      <x v="39"/>
    </i>
    <i r="1">
      <x v="46"/>
    </i>
    <i r="1">
      <x v="57"/>
    </i>
    <i r="1">
      <x v="75"/>
    </i>
    <i r="1">
      <x v="80"/>
    </i>
    <i r="1">
      <x v="84"/>
    </i>
    <i r="1">
      <x v="104"/>
    </i>
    <i r="1">
      <x v="106"/>
    </i>
    <i r="1">
      <x v="118"/>
    </i>
    <i>
      <x v="13"/>
      <x v="2"/>
    </i>
    <i r="1">
      <x v="7"/>
    </i>
    <i r="1">
      <x v="21"/>
    </i>
    <i r="1">
      <x v="26"/>
    </i>
    <i r="1">
      <x v="79"/>
    </i>
    <i r="1">
      <x v="83"/>
    </i>
    <i r="1">
      <x v="105"/>
    </i>
    <i r="1">
      <x v="117"/>
    </i>
    <i r="1">
      <x v="118"/>
    </i>
    <i>
      <x v="14"/>
      <x v="2"/>
    </i>
    <i r="1">
      <x v="3"/>
    </i>
    <i r="1">
      <x v="7"/>
    </i>
    <i r="1">
      <x v="20"/>
    </i>
    <i r="1">
      <x v="25"/>
    </i>
    <i r="1">
      <x v="26"/>
    </i>
    <i r="1">
      <x v="28"/>
    </i>
    <i r="1">
      <x v="30"/>
    </i>
    <i r="1">
      <x v="39"/>
    </i>
    <i r="1">
      <x v="40"/>
    </i>
    <i r="1">
      <x v="46"/>
    </i>
    <i r="1">
      <x v="57"/>
    </i>
    <i r="1">
      <x v="63"/>
    </i>
    <i r="1">
      <x v="65"/>
    </i>
    <i r="1">
      <x v="66"/>
    </i>
    <i r="1">
      <x v="69"/>
    </i>
    <i r="1">
      <x v="73"/>
    </i>
    <i r="1">
      <x v="79"/>
    </i>
    <i r="1">
      <x v="84"/>
    </i>
    <i r="1">
      <x v="87"/>
    </i>
    <i r="1">
      <x v="100"/>
    </i>
    <i r="1">
      <x v="104"/>
    </i>
    <i r="1">
      <x v="105"/>
    </i>
    <i r="1">
      <x v="110"/>
    </i>
    <i r="1">
      <x v="116"/>
    </i>
    <i r="1">
      <x v="117"/>
    </i>
    <i r="1">
      <x v="118"/>
    </i>
    <i>
      <x v="15"/>
      <x v="3"/>
    </i>
    <i r="1">
      <x v="7"/>
    </i>
    <i r="1">
      <x v="8"/>
    </i>
    <i r="1">
      <x v="21"/>
    </i>
    <i r="1">
      <x v="25"/>
    </i>
    <i r="1">
      <x v="30"/>
    </i>
    <i r="1">
      <x v="39"/>
    </i>
    <i r="1">
      <x v="40"/>
    </i>
    <i r="1">
      <x v="44"/>
    </i>
    <i r="1">
      <x v="46"/>
    </i>
    <i r="1">
      <x v="47"/>
    </i>
    <i r="1">
      <x v="58"/>
    </i>
    <i r="1">
      <x v="73"/>
    </i>
    <i r="1">
      <x v="77"/>
    </i>
    <i r="1">
      <x v="84"/>
    </i>
    <i r="1">
      <x v="100"/>
    </i>
    <i r="1">
      <x v="104"/>
    </i>
    <i r="1">
      <x v="106"/>
    </i>
    <i r="1">
      <x v="110"/>
    </i>
    <i r="1">
      <x v="118"/>
    </i>
    <i r="1">
      <x v="122"/>
    </i>
    <i>
      <x v="16"/>
      <x v="2"/>
    </i>
    <i r="1">
      <x v="8"/>
    </i>
    <i r="1">
      <x v="26"/>
    </i>
    <i r="1">
      <x v="38"/>
    </i>
    <i r="1">
      <x v="43"/>
    </i>
    <i r="1">
      <x v="46"/>
    </i>
    <i r="1">
      <x v="49"/>
    </i>
    <i r="1">
      <x v="56"/>
    </i>
    <i r="1">
      <x v="73"/>
    </i>
    <i r="1">
      <x v="74"/>
    </i>
    <i r="1">
      <x v="77"/>
    </i>
    <i r="1">
      <x v="81"/>
    </i>
    <i r="1">
      <x v="84"/>
    </i>
    <i r="1">
      <x v="87"/>
    </i>
    <i r="1">
      <x v="89"/>
    </i>
    <i r="1">
      <x v="100"/>
    </i>
    <i r="1">
      <x v="104"/>
    </i>
    <i r="1">
      <x v="106"/>
    </i>
    <i r="1">
      <x v="112"/>
    </i>
    <i r="1">
      <x v="113"/>
    </i>
    <i r="1">
      <x v="114"/>
    </i>
    <i r="1">
      <x v="117"/>
    </i>
    <i r="1">
      <x v="118"/>
    </i>
    <i r="1">
      <x v="122"/>
    </i>
    <i r="1">
      <x v="123"/>
    </i>
    <i>
      <x v="17"/>
      <x v="2"/>
    </i>
    <i r="1">
      <x v="21"/>
    </i>
    <i r="1">
      <x v="25"/>
    </i>
    <i r="1">
      <x v="26"/>
    </i>
    <i r="1">
      <x v="32"/>
    </i>
    <i r="1">
      <x v="39"/>
    </i>
    <i r="1">
      <x v="43"/>
    </i>
    <i r="1">
      <x v="46"/>
    </i>
    <i r="1">
      <x v="57"/>
    </i>
    <i r="1">
      <x v="74"/>
    </i>
    <i r="1">
      <x v="76"/>
    </i>
    <i r="1">
      <x v="83"/>
    </i>
    <i r="1">
      <x v="84"/>
    </i>
    <i r="1">
      <x v="100"/>
    </i>
    <i r="1">
      <x v="104"/>
    </i>
    <i r="1">
      <x v="106"/>
    </i>
    <i r="1">
      <x v="114"/>
    </i>
    <i r="1">
      <x v="117"/>
    </i>
    <i>
      <x v="18"/>
      <x v="1"/>
    </i>
    <i r="1">
      <x v="2"/>
    </i>
    <i r="1">
      <x v="7"/>
    </i>
    <i r="1">
      <x v="15"/>
    </i>
    <i r="1">
      <x v="21"/>
    </i>
    <i r="1">
      <x v="25"/>
    </i>
    <i r="1">
      <x v="26"/>
    </i>
    <i r="1">
      <x v="28"/>
    </i>
    <i r="1">
      <x v="30"/>
    </i>
    <i r="1">
      <x v="39"/>
    </i>
    <i r="1">
      <x v="52"/>
    </i>
    <i r="1">
      <x v="57"/>
    </i>
    <i r="1">
      <x v="62"/>
    </i>
    <i r="1">
      <x v="69"/>
    </i>
    <i r="1">
      <x v="70"/>
    </i>
    <i r="1">
      <x v="77"/>
    </i>
    <i r="1">
      <x v="84"/>
    </i>
    <i r="1">
      <x v="86"/>
    </i>
    <i r="1">
      <x v="89"/>
    </i>
    <i r="1">
      <x v="100"/>
    </i>
    <i r="1">
      <x v="106"/>
    </i>
    <i r="1">
      <x v="112"/>
    </i>
    <i r="1">
      <x v="114"/>
    </i>
    <i r="1">
      <x v="117"/>
    </i>
    <i r="1">
      <x v="122"/>
    </i>
    <i>
      <x v="19"/>
      <x v="21"/>
    </i>
    <i r="1">
      <x v="25"/>
    </i>
    <i r="1">
      <x v="37"/>
    </i>
    <i r="1">
      <x v="42"/>
    </i>
    <i r="1">
      <x v="57"/>
    </i>
    <i r="1">
      <x v="63"/>
    </i>
    <i r="1">
      <x v="69"/>
    </i>
    <i r="1">
      <x v="73"/>
    </i>
    <i r="1">
      <x v="77"/>
    </i>
    <i r="1">
      <x v="84"/>
    </i>
    <i r="1">
      <x v="85"/>
    </i>
    <i r="1">
      <x v="89"/>
    </i>
    <i r="1">
      <x v="100"/>
    </i>
    <i r="1">
      <x v="105"/>
    </i>
    <i r="1">
      <x v="106"/>
    </i>
    <i r="1">
      <x v="112"/>
    </i>
    <i r="1">
      <x v="117"/>
    </i>
    <i r="1">
      <x v="119"/>
    </i>
    <i r="1">
      <x v="120"/>
    </i>
    <i r="1">
      <x v="123"/>
    </i>
    <i>
      <x v="20"/>
      <x v="3"/>
    </i>
    <i r="1">
      <x v="7"/>
    </i>
    <i r="1">
      <x v="8"/>
    </i>
    <i r="1">
      <x v="21"/>
    </i>
    <i r="1">
      <x v="26"/>
    </i>
    <i r="1">
      <x v="37"/>
    </i>
    <i r="1">
      <x v="47"/>
    </i>
    <i r="1">
      <x v="63"/>
    </i>
    <i r="1">
      <x v="72"/>
    </i>
    <i r="1">
      <x v="77"/>
    </i>
    <i r="1">
      <x v="84"/>
    </i>
    <i r="1">
      <x v="85"/>
    </i>
    <i r="1">
      <x v="87"/>
    </i>
    <i r="1">
      <x v="89"/>
    </i>
    <i r="1">
      <x v="100"/>
    </i>
    <i r="1">
      <x v="105"/>
    </i>
    <i r="1">
      <x v="112"/>
    </i>
    <i r="1">
      <x v="122"/>
    </i>
    <i>
      <x v="21"/>
      <x v="1"/>
    </i>
    <i r="1">
      <x v="3"/>
    </i>
    <i r="1">
      <x v="7"/>
    </i>
    <i r="1">
      <x v="8"/>
    </i>
    <i r="1">
      <x v="12"/>
    </i>
    <i r="1">
      <x v="19"/>
    </i>
    <i r="1">
      <x v="39"/>
    </i>
    <i r="1">
      <x v="52"/>
    </i>
    <i r="1">
      <x v="62"/>
    </i>
    <i r="1">
      <x v="63"/>
    </i>
    <i r="1">
      <x v="69"/>
    </i>
    <i r="1">
      <x v="72"/>
    </i>
    <i r="1">
      <x v="77"/>
    </i>
    <i r="1">
      <x v="82"/>
    </i>
    <i r="1">
      <x v="84"/>
    </i>
    <i r="1">
      <x v="89"/>
    </i>
    <i r="1">
      <x v="99"/>
    </i>
    <i r="1">
      <x v="100"/>
    </i>
    <i r="1">
      <x v="103"/>
    </i>
    <i r="1">
      <x v="106"/>
    </i>
    <i r="1">
      <x v="112"/>
    </i>
    <i r="1">
      <x v="117"/>
    </i>
    <i r="1">
      <x v="122"/>
    </i>
    <i>
      <x v="22"/>
      <x v="1"/>
    </i>
    <i r="1">
      <x v="2"/>
    </i>
    <i r="1">
      <x v="3"/>
    </i>
    <i r="1">
      <x v="4"/>
    </i>
    <i r="1">
      <x v="5"/>
    </i>
    <i r="1">
      <x v="15"/>
    </i>
    <i r="1">
      <x v="16"/>
    </i>
    <i r="1">
      <x v="21"/>
    </i>
    <i r="1">
      <x v="27"/>
    </i>
    <i r="1">
      <x v="47"/>
    </i>
    <i r="1">
      <x v="59"/>
    </i>
    <i r="1">
      <x v="62"/>
    </i>
    <i r="1">
      <x v="68"/>
    </i>
    <i r="1">
      <x v="69"/>
    </i>
    <i r="1">
      <x v="71"/>
    </i>
    <i r="1">
      <x v="72"/>
    </i>
    <i r="1">
      <x v="84"/>
    </i>
    <i r="1">
      <x v="89"/>
    </i>
    <i r="1">
      <x v="93"/>
    </i>
    <i r="1">
      <x v="100"/>
    </i>
    <i r="1">
      <x v="104"/>
    </i>
    <i r="1">
      <x v="106"/>
    </i>
    <i r="1">
      <x v="109"/>
    </i>
    <i r="1">
      <x v="112"/>
    </i>
    <i r="1">
      <x v="117"/>
    </i>
    <i r="1">
      <x v="122"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Sum of Hull 1" fld="4" baseField="0" baseItem="0"/>
    <dataField name="Sum of Hull 2" fld="5" baseField="0" baseItem="0"/>
    <dataField name="Sum of Hull 3" fld="6" baseField="0" baseItem="0"/>
    <dataField name="Sum of Hull 4" fld="7" baseField="0" baseItem="0"/>
    <dataField name="Sum of Hull 5" fld="8" baseField="0" baseItem="0"/>
    <dataField name="Sum of Hull 6" fld="9" baseField="0" baseItem="0"/>
    <dataField name="Sum of Hull 7" fld="10" baseField="0" baseItem="0"/>
    <dataField name="Sum of Hull 8" fld="11" baseField="0" baseItem="0"/>
    <dataField name="Sum of Hull 9" fld="12" baseField="0" baseItem="0"/>
    <dataField name="Sum of Hull 10" fld="13" baseField="0" baseItem="0"/>
    <dataField name="Sum of Hull 11" fld="14" baseField="0" baseItem="0"/>
    <dataField name="Sum of Hull 12" fld="15" baseField="0" baseItem="0"/>
    <dataField name="Sum of Hull 13" fld="16" baseField="0" baseItem="0"/>
    <dataField name="Sum of Hull 14" fld="17" baseField="0" baseItem="0"/>
    <dataField name="Sum of Hull 15" fld="18" baseField="0" baseItem="0"/>
    <dataField name="Sum of Hull 16" fld="19" baseField="0" baseItem="0"/>
    <dataField name="Sum of Hull 17" fld="20" baseField="0" baseItem="0"/>
    <dataField name="Sum of Hull 18" fld="21" baseField="0" baseItem="0"/>
  </dataFields>
  <formats count="7">
    <format dxfId="18">
      <pivotArea dataOnly="0" outline="0" fieldPosition="0">
        <references count="1">
          <reference field="1" count="0" defaultSubtotal="1"/>
        </references>
      </pivotArea>
    </format>
    <format dxfId="17">
      <pivotArea field="1" type="button" dataOnly="0" labelOnly="1" outline="0" axis="axisRow" fieldPosition="0"/>
    </format>
    <format dxfId="16">
      <pivotArea field="3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0"/>
        </references>
      </pivotArea>
    </format>
    <format dxfId="14">
      <pivotArea field="1" type="button" dataOnly="0" labelOnly="1" outline="0" axis="axisRow" fieldPosition="0"/>
    </format>
    <format dxfId="13">
      <pivotArea field="3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0"/>
        </references>
      </pivotArea>
    </format>
  </formats>
  <conditionalFormats count="4">
    <conditionalFormat priority="4">
      <pivotAreas count="3">
        <pivotArea type="data" outline="0" collapsedLevelsAreSubtotals="1" fieldPosition="0">
          <references count="1">
            <reference field="4294967294" count="3" selected="0">
              <x v="0"/>
              <x v="1"/>
              <x v="2"/>
            </reference>
          </references>
        </pivotArea>
        <pivotArea type="data" outline="0" collapsedLevelsAreSubtotals="1" fieldPosition="0">
          <references count="1">
            <reference field="4294967294" count="9" selected="0">
              <x v="4"/>
              <x v="5"/>
              <x v="6"/>
              <x v="7"/>
              <x v="8"/>
              <x v="9"/>
              <x v="10"/>
              <x v="11"/>
              <x v="12"/>
            </reference>
          </references>
        </pivotArea>
        <pivotArea type="data" outline="0" collapsedLevelsAreSubtotals="1" fieldPosition="0">
          <references count="1">
            <reference field="4294967294" count="4" selected="0">
              <x v="14"/>
              <x v="15"/>
              <x v="16"/>
              <x v="17"/>
            </reference>
          </references>
        </pivotArea>
      </pivotAreas>
    </conditionalFormat>
    <conditionalFormat priority="3">
      <pivotAreas count="3">
        <pivotArea type="data" outline="0" collapsedLevelsAreSubtotals="1" fieldPosition="0">
          <references count="1">
            <reference field="4294967294" count="3" selected="0">
              <x v="0"/>
              <x v="1"/>
              <x v="2"/>
            </reference>
          </references>
        </pivotArea>
        <pivotArea type="data" outline="0" collapsedLevelsAreSubtotals="1" fieldPosition="0">
          <references count="1">
            <reference field="4294967294" count="9" selected="0">
              <x v="4"/>
              <x v="5"/>
              <x v="6"/>
              <x v="7"/>
              <x v="8"/>
              <x v="9"/>
              <x v="10"/>
              <x v="11"/>
              <x v="12"/>
            </reference>
          </references>
        </pivotArea>
        <pivotArea type="data" outline="0" collapsedLevelsAreSubtotals="1" fieldPosition="0">
          <references count="1">
            <reference field="4294967294" count="4" selected="0">
              <x v="14"/>
              <x v="15"/>
              <x v="16"/>
              <x v="17"/>
            </reference>
          </references>
        </pivotArea>
      </pivotAreas>
    </conditionalFormat>
    <conditionalFormat priority="2">
      <pivotAreas count="2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13"/>
            </reference>
          </references>
        </pivotArea>
      </pivotAreas>
    </conditionalFormat>
    <conditionalFormat priority="1">
      <pivotAreas count="2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13"/>
            </reference>
          </references>
        </pivotArea>
      </pivotAreas>
    </conditionalFormat>
  </conditional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ell1" cacheId="4" dataOnRows="1" applyNumberFormats="0" applyBorderFormats="0" applyFontFormats="0" applyPatternFormats="0" applyAlignmentFormats="0" applyWidthHeightFormats="1" dataCaption="Data" updatedVersion="3" minRefreshableVersion="3" showMemberPropertyTips="0" preserveFormatting="0" useAutoFormatting="1" colGrandTotals="0" itemPrintTitles="1" createdVersion="3" indent="0" compact="0" compactData="0">
  <location ref="A3:R24" firstHeaderRow="1" firstDataRow="2" firstDataCol="1" rowPageCount="1" colPageCount="1"/>
  <pivotFields count="25">
    <pivotField axis="axisCol" compact="0" outline="0" subtotalTop="0" showAll="0" includeNewItemsInFilter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  <pivotField name="Spiller # 1" axis="axisPage" compact="0" outline="0" subtotalTop="0" showAll="0" includeNewItemsInFilter="1">
      <items count="126">
        <item h="1" x="0"/>
        <item x="1"/>
        <item x="40"/>
        <item x="2"/>
        <item h="1" x="70"/>
        <item x="118"/>
        <item h="1" x="47"/>
        <item x="3"/>
        <item h="1" x="95"/>
        <item h="1" x="4"/>
        <item h="1" x="78"/>
        <item h="1" x="5"/>
        <item h="1" x="114"/>
        <item h="1" x="35"/>
        <item h="1" x="19"/>
        <item h="1" x="107"/>
        <item h="1" x="87"/>
        <item h="1" x="79"/>
        <item h="1" x="20"/>
        <item h="1" x="66"/>
        <item h="1" x="93"/>
        <item h="1" x="6"/>
        <item h="1" x="63"/>
        <item h="1" x="80"/>
        <item h="1" x="72"/>
        <item h="1" x="88"/>
        <item h="1" x="48"/>
        <item h="1" x="119"/>
        <item h="1" x="7"/>
        <item h="1" x="21"/>
        <item h="1" x="22"/>
        <item h="1" x="41"/>
        <item h="1" x="105"/>
        <item h="1" x="67"/>
        <item x="42"/>
        <item h="1" x="58"/>
        <item h="1" x="23"/>
        <item h="1" x="8"/>
        <item h="1" x="99"/>
        <item h="1" x="64"/>
        <item h="1" x="94"/>
        <item h="1" x="81"/>
        <item h="1" x="110"/>
        <item h="1" x="49"/>
        <item h="1" x="96"/>
        <item h="1" x="50"/>
        <item h="1" x="68"/>
        <item h="1" x="97"/>
        <item h="1" x="71"/>
        <item h="1" x="100"/>
        <item h="1" x="82"/>
        <item h="1" x="69"/>
        <item h="1" x="43"/>
        <item h="1" x="59"/>
        <item h="1" x="36"/>
        <item h="1" x="51"/>
        <item h="1" x="101"/>
        <item h="1" x="89"/>
        <item x="98"/>
        <item h="1" x="120"/>
        <item h="1" x="83"/>
        <item h="1" x="90"/>
        <item h="1" x="52"/>
        <item h="1" x="9"/>
        <item h="1" x="53"/>
        <item h="1" x="44"/>
        <item h="1" x="54"/>
        <item h="1" x="37"/>
        <item h="1" x="121"/>
        <item h="1" x="10"/>
        <item h="1" x="108"/>
        <item h="1" x="122"/>
        <item h="1" x="113"/>
        <item h="1" x="11"/>
        <item h="1" x="24"/>
        <item h="1" x="12"/>
        <item h="1" x="106"/>
        <item h="1" x="13"/>
        <item h="1" x="14"/>
        <item h="1" x="25"/>
        <item h="1" x="73"/>
        <item h="1" x="102"/>
        <item h="1" x="115"/>
        <item h="1" x="92"/>
        <item h="1" x="15"/>
        <item h="1" x="111"/>
        <item h="1" x="109"/>
        <item h="1" x="74"/>
        <item h="1" x="45"/>
        <item h="1" x="26"/>
        <item h="1" x="27"/>
        <item h="1" x="28"/>
        <item h="1" x="60"/>
        <item h="1" x="123"/>
        <item h="1" x="84"/>
        <item h="1" x="75"/>
        <item h="1" x="38"/>
        <item h="1" x="55"/>
        <item h="1" x="29"/>
        <item h="1" x="116"/>
        <item x="30"/>
        <item h="1" x="39"/>
        <item h="1" x="31"/>
        <item h="1" x="117"/>
        <item h="1" x="91"/>
        <item h="1" x="46"/>
        <item h="1" x="61"/>
        <item h="1" x="85"/>
        <item h="1" x="16"/>
        <item h="1" x="124"/>
        <item h="1" x="17"/>
        <item h="1" x="76"/>
        <item h="1" x="103"/>
        <item h="1" x="104"/>
        <item h="1" x="32"/>
        <item x="33"/>
        <item h="1" x="56"/>
        <item x="34"/>
        <item h="1" x="18"/>
        <item h="1" x="62"/>
        <item h="1" x="112"/>
        <item h="1" x="57"/>
        <item h="1" x="65"/>
        <item h="1" x="77"/>
        <item h="1" x="8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1">
    <field x="0"/>
  </colFields>
  <colItems count="17">
    <i>
      <x v="1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>
      <x v="16"/>
    </i>
    <i>
      <x v="17"/>
    </i>
    <i>
      <x v="18"/>
    </i>
    <i>
      <x v="19"/>
    </i>
    <i>
      <x v="21"/>
    </i>
    <i>
      <x v="22"/>
    </i>
  </colItems>
  <pageFields count="1">
    <pageField fld="3" item="117" hier="0"/>
  </pageFields>
  <dataFields count="20">
    <dataField name=" Hull 1" fld="4" baseField="0" baseItem="0"/>
    <dataField name=" Hull 2" fld="5" baseField="0" baseItem="0"/>
    <dataField name=" Hull 3" fld="6" baseField="0" baseItem="0"/>
    <dataField name=" Hull 5" fld="8" baseField="0" baseItem="0"/>
    <dataField name=" Hull 6" fld="9" baseField="0" baseItem="0"/>
    <dataField name=" Hull 7" fld="10" baseField="0" baseItem="0"/>
    <dataField name=" Hull 8" fld="11" baseField="0" baseItem="0"/>
    <dataField name=" Hull 9" fld="12" baseField="0" baseItem="0"/>
    <dataField name=" Hull 10" fld="13" baseField="0" baseItem="0"/>
    <dataField name=" Hull 11" fld="14" baseField="0" baseItem="0"/>
    <dataField name=" Hull 12" fld="15" baseField="0" baseItem="0"/>
    <dataField name=" Hull 13" fld="16" baseField="0" baseItem="0"/>
    <dataField name=" Hull 15" fld="18" baseField="0" baseItem="0"/>
    <dataField name=" Hull 16" fld="19" baseField="0" baseItem="0"/>
    <dataField name=" Hull 17" fld="20" baseField="0" baseItem="0"/>
    <dataField name=" Hull 18" fld="21" baseField="0" baseItem="0"/>
    <dataField name=" Hull 4" fld="7" baseField="0" baseItem="0"/>
    <dataField name=" Hull 14" fld="17" baseField="0" baseItem="0"/>
    <dataField name=" Total" fld="22" baseField="0" baseItem="0"/>
    <dataField name=" +/- Par" fld="23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ell3" cacheId="4" dataOnRows="1" applyNumberFormats="0" applyBorderFormats="0" applyFontFormats="0" applyPatternFormats="0" applyAlignmentFormats="0" applyWidthHeightFormats="1" dataCaption="Data" updatedVersion="3" minRefreshableVersion="3" showMemberPropertyTips="0" useAutoFormatting="1" colGrandTotals="0" itemPrintTitles="1" createdVersion="3" indent="0" compact="0" compactData="0" gridDropZones="1">
  <location ref="A29:J50" firstHeaderRow="1" firstDataRow="2" firstDataCol="1" rowPageCount="1" colPageCount="1"/>
  <pivotFields count="25">
    <pivotField axis="axisCol" compact="0" outline="0" subtotalTop="0" showAll="0" includeNewItemsInFilter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  <pivotField name="Spiller # 2" axis="axisPage" compact="0" outline="0" subtotalTop="0" showAll="0" includeNewItemsInFilter="1">
      <items count="126">
        <item h="1" x="0"/>
        <item h="1" x="1"/>
        <item x="40"/>
        <item x="2"/>
        <item h="1" x="70"/>
        <item h="1" x="118"/>
        <item h="1" x="47"/>
        <item x="3"/>
        <item x="95"/>
        <item h="1" x="4"/>
        <item h="1" x="78"/>
        <item h="1" x="5"/>
        <item h="1" x="114"/>
        <item h="1" x="35"/>
        <item x="19"/>
        <item h="1" x="107"/>
        <item h="1" x="87"/>
        <item h="1" x="79"/>
        <item h="1" x="20"/>
        <item h="1" x="66"/>
        <item h="1" x="93"/>
        <item h="1" x="6"/>
        <item h="1" x="63"/>
        <item h="1" x="80"/>
        <item h="1" x="72"/>
        <item h="1" x="88"/>
        <item h="1" x="48"/>
        <item h="1" x="119"/>
        <item x="7"/>
        <item h="1" x="21"/>
        <item h="1" x="22"/>
        <item x="41"/>
        <item h="1" x="105"/>
        <item h="1" x="67"/>
        <item h="1" x="42"/>
        <item h="1" x="58"/>
        <item h="1" x="23"/>
        <item h="1" x="8"/>
        <item h="1" x="99"/>
        <item h="1" x="64"/>
        <item h="1" x="94"/>
        <item h="1" x="81"/>
        <item h="1" x="110"/>
        <item h="1" x="49"/>
        <item h="1" x="96"/>
        <item h="1" x="50"/>
        <item h="1" x="68"/>
        <item h="1" x="97"/>
        <item h="1" x="71"/>
        <item h="1" x="100"/>
        <item h="1" x="82"/>
        <item h="1" x="69"/>
        <item h="1" x="43"/>
        <item h="1" x="59"/>
        <item h="1" x="36"/>
        <item h="1" x="51"/>
        <item h="1" x="101"/>
        <item h="1" x="89"/>
        <item h="1" x="98"/>
        <item h="1" x="120"/>
        <item h="1" x="83"/>
        <item h="1" x="90"/>
        <item h="1" x="52"/>
        <item h="1" x="9"/>
        <item h="1" x="53"/>
        <item h="1" x="44"/>
        <item h="1" x="54"/>
        <item h="1" x="37"/>
        <item h="1" x="121"/>
        <item h="1" x="10"/>
        <item h="1" x="108"/>
        <item h="1" x="122"/>
        <item h="1" x="113"/>
        <item h="1" x="11"/>
        <item h="1" x="24"/>
        <item h="1" x="12"/>
        <item h="1" x="106"/>
        <item h="1" x="13"/>
        <item h="1" x="14"/>
        <item h="1" x="25"/>
        <item h="1" x="73"/>
        <item h="1" x="102"/>
        <item h="1" x="115"/>
        <item h="1" x="92"/>
        <item h="1" x="15"/>
        <item h="1" x="111"/>
        <item h="1" x="109"/>
        <item h="1" x="74"/>
        <item h="1" x="45"/>
        <item h="1" x="26"/>
        <item h="1" x="27"/>
        <item h="1" x="28"/>
        <item h="1" x="60"/>
        <item h="1" x="123"/>
        <item h="1" x="84"/>
        <item h="1" x="75"/>
        <item h="1" x="38"/>
        <item h="1" x="55"/>
        <item h="1" x="29"/>
        <item h="1" x="116"/>
        <item h="1" x="30"/>
        <item h="1" x="39"/>
        <item h="1" x="31"/>
        <item h="1" x="117"/>
        <item x="91"/>
        <item h="1" x="46"/>
        <item h="1" x="61"/>
        <item h="1" x="85"/>
        <item h="1" x="16"/>
        <item h="1" x="124"/>
        <item h="1" x="17"/>
        <item h="1" x="76"/>
        <item h="1" x="103"/>
        <item h="1" x="104"/>
        <item h="1" x="32"/>
        <item h="1" x="33"/>
        <item h="1" x="56"/>
        <item h="1" x="34"/>
        <item h="1" x="18"/>
        <item h="1" x="62"/>
        <item h="1" x="112"/>
        <item h="1" x="57"/>
        <item h="1" x="65"/>
        <item h="1" x="77"/>
        <item h="1" x="8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1">
    <field x="0"/>
  </colFields>
  <colItems count="9">
    <i>
      <x v="3"/>
    </i>
    <i>
      <x v="4"/>
    </i>
    <i>
      <x v="5"/>
    </i>
    <i>
      <x v="13"/>
    </i>
    <i>
      <x v="14"/>
    </i>
    <i>
      <x v="16"/>
    </i>
    <i>
      <x v="17"/>
    </i>
    <i>
      <x v="18"/>
    </i>
    <i>
      <x v="22"/>
    </i>
  </colItems>
  <pageFields count="1">
    <pageField fld="3" item="2" hier="0"/>
  </pageFields>
  <dataFields count="20">
    <dataField name=" Hull 1" fld="4" baseField="0" baseItem="0"/>
    <dataField name=" Hull 2" fld="5" baseField="0" baseItem="0"/>
    <dataField name=" Hull 3" fld="6" baseField="0" baseItem="0"/>
    <dataField name=" Hull 5" fld="8" baseField="0" baseItem="0"/>
    <dataField name=" Hull 6" fld="9" baseField="0" baseItem="0"/>
    <dataField name=" Hull 7" fld="10" baseField="0" baseItem="0"/>
    <dataField name=" Hull 8" fld="11" baseField="0" baseItem="0"/>
    <dataField name=" Hull 9" fld="12" baseField="0" baseItem="0"/>
    <dataField name=" Hull 10" fld="13" baseField="0" baseItem="0"/>
    <dataField name=" Hull 11" fld="14" baseField="0" baseItem="0"/>
    <dataField name=" Hull 12" fld="15" baseField="0" baseItem="0"/>
    <dataField name=" Hull 13" fld="16" baseField="0" baseItem="0"/>
    <dataField name=" Hull 15" fld="18" baseField="0" baseItem="0"/>
    <dataField name=" Hull 16" fld="19" baseField="0" baseItem="0"/>
    <dataField name=" Hull 17" fld="20" baseField="0" baseItem="0"/>
    <dataField name=" Hull 18" fld="21" baseField="0" baseItem="0"/>
    <dataField name=" Hull 4" fld="7" baseField="0" baseItem="0"/>
    <dataField name=" Hull 14" fld="17" baseField="0" baseItem="0"/>
    <dataField name=" Total" fld="22" baseField="0" baseItem="0"/>
    <dataField name=" +/- Par" fld="23" baseField="0" baseItem="0"/>
  </dataFields>
  <formats count="12">
    <format dxfId="11">
      <pivotArea field="3" type="button" dataOnly="0" labelOnly="1" outline="0" axis="axisPage" fieldPosition="0"/>
    </format>
    <format dxfId="10">
      <pivotArea type="all" dataOnly="0" outline="0" fieldPosition="0"/>
    </format>
    <format dxfId="9">
      <pivotArea outline="0" collapsedLevelsAreSubtotals="1" fieldPosition="0">
        <references count="1">
          <reference field="0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3" count="1">
            <x v="14"/>
          </reference>
        </references>
      </pivotArea>
    </format>
    <format dxfId="7">
      <pivotArea dataOnly="0" labelOnly="1" outline="0" fieldPosition="0">
        <references count="1">
          <reference field="0" count="1">
            <x v="1"/>
          </reference>
        </references>
      </pivotArea>
    </format>
    <format dxfId="6">
      <pivotArea outline="0" collapsedLevelsAreSubtotals="1" fieldPosition="0">
        <references count="1">
          <reference field="0" count="1" selected="0">
            <x v="3"/>
          </reference>
        </references>
      </pivotArea>
    </format>
    <format dxfId="5">
      <pivotArea dataOnly="0" labelOnly="1" outline="0" fieldPosition="0">
        <references count="1">
          <reference field="3" count="1">
            <x v="2"/>
          </reference>
        </references>
      </pivotArea>
    </format>
    <format dxfId="4">
      <pivotArea field="0" type="button" dataOnly="0" labelOnly="1" outline="0" axis="axisCol" fieldPosition="0"/>
    </format>
    <format dxfId="3">
      <pivotArea dataOnly="0" labelOnly="1" outline="0" fieldPosition="0">
        <references count="1">
          <reference field="0" count="1">
            <x v="3"/>
          </reference>
        </references>
      </pivotArea>
    </format>
    <format dxfId="2">
      <pivotArea field="3" type="button" dataOnly="0" labelOnly="1" outline="0" axis="axisPage" fieldPosition="0"/>
    </format>
    <format dxfId="1">
      <pivotArea dataOnly="0" labelOnly="1" outline="0" fieldPosition="0">
        <references count="1">
          <reference field="3" count="1">
            <x v="2"/>
          </reference>
        </references>
      </pivotArea>
    </format>
    <format dxfId="0">
      <pivotArea dataOnly="0" labelOnly="1" outline="0" fieldPosition="0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3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colGrandTotals="0" itemPrintTitles="1" createdVersion="3" indent="0" compact="0" compactData="0" gridDropZones="1">
  <location ref="J5:K21" firstHeaderRow="2" firstDataRow="2" firstDataCol="1" rowPageCount="1" colPageCount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defaultSubtotal="0">
      <items count="126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  <item x="1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dataField="1" compact="0" outline="0" multipleItemSelectionAllowed="1" showAll="0" defaultSubtotal="0">
      <items count="32">
        <item h="1" x="16"/>
        <item h="1" x="18"/>
        <item h="1" x="24"/>
        <item h="1" x="15"/>
        <item h="1" x="23"/>
        <item h="1" x="26"/>
        <item h="1" x="22"/>
        <item h="1" x="27"/>
        <item h="1" x="14"/>
        <item h="1" x="25"/>
        <item h="1" x="21"/>
        <item h="1" x="28"/>
        <item h="1" x="12"/>
        <item h="1" x="29"/>
        <item h="1" x="0"/>
        <item h="1" x="20"/>
        <item h="1" x="5"/>
        <item h="1" x="30"/>
        <item h="1" x="7"/>
        <item h="1" x="8"/>
        <item h="1" x="19"/>
        <item h="1" x="3"/>
        <item h="1" x="2"/>
        <item h="1" x="4"/>
        <item h="1" x="17"/>
        <item h="1" x="10"/>
        <item h="1" x="13"/>
        <item h="1" x="1"/>
        <item h="1" x="11"/>
        <item h="1" x="9"/>
        <item x="6"/>
        <item h="1" x="31"/>
      </items>
    </pivotField>
  </pivotFields>
  <rowFields count="1">
    <field x="3"/>
  </rowFields>
  <rowItems count="15">
    <i>
      <x v="28"/>
    </i>
    <i>
      <x v="69"/>
    </i>
    <i>
      <x v="100"/>
    </i>
    <i>
      <x v="77"/>
    </i>
    <i>
      <x v="3"/>
    </i>
    <i>
      <x v="105"/>
    </i>
    <i>
      <x v="14"/>
    </i>
    <i>
      <x v="21"/>
    </i>
    <i>
      <x v="83"/>
    </i>
    <i>
      <x v="2"/>
    </i>
    <i>
      <x v="26"/>
    </i>
    <i>
      <x v="112"/>
    </i>
    <i>
      <x v="116"/>
    </i>
    <i>
      <x v="30"/>
    </i>
    <i>
      <x v="39"/>
    </i>
  </rowItems>
  <colItems count="1">
    <i/>
  </colItems>
  <pageFields count="1">
    <pageField fld="24" hier="-1"/>
  </pageFields>
  <dataFields count="1">
    <dataField name="Antall av Poeng " fld="24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3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itemPrintTitles="1" createdVersion="3" indent="0" compact="0" compactData="0" gridDropZones="1">
  <location ref="G5:H131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127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  <item h="1" x="1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</pivotFields>
  <rowFields count="1">
    <field x="3"/>
  </rowFields>
  <rowItems count="125">
    <i>
      <x v="28"/>
    </i>
    <i>
      <x v="14"/>
    </i>
    <i>
      <x v="100"/>
    </i>
    <i>
      <x v="105"/>
    </i>
    <i>
      <x v="30"/>
    </i>
    <i>
      <x v="69"/>
    </i>
    <i>
      <x v="112"/>
    </i>
    <i>
      <x v="107"/>
    </i>
    <i>
      <x v="2"/>
    </i>
    <i>
      <x v="39"/>
    </i>
    <i>
      <x v="3"/>
    </i>
    <i>
      <x v="21"/>
    </i>
    <i>
      <x v="104"/>
    </i>
    <i>
      <x v="26"/>
    </i>
    <i>
      <x v="49"/>
    </i>
    <i>
      <x v="83"/>
    </i>
    <i>
      <x v="77"/>
    </i>
    <i>
      <x v="74"/>
    </i>
    <i>
      <x v="96"/>
    </i>
    <i>
      <x v="79"/>
    </i>
    <i>
      <x v="101"/>
    </i>
    <i>
      <x v="9"/>
    </i>
    <i>
      <x v="98"/>
    </i>
    <i>
      <x v="61"/>
    </i>
    <i>
      <x v="13"/>
    </i>
    <i>
      <x v="78"/>
    </i>
    <i>
      <x v="117"/>
    </i>
    <i>
      <x v="110"/>
    </i>
    <i>
      <x v="81"/>
    </i>
    <i>
      <x v="116"/>
    </i>
    <i>
      <x v="114"/>
    </i>
    <i>
      <x v="118"/>
    </i>
    <i>
      <x v="62"/>
    </i>
    <i>
      <x v="1"/>
    </i>
    <i>
      <x v="72"/>
    </i>
    <i>
      <x v="106"/>
    </i>
    <i>
      <x v="37"/>
    </i>
    <i>
      <x v="51"/>
    </i>
    <i>
      <x v="47"/>
    </i>
    <i>
      <x v="32"/>
    </i>
    <i>
      <x v="73"/>
    </i>
    <i>
      <x v="46"/>
    </i>
    <i>
      <x v="55"/>
    </i>
    <i>
      <x v="7"/>
    </i>
    <i>
      <x v="70"/>
    </i>
    <i>
      <x v="120"/>
    </i>
    <i>
      <x v="119"/>
    </i>
    <i>
      <x v="52"/>
    </i>
    <i>
      <x v="84"/>
    </i>
    <i>
      <x v="66"/>
    </i>
    <i>
      <x v="33"/>
    </i>
    <i>
      <x v="35"/>
    </i>
    <i>
      <x v="54"/>
    </i>
    <i>
      <x v="15"/>
    </i>
    <i>
      <x v="94"/>
    </i>
    <i>
      <x v="90"/>
    </i>
    <i>
      <x v="53"/>
    </i>
    <i>
      <x v="91"/>
    </i>
    <i>
      <x v="43"/>
    </i>
    <i>
      <x v="89"/>
    </i>
    <i>
      <x v="4"/>
    </i>
    <i>
      <x v="63"/>
    </i>
    <i>
      <x v="67"/>
    </i>
    <i>
      <x v="115"/>
    </i>
    <i>
      <x v="88"/>
    </i>
    <i>
      <x v="56"/>
    </i>
    <i>
      <x v="11"/>
    </i>
    <i>
      <x v="68"/>
    </i>
    <i>
      <x v="102"/>
    </i>
    <i>
      <x v="92"/>
    </i>
    <i>
      <x v="19"/>
    </i>
    <i>
      <x v="6"/>
    </i>
    <i>
      <x v="45"/>
    </i>
    <i>
      <x v="85"/>
    </i>
    <i>
      <x v="82"/>
    </i>
    <i>
      <x v="113"/>
    </i>
    <i>
      <x v="20"/>
    </i>
    <i>
      <x v="75"/>
    </i>
    <i>
      <x v="60"/>
    </i>
    <i>
      <x v="86"/>
    </i>
    <i>
      <x v="95"/>
    </i>
    <i>
      <x v="80"/>
    </i>
    <i>
      <x/>
    </i>
    <i>
      <x v="31"/>
    </i>
    <i>
      <x v="27"/>
    </i>
    <i>
      <x v="57"/>
    </i>
    <i>
      <x v="34"/>
    </i>
    <i>
      <x v="24"/>
    </i>
    <i>
      <x v="121"/>
    </i>
    <i>
      <x v="42"/>
    </i>
    <i>
      <x v="44"/>
    </i>
    <i>
      <x v="38"/>
    </i>
    <i>
      <x v="65"/>
    </i>
    <i>
      <x v="8"/>
    </i>
    <i>
      <x v="18"/>
    </i>
    <i>
      <x v="123"/>
    </i>
    <i>
      <x v="48"/>
    </i>
    <i>
      <x v="22"/>
    </i>
    <i>
      <x v="103"/>
    </i>
    <i>
      <x v="111"/>
    </i>
    <i>
      <x v="108"/>
    </i>
    <i>
      <x v="25"/>
    </i>
    <i>
      <x v="99"/>
    </i>
    <i>
      <x v="10"/>
    </i>
    <i>
      <x v="41"/>
    </i>
    <i>
      <x v="64"/>
    </i>
    <i>
      <x v="97"/>
    </i>
    <i>
      <x v="76"/>
    </i>
    <i>
      <x v="16"/>
    </i>
    <i>
      <x v="122"/>
    </i>
    <i>
      <x v="59"/>
    </i>
    <i>
      <x v="109"/>
    </i>
    <i>
      <x v="36"/>
    </i>
    <i>
      <x v="50"/>
    </i>
    <i>
      <x v="93"/>
    </i>
    <i>
      <x v="71"/>
    </i>
    <i>
      <x v="87"/>
    </i>
    <i>
      <x v="29"/>
    </i>
    <i>
      <x v="58"/>
    </i>
    <i>
      <x v="12"/>
    </i>
    <i>
      <x v="124"/>
    </i>
    <i>
      <x v="23"/>
    </i>
    <i>
      <x v="17"/>
    </i>
    <i>
      <x v="5"/>
    </i>
    <i>
      <x v="40"/>
    </i>
  </rowItems>
  <colItems count="1">
    <i/>
  </colItems>
  <dataFields count="1">
    <dataField name="Average of Total" fld="22" subtotal="average" baseField="0" baseItem="0" numFmtId="164"/>
  </dataFields>
  <formats count="2">
    <format dxfId="24">
      <pivotArea outline="0" fieldPosition="0"/>
    </format>
    <format dxfId="23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ell4" cacheId="4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colGrandTotals="0" itemPrintTitles="1" createdVersion="3" indent="0" compact="0" compactData="0" gridDropZones="1">
  <location ref="AP5:BN2256" firstHeaderRow="1" firstDataRow="2" firstDataCol="2"/>
  <pivotFields count="25">
    <pivotField axis="axisCol" compact="0" outline="0" subtotalTop="0" showAll="0" includeNewItemsInFilter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125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</pivotFields>
  <rowFields count="2">
    <field x="3"/>
    <field x="-2"/>
  </rowFields>
  <rowItems count="2250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2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2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2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</rowItems>
  <colFields count="1">
    <field x="0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8">
    <dataField name=" Hull 1" fld="4" baseField="0" baseItem="0"/>
    <dataField name=" Hull 2" fld="5" baseField="0" baseItem="0"/>
    <dataField name=" Hull 3" fld="6" baseField="0" baseItem="0"/>
    <dataField name=" Hull 4" fld="7" baseField="0" baseItem="0"/>
    <dataField name=" Hull 5" fld="8" baseField="0" baseItem="0"/>
    <dataField name=" Hull 6" fld="9" baseField="0" baseItem="0"/>
    <dataField name=" Hull 7" fld="10" baseField="0" baseItem="0"/>
    <dataField name=" Hull 8" fld="11" baseField="0" baseItem="0"/>
    <dataField name=" Hull 9" fld="12" baseField="0" baseItem="0"/>
    <dataField name=" Hull 10" fld="13" baseField="0" baseItem="0"/>
    <dataField name=" Hull 11" fld="14" baseField="0" baseItem="0"/>
    <dataField name=" Hull 12" fld="15" baseField="0" baseItem="0"/>
    <dataField name=" Hull 13" fld="16" baseField="0" baseItem="0"/>
    <dataField name=" Hull 14" fld="17" baseField="0" baseItem="0"/>
    <dataField name=" Hull 15" fld="18" baseField="0" baseItem="0"/>
    <dataField name=" Hull 16" fld="19" baseField="0" baseItem="0"/>
    <dataField name=" Hull 17" fld="20" baseField="0" baseItem="0"/>
    <dataField name=" Hull 18" fld="21" baseField="0" baseItem="0"/>
  </dataFields>
  <formats count="4">
    <format dxfId="28">
      <pivotArea outline="0" fieldPosition="0"/>
    </format>
    <format dxfId="27">
      <pivotArea field="-2" type="button" dataOnly="0" labelOnly="1" outline="0" axis="axisRow" fieldPosition="1"/>
    </format>
    <format dxfId="26">
      <pivotArea type="topRight" dataOnly="0" labelOnly="1" outline="0" fieldPosition="0"/>
    </format>
    <format dxfId="25">
      <pivotArea dataOnly="0" labelOnly="1" outline="0" fieldPosition="0">
        <references count="1">
          <reference field="4294967294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Data" updatedVersion="3" showMemberPropertyTips="0" useAutoFormatting="1" rowGrandTotals="0" itemPrintTitles="1" createdVersion="1" indent="0" compact="0" compactData="0" gridDropZones="1">
  <location ref="BP5:BQ131" firstHeaderRow="2" firstDataRow="2" firstDataCol="1"/>
  <pivotFields count="20"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axis="axisRow" compact="0" outline="0" subtotalTop="0" showAll="0" includeNewItemsInFilter="1" sortType="descending" rankBy="0">
      <items count="126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9"/>
  </rowFields>
  <rowItems count="125">
    <i>
      <x v="100"/>
    </i>
    <i>
      <x v="28"/>
    </i>
    <i>
      <x v="21"/>
    </i>
    <i>
      <x v="69"/>
    </i>
    <i>
      <x v="77"/>
    </i>
    <i>
      <x v="117"/>
    </i>
    <i>
      <x v="26"/>
    </i>
    <i>
      <x v="39"/>
    </i>
    <i>
      <x v="2"/>
    </i>
    <i>
      <x v="118"/>
    </i>
    <i>
      <x v="30"/>
    </i>
    <i>
      <x v="3"/>
    </i>
    <i>
      <x v="7"/>
    </i>
    <i>
      <x v="105"/>
    </i>
    <i>
      <x v="73"/>
    </i>
    <i>
      <x v="84"/>
    </i>
    <i>
      <x v="1"/>
    </i>
    <i>
      <x v="114"/>
    </i>
    <i>
      <x v="106"/>
    </i>
    <i>
      <x v="9"/>
    </i>
    <i>
      <x v="78"/>
    </i>
    <i>
      <x v="46"/>
    </i>
    <i>
      <x v="14"/>
    </i>
    <i>
      <x v="37"/>
    </i>
    <i>
      <x v="51"/>
    </i>
    <i>
      <x v="112"/>
    </i>
    <i>
      <x v="104"/>
    </i>
    <i>
      <x v="110"/>
    </i>
    <i>
      <x v="79"/>
    </i>
    <i>
      <x v="62"/>
    </i>
    <i>
      <x v="89"/>
    </i>
    <i>
      <x v="57"/>
    </i>
    <i>
      <x v="74"/>
    </i>
    <i>
      <x v="83"/>
    </i>
    <i>
      <x v="63"/>
    </i>
    <i>
      <x v="15"/>
    </i>
    <i>
      <x v="13"/>
    </i>
    <i>
      <x v="90"/>
    </i>
    <i>
      <x v="43"/>
    </i>
    <i>
      <x v="52"/>
    </i>
    <i>
      <x v="47"/>
    </i>
    <i>
      <x v="101"/>
    </i>
    <i>
      <x v="66"/>
    </i>
    <i>
      <x v="96"/>
    </i>
    <i>
      <x v="115"/>
    </i>
    <i>
      <x v="116"/>
    </i>
    <i>
      <x v="98"/>
    </i>
    <i>
      <x v="72"/>
    </i>
    <i>
      <x v="107"/>
    </i>
    <i>
      <x v="119"/>
    </i>
    <i>
      <x v="6"/>
    </i>
    <i>
      <x v="8"/>
    </i>
    <i>
      <x v="49"/>
    </i>
    <i>
      <x v="61"/>
    </i>
    <i>
      <x v="75"/>
    </i>
    <i>
      <x v="32"/>
    </i>
    <i>
      <x v="54"/>
    </i>
    <i>
      <x v="56"/>
    </i>
    <i>
      <x v="24"/>
    </i>
    <i>
      <x v="19"/>
    </i>
    <i>
      <x v="92"/>
    </i>
    <i>
      <x v="88"/>
    </i>
    <i>
      <x v="4"/>
    </i>
    <i>
      <x v="55"/>
    </i>
    <i>
      <x v="34"/>
    </i>
    <i>
      <x v="102"/>
    </i>
    <i>
      <x v="91"/>
    </i>
    <i>
      <x v="53"/>
    </i>
    <i>
      <x v="85"/>
    </i>
    <i>
      <x v="120"/>
    </i>
    <i>
      <x v="108"/>
    </i>
    <i>
      <x v="70"/>
    </i>
    <i>
      <x v="16"/>
    </i>
    <i>
      <x v="38"/>
    </i>
    <i>
      <x/>
    </i>
    <i>
      <x v="113"/>
    </i>
    <i>
      <x v="20"/>
    </i>
    <i>
      <x v="67"/>
    </i>
    <i>
      <x v="121"/>
    </i>
    <i>
      <x v="81"/>
    </i>
    <i>
      <x v="86"/>
    </i>
    <i>
      <x v="71"/>
    </i>
    <i>
      <x v="42"/>
    </i>
    <i>
      <x v="22"/>
    </i>
    <i>
      <x v="109"/>
    </i>
    <i>
      <x v="82"/>
    </i>
    <i>
      <x v="60"/>
    </i>
    <i>
      <x v="65"/>
    </i>
    <i>
      <x v="103"/>
    </i>
    <i>
      <x v="33"/>
    </i>
    <i>
      <x v="94"/>
    </i>
    <i>
      <x v="31"/>
    </i>
    <i>
      <x v="11"/>
    </i>
    <i>
      <x v="44"/>
    </i>
    <i>
      <x v="87"/>
    </i>
    <i>
      <x v="35"/>
    </i>
    <i>
      <x v="64"/>
    </i>
    <i>
      <x v="27"/>
    </i>
    <i>
      <x v="25"/>
    </i>
    <i>
      <x v="12"/>
    </i>
    <i>
      <x v="48"/>
    </i>
    <i>
      <x v="59"/>
    </i>
    <i>
      <x v="99"/>
    </i>
    <i>
      <x v="5"/>
    </i>
    <i>
      <x v="58"/>
    </i>
    <i>
      <x v="97"/>
    </i>
    <i>
      <x v="93"/>
    </i>
    <i>
      <x v="122"/>
    </i>
    <i>
      <x v="80"/>
    </i>
    <i>
      <x v="111"/>
    </i>
    <i>
      <x v="40"/>
    </i>
    <i>
      <x v="123"/>
    </i>
    <i>
      <x v="68"/>
    </i>
    <i>
      <x v="95"/>
    </i>
    <i>
      <x v="36"/>
    </i>
    <i>
      <x v="41"/>
    </i>
    <i>
      <x v="29"/>
    </i>
    <i>
      <x v="23"/>
    </i>
    <i>
      <x v="45"/>
    </i>
    <i>
      <x v="10"/>
    </i>
    <i>
      <x v="18"/>
    </i>
    <i>
      <x v="50"/>
    </i>
    <i>
      <x v="124"/>
    </i>
    <i>
      <x v="76"/>
    </i>
    <i>
      <x v="17"/>
    </i>
  </rowItems>
  <colItems count="1">
    <i/>
  </colItems>
  <dataFields count="1">
    <dataField name=" Totalt" fld="18" baseField="0" baseItem="0" numFmtId="166"/>
  </dataFields>
  <formats count="2">
    <format dxfId="30">
      <pivotArea outline="0" fieldPosition="0"/>
    </format>
    <format dxfId="29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ell2" cacheId="4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J5:AK132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6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</pivotFields>
  <rowFields count="1">
    <field x="3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 t="grand">
      <x/>
    </i>
  </rowItems>
  <colItems count="1">
    <i/>
  </colItems>
  <dataFields count="1">
    <dataField name="Min av Total" fld="22" subtotal="min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Data" updatedVersion="3" minRefreshableVersion="3" showMemberPropertyTips="0" useAutoFormatting="1" rowGrandTotals="0" itemPrintTitles="1" createdVersion="3" indent="0" compact="0" compactData="0" gridDropZones="1">
  <location ref="M5:AE131" firstHeaderRow="1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7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  <item h="1" x="12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</pivotFields>
  <rowFields count="1">
    <field x="3"/>
  </rowFields>
  <rowItems count="1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Average of Hull 1" fld="4" subtotal="average" baseField="0" baseItem="0"/>
    <dataField name="Average of Hull 2" fld="5" subtotal="average" baseField="0" baseItem="0"/>
    <dataField name="Average of Hull 3" fld="6" subtotal="average" baseField="0" baseItem="0"/>
    <dataField name="Average of Hull 4" fld="7" subtotal="average" baseField="0" baseItem="0"/>
    <dataField name="Average of Hull 5" fld="8" subtotal="average" baseField="0" baseItem="0"/>
    <dataField name="Average of Hull 6" fld="9" subtotal="average" baseField="0" baseItem="0"/>
    <dataField name="Average of Hull 7" fld="10" subtotal="average" baseField="0" baseItem="0"/>
    <dataField name="Average of Hull 8" fld="11" subtotal="average" baseField="0" baseItem="0"/>
    <dataField name="Average of Hull 9" fld="12" subtotal="average" baseField="0" baseItem="0"/>
    <dataField name="Average of Hull 10" fld="13" subtotal="average" baseField="0" baseItem="0"/>
    <dataField name="Average of Hull 11" fld="14" subtotal="average" baseField="0" baseItem="0"/>
    <dataField name="Average of Hull 12" fld="15" subtotal="average" baseField="0" baseItem="0"/>
    <dataField name="Average of Hull 13" fld="16" subtotal="average" baseField="0" baseItem="0"/>
    <dataField name="Average of Hull 14" fld="17" subtotal="average" baseField="0" baseItem="0"/>
    <dataField name="Average of Hull 15" fld="18" subtotal="average" baseField="0" baseItem="0"/>
    <dataField name="Average of Hull 16" fld="19" subtotal="average" baseField="0" baseItem="0"/>
    <dataField name="Average of Hull 17" fld="20" subtotal="average" baseField="0" baseItem="0"/>
    <dataField name="Average of Hull 18" fld="21" subtotal="average" baseField="0" baseItem="0"/>
  </dataFields>
  <formats count="1">
    <format dxfId="31">
      <pivotArea outline="0" fieldPosition="0">
        <references count="1">
          <reference field="3" count="125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Data" updatedVersion="3" showMemberPropertyTips="0" useAutoFormatting="1" rowGrandTotals="0" itemPrintTitles="1" createdVersion="1" indent="0" compact="0" compactData="0" gridDropZones="1">
  <location ref="A5:B131" firstHeaderRow="2" firstDataRow="2" firstDataCol="1"/>
  <pivotFields count="2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>
      <items count="126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</pivotFields>
  <rowFields count="1">
    <field x="3"/>
  </rowFields>
  <rowItems count="125">
    <i>
      <x v="28"/>
    </i>
    <i>
      <x v="14"/>
    </i>
    <i>
      <x v="100"/>
    </i>
    <i>
      <x v="105"/>
    </i>
    <i>
      <x v="96"/>
    </i>
    <i>
      <x v="49"/>
    </i>
    <i>
      <x v="112"/>
    </i>
    <i>
      <x v="30"/>
    </i>
    <i>
      <x v="69"/>
    </i>
    <i>
      <x v="21"/>
    </i>
    <i>
      <x v="83"/>
    </i>
    <i>
      <x v="3"/>
    </i>
    <i>
      <x v="39"/>
    </i>
    <i>
      <x v="26"/>
    </i>
    <i>
      <x v="77"/>
    </i>
    <i>
      <x v="2"/>
    </i>
    <i>
      <x v="104"/>
    </i>
    <i>
      <x v="79"/>
    </i>
    <i>
      <x v="74"/>
    </i>
    <i>
      <x v="9"/>
    </i>
    <i>
      <x v="101"/>
    </i>
    <i>
      <x v="78"/>
    </i>
    <i>
      <x v="116"/>
    </i>
    <i>
      <x v="61"/>
    </i>
    <i>
      <x v="117"/>
    </i>
    <i>
      <x v="51"/>
    </i>
    <i>
      <x v="1"/>
    </i>
    <i>
      <x v="13"/>
    </i>
    <i>
      <x v="118"/>
    </i>
    <i>
      <x v="106"/>
    </i>
    <i>
      <x v="114"/>
    </i>
    <i>
      <x v="47"/>
    </i>
    <i>
      <x v="110"/>
    </i>
    <i>
      <x v="81"/>
    </i>
    <i>
      <x v="107"/>
    </i>
    <i>
      <x v="46"/>
    </i>
    <i>
      <x v="37"/>
    </i>
    <i>
      <x v="72"/>
    </i>
    <i>
      <x v="62"/>
    </i>
    <i>
      <x v="98"/>
    </i>
    <i>
      <x v="73"/>
    </i>
    <i>
      <x v="120"/>
    </i>
    <i>
      <x v="7"/>
    </i>
    <i>
      <x v="48"/>
    </i>
    <i>
      <x v="54"/>
    </i>
    <i>
      <x v="75"/>
    </i>
    <i>
      <x v="4"/>
    </i>
    <i>
      <x v="84"/>
    </i>
    <i>
      <x v="80"/>
    </i>
    <i>
      <x v="70"/>
    </i>
    <i>
      <x v="24"/>
    </i>
    <i>
      <x v="119"/>
    </i>
    <i>
      <x v="32"/>
    </i>
    <i>
      <x v="11"/>
    </i>
    <i>
      <x v="43"/>
    </i>
    <i>
      <x v="85"/>
    </i>
    <i>
      <x v="63"/>
    </i>
    <i>
      <x v="57"/>
    </i>
    <i>
      <x v="6"/>
    </i>
    <i>
      <x v="89"/>
    </i>
    <i>
      <x v="15"/>
    </i>
    <i>
      <x v="33"/>
    </i>
    <i>
      <x v="66"/>
    </i>
    <i>
      <x v="52"/>
    </i>
    <i>
      <x v="68"/>
    </i>
    <i>
      <x v="95"/>
    </i>
    <i>
      <x/>
    </i>
    <i>
      <x v="76"/>
    </i>
    <i>
      <x v="44"/>
    </i>
    <i>
      <x v="22"/>
    </i>
    <i>
      <x v="121"/>
    </i>
    <i>
      <x v="19"/>
    </i>
    <i>
      <x v="82"/>
    </i>
    <i>
      <x v="67"/>
    </i>
    <i>
      <x v="42"/>
    </i>
    <i>
      <x v="94"/>
    </i>
    <i>
      <x v="16"/>
    </i>
    <i>
      <x v="8"/>
    </i>
    <i>
      <x v="56"/>
    </i>
    <i>
      <x v="25"/>
    </i>
    <i>
      <x v="115"/>
    </i>
    <i>
      <x v="90"/>
    </i>
    <i>
      <x v="27"/>
    </i>
    <i>
      <x v="113"/>
    </i>
    <i>
      <x v="58"/>
    </i>
    <i>
      <x v="103"/>
    </i>
    <i>
      <x v="122"/>
    </i>
    <i>
      <x v="109"/>
    </i>
    <i>
      <x v="38"/>
    </i>
    <i>
      <x v="99"/>
    </i>
    <i>
      <x v="59"/>
    </i>
    <i>
      <x v="55"/>
    </i>
    <i>
      <x v="123"/>
    </i>
    <i>
      <x v="53"/>
    </i>
    <i>
      <x v="111"/>
    </i>
    <i>
      <x v="35"/>
    </i>
    <i>
      <x v="86"/>
    </i>
    <i>
      <x v="20"/>
    </i>
    <i>
      <x v="12"/>
    </i>
    <i>
      <x v="23"/>
    </i>
    <i>
      <x v="93"/>
    </i>
    <i>
      <x v="40"/>
    </i>
    <i>
      <x v="88"/>
    </i>
    <i>
      <x v="87"/>
    </i>
    <i>
      <x v="60"/>
    </i>
    <i>
      <x v="124"/>
    </i>
    <i>
      <x v="71"/>
    </i>
    <i>
      <x v="91"/>
    </i>
    <i>
      <x v="92"/>
    </i>
    <i>
      <x v="31"/>
    </i>
    <i>
      <x v="5"/>
    </i>
    <i>
      <x v="34"/>
    </i>
    <i>
      <x v="108"/>
    </i>
    <i>
      <x v="65"/>
    </i>
    <i>
      <x v="102"/>
    </i>
    <i>
      <x v="10"/>
    </i>
    <i>
      <x v="41"/>
    </i>
    <i>
      <x v="18"/>
    </i>
    <i>
      <x v="36"/>
    </i>
    <i>
      <x v="50"/>
    </i>
    <i>
      <x v="17"/>
    </i>
    <i>
      <x v="97"/>
    </i>
    <i>
      <x v="45"/>
    </i>
    <i>
      <x v="64"/>
    </i>
    <i>
      <x v="29"/>
    </i>
  </rowItems>
  <colItems count="1">
    <i/>
  </colItems>
  <dataFields count="1">
    <dataField name="Gjennomsnitt av Poeng " fld="24" subtotal="average" baseField="0" baseItem="0" numFmtId="2"/>
  </dataFields>
  <formats count="1">
    <format dxfId="32">
      <pivotArea outline="0" fieldPosition="0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itemPrintTitles="1" createdVersion="3" indent="0" compact="0" compactData="0" gridDropZones="1">
  <location ref="D5:E132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>
      <items count="127">
        <item x="0"/>
        <item x="1"/>
        <item x="40"/>
        <item x="2"/>
        <item x="70"/>
        <item x="118"/>
        <item x="47"/>
        <item x="3"/>
        <item x="95"/>
        <item x="4"/>
        <item x="78"/>
        <item x="5"/>
        <item x="114"/>
        <item x="35"/>
        <item x="19"/>
        <item x="107"/>
        <item x="87"/>
        <item x="79"/>
        <item x="20"/>
        <item x="66"/>
        <item x="93"/>
        <item x="6"/>
        <item x="63"/>
        <item x="80"/>
        <item x="72"/>
        <item x="88"/>
        <item x="48"/>
        <item x="119"/>
        <item x="7"/>
        <item x="21"/>
        <item x="22"/>
        <item x="41"/>
        <item x="105"/>
        <item x="67"/>
        <item x="42"/>
        <item x="58"/>
        <item x="23"/>
        <item x="8"/>
        <item x="99"/>
        <item x="64"/>
        <item x="94"/>
        <item x="81"/>
        <item x="110"/>
        <item x="49"/>
        <item x="96"/>
        <item x="50"/>
        <item x="68"/>
        <item x="97"/>
        <item x="71"/>
        <item x="100"/>
        <item x="82"/>
        <item x="69"/>
        <item x="43"/>
        <item x="59"/>
        <item x="36"/>
        <item x="51"/>
        <item x="101"/>
        <item x="89"/>
        <item x="98"/>
        <item x="120"/>
        <item x="83"/>
        <item x="90"/>
        <item x="52"/>
        <item x="9"/>
        <item x="53"/>
        <item x="44"/>
        <item x="54"/>
        <item x="37"/>
        <item x="121"/>
        <item x="10"/>
        <item x="108"/>
        <item x="122"/>
        <item x="113"/>
        <item x="11"/>
        <item x="24"/>
        <item x="12"/>
        <item x="106"/>
        <item x="13"/>
        <item x="14"/>
        <item x="25"/>
        <item x="73"/>
        <item x="102"/>
        <item x="115"/>
        <item x="92"/>
        <item x="15"/>
        <item x="111"/>
        <item x="109"/>
        <item x="74"/>
        <item x="45"/>
        <item x="26"/>
        <item x="27"/>
        <item x="28"/>
        <item x="60"/>
        <item x="123"/>
        <item x="84"/>
        <item x="75"/>
        <item x="38"/>
        <item x="55"/>
        <item x="29"/>
        <item x="116"/>
        <item x="30"/>
        <item x="39"/>
        <item x="31"/>
        <item x="117"/>
        <item x="91"/>
        <item x="46"/>
        <item x="61"/>
        <item x="85"/>
        <item x="16"/>
        <item x="124"/>
        <item x="17"/>
        <item x="76"/>
        <item x="103"/>
        <item x="104"/>
        <item x="32"/>
        <item x="33"/>
        <item x="56"/>
        <item x="34"/>
        <item x="18"/>
        <item x="62"/>
        <item x="112"/>
        <item x="57"/>
        <item x="65"/>
        <item x="77"/>
        <item x="86"/>
        <item x="1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howAll="0" defaultSubtotal="0"/>
  </pivotFields>
  <rowFields count="1">
    <field x="3"/>
  </rowFields>
  <rowItems count="126">
    <i>
      <x v="100"/>
    </i>
    <i>
      <x v="21"/>
    </i>
    <i>
      <x v="77"/>
    </i>
    <i>
      <x v="28"/>
    </i>
    <i>
      <x v="117"/>
    </i>
    <i>
      <x v="3"/>
    </i>
    <i>
      <x v="118"/>
    </i>
    <i>
      <x v="69"/>
    </i>
    <i>
      <x v="30"/>
    </i>
    <i>
      <x v="7"/>
    </i>
    <i>
      <x v="105"/>
    </i>
    <i>
      <x v="39"/>
    </i>
    <i>
      <x v="26"/>
    </i>
    <i>
      <x v="2"/>
    </i>
    <i>
      <x v="106"/>
    </i>
    <i>
      <x v="9"/>
    </i>
    <i>
      <x v="73"/>
    </i>
    <i>
      <x v="84"/>
    </i>
    <i>
      <x v="1"/>
    </i>
    <i>
      <x v="46"/>
    </i>
    <i>
      <x v="112"/>
    </i>
    <i>
      <x v="78"/>
    </i>
    <i>
      <x v="14"/>
    </i>
    <i>
      <x v="114"/>
    </i>
    <i>
      <x v="104"/>
    </i>
    <i>
      <x v="37"/>
    </i>
    <i>
      <x v="110"/>
    </i>
    <i>
      <x v="63"/>
    </i>
    <i>
      <x v="51"/>
    </i>
    <i>
      <x v="79"/>
    </i>
    <i>
      <x v="89"/>
    </i>
    <i>
      <x v="62"/>
    </i>
    <i>
      <x v="122"/>
    </i>
    <i>
      <x v="74"/>
    </i>
    <i>
      <x v="57"/>
    </i>
    <i>
      <x v="101"/>
    </i>
    <i>
      <x v="116"/>
    </i>
    <i>
      <x v="43"/>
    </i>
    <i>
      <x v="47"/>
    </i>
    <i>
      <x v="83"/>
    </i>
    <i>
      <x v="52"/>
    </i>
    <i>
      <x v="72"/>
    </i>
    <i>
      <x v="25"/>
    </i>
    <i>
      <x v="66"/>
    </i>
    <i>
      <x v="4"/>
    </i>
    <i>
      <x v="115"/>
    </i>
    <i>
      <x v="90"/>
    </i>
    <i>
      <x v="13"/>
    </i>
    <i>
      <x v="19"/>
    </i>
    <i>
      <x v="119"/>
    </i>
    <i>
      <x v="8"/>
    </i>
    <i>
      <x v="98"/>
    </i>
    <i>
      <x v="75"/>
    </i>
    <i>
      <x v="121"/>
    </i>
    <i>
      <x v="49"/>
    </i>
    <i>
      <x v="96"/>
    </i>
    <i>
      <x v="22"/>
    </i>
    <i>
      <x v="123"/>
    </i>
    <i>
      <x v="80"/>
    </i>
    <i>
      <x v="24"/>
    </i>
    <i>
      <x v="85"/>
    </i>
    <i>
      <x v="87"/>
    </i>
    <i>
      <x v="15"/>
    </i>
    <i>
      <x v="6"/>
    </i>
    <i>
      <x v="108"/>
    </i>
    <i>
      <x v="61"/>
    </i>
    <i>
      <x v="107"/>
    </i>
    <i>
      <x v="67"/>
    </i>
    <i>
      <x v="81"/>
    </i>
    <i>
      <x v="16"/>
    </i>
    <i>
      <x v="120"/>
    </i>
    <i>
      <x v="54"/>
    </i>
    <i>
      <x v="48"/>
    </i>
    <i>
      <x v="55"/>
    </i>
    <i>
      <x v="88"/>
    </i>
    <i>
      <x v="70"/>
    </i>
    <i>
      <x v="32"/>
    </i>
    <i>
      <x v="11"/>
    </i>
    <i>
      <x v="34"/>
    </i>
    <i>
      <x v="33"/>
    </i>
    <i>
      <x v="44"/>
    </i>
    <i>
      <x v="95"/>
    </i>
    <i>
      <x v="40"/>
    </i>
    <i>
      <x v="76"/>
    </i>
    <i>
      <x v="23"/>
    </i>
    <i>
      <x v="68"/>
    </i>
    <i>
      <x/>
    </i>
    <i>
      <x v="94"/>
    </i>
    <i>
      <x v="42"/>
    </i>
    <i>
      <x v="82"/>
    </i>
    <i>
      <x v="102"/>
    </i>
    <i>
      <x v="124"/>
    </i>
    <i>
      <x v="56"/>
    </i>
    <i>
      <x v="92"/>
    </i>
    <i>
      <x v="27"/>
    </i>
    <i>
      <x v="113"/>
    </i>
    <i>
      <x v="58"/>
    </i>
    <i>
      <x v="103"/>
    </i>
    <i>
      <x v="109"/>
    </i>
    <i>
      <x v="99"/>
    </i>
    <i>
      <x v="59"/>
    </i>
    <i>
      <x v="38"/>
    </i>
    <i>
      <x v="111"/>
    </i>
    <i>
      <x v="53"/>
    </i>
    <i>
      <x v="65"/>
    </i>
    <i>
      <x v="35"/>
    </i>
    <i>
      <x v="86"/>
    </i>
    <i>
      <x v="20"/>
    </i>
    <i>
      <x v="12"/>
    </i>
    <i>
      <x v="93"/>
    </i>
    <i>
      <x v="71"/>
    </i>
    <i>
      <x v="60"/>
    </i>
    <i>
      <x v="91"/>
    </i>
    <i>
      <x v="5"/>
    </i>
    <i>
      <x v="31"/>
    </i>
    <i>
      <x v="18"/>
    </i>
    <i>
      <x v="41"/>
    </i>
    <i>
      <x v="10"/>
    </i>
    <i>
      <x v="50"/>
    </i>
    <i>
      <x v="36"/>
    </i>
    <i>
      <x v="45"/>
    </i>
    <i>
      <x v="97"/>
    </i>
    <i>
      <x v="125"/>
    </i>
    <i>
      <x v="64"/>
    </i>
    <i>
      <x v="29"/>
    </i>
    <i>
      <x v="17"/>
    </i>
  </rowItems>
  <colItems count="1">
    <i/>
  </colItems>
  <dataFields count="1">
    <dataField name="Sum av Poeng " fld="2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A522"/>
  <sheetViews>
    <sheetView showGridLines="0" zoomScale="7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351" sqref="I351"/>
    </sheetView>
  </sheetViews>
  <sheetFormatPr baseColWidth="10" defaultColWidth="9.140625" defaultRowHeight="12.75"/>
  <cols>
    <col min="1" max="1" width="15.140625" style="3" customWidth="1"/>
    <col min="2" max="2" width="18.140625" style="7" bestFit="1" customWidth="1"/>
    <col min="3" max="3" width="15.140625" style="7" bestFit="1" customWidth="1"/>
    <col min="4" max="4" width="21.28515625" style="7" bestFit="1" customWidth="1"/>
    <col min="5" max="5" width="12.85546875" style="3" bestFit="1" customWidth="1"/>
    <col min="6" max="13" width="13.28515625" style="3" bestFit="1" customWidth="1"/>
    <col min="14" max="14" width="14" style="3" bestFit="1" customWidth="1"/>
    <col min="15" max="15" width="13.7109375" style="3" bestFit="1" customWidth="1"/>
    <col min="16" max="22" width="14" style="3" bestFit="1" customWidth="1"/>
    <col min="23" max="23" width="12.85546875" style="3" bestFit="1" customWidth="1"/>
    <col min="24" max="24" width="14.28515625" style="3" bestFit="1" customWidth="1"/>
    <col min="25" max="25" width="14.5703125" style="2" bestFit="1" customWidth="1"/>
    <col min="26" max="26" width="12" style="2" bestFit="1" customWidth="1"/>
    <col min="28" max="16384" width="9.140625" style="2"/>
  </cols>
  <sheetData>
    <row r="1" spans="1:26">
      <c r="A1" s="4" t="s">
        <v>119</v>
      </c>
      <c r="B1" s="4" t="s">
        <v>118</v>
      </c>
      <c r="C1" s="4" t="s">
        <v>120</v>
      </c>
      <c r="D1" s="4" t="s">
        <v>0</v>
      </c>
      <c r="E1" s="4" t="s">
        <v>121</v>
      </c>
      <c r="F1" s="4" t="s">
        <v>122</v>
      </c>
      <c r="G1" s="4" t="s">
        <v>123</v>
      </c>
      <c r="H1" s="4" t="s">
        <v>124</v>
      </c>
      <c r="I1" s="4" t="s">
        <v>125</v>
      </c>
      <c r="J1" s="4" t="s">
        <v>126</v>
      </c>
      <c r="K1" s="4" t="s">
        <v>127</v>
      </c>
      <c r="L1" s="4" t="s">
        <v>128</v>
      </c>
      <c r="M1" s="4" t="s">
        <v>129</v>
      </c>
      <c r="N1" s="4" t="s">
        <v>130</v>
      </c>
      <c r="O1" s="4" t="s">
        <v>131</v>
      </c>
      <c r="P1" s="4" t="s">
        <v>132</v>
      </c>
      <c r="Q1" s="4" t="s">
        <v>133</v>
      </c>
      <c r="R1" s="4" t="s">
        <v>134</v>
      </c>
      <c r="S1" s="4" t="s">
        <v>135</v>
      </c>
      <c r="T1" s="4" t="s">
        <v>136</v>
      </c>
      <c r="U1" s="4" t="s">
        <v>137</v>
      </c>
      <c r="V1" s="4" t="s">
        <v>138</v>
      </c>
      <c r="W1" s="4" t="s">
        <v>1</v>
      </c>
      <c r="X1" s="4" t="s">
        <v>2</v>
      </c>
      <c r="Y1" s="4" t="s">
        <v>254</v>
      </c>
      <c r="Z1" s="4" t="s">
        <v>253</v>
      </c>
    </row>
    <row r="2" spans="1:26">
      <c r="A2" s="3">
        <v>1</v>
      </c>
      <c r="B2" s="13">
        <v>39918</v>
      </c>
      <c r="C2" s="7">
        <v>86</v>
      </c>
      <c r="D2" s="7" t="s">
        <v>117</v>
      </c>
      <c r="E2" s="153">
        <v>4</v>
      </c>
      <c r="F2" s="153">
        <v>3</v>
      </c>
      <c r="G2" s="153">
        <v>6</v>
      </c>
      <c r="H2" s="153">
        <v>6</v>
      </c>
      <c r="I2" s="153">
        <v>3</v>
      </c>
      <c r="J2" s="153">
        <v>3</v>
      </c>
      <c r="K2" s="153">
        <v>6</v>
      </c>
      <c r="L2" s="153">
        <v>4</v>
      </c>
      <c r="M2" s="153">
        <v>2</v>
      </c>
      <c r="N2" s="153">
        <v>3</v>
      </c>
      <c r="O2" s="153">
        <v>4</v>
      </c>
      <c r="P2" s="153">
        <v>4</v>
      </c>
      <c r="Q2" s="153">
        <v>3</v>
      </c>
      <c r="R2" s="153">
        <v>5</v>
      </c>
      <c r="S2" s="153">
        <v>4</v>
      </c>
      <c r="T2" s="153">
        <v>4</v>
      </c>
      <c r="U2" s="153">
        <v>3</v>
      </c>
      <c r="V2" s="153">
        <v>3</v>
      </c>
      <c r="W2" s="3">
        <v>70</v>
      </c>
      <c r="X2" s="24">
        <v>14</v>
      </c>
      <c r="Y2" s="2">
        <f>VLOOKUP(Z2,Bakgrunnsdata!$BS$6:$BT$66,2,FALSE)</f>
        <v>14</v>
      </c>
      <c r="Z2" s="2">
        <f>RANK(W2,$W$2:$W$20,1)</f>
        <v>17</v>
      </c>
    </row>
    <row r="3" spans="1:26">
      <c r="A3" s="3">
        <v>1</v>
      </c>
      <c r="B3" s="13">
        <v>39918</v>
      </c>
      <c r="C3" s="7">
        <v>5</v>
      </c>
      <c r="D3" s="7" t="s">
        <v>37</v>
      </c>
      <c r="E3" s="153">
        <v>4</v>
      </c>
      <c r="F3" s="153">
        <v>3</v>
      </c>
      <c r="G3" s="153">
        <v>3</v>
      </c>
      <c r="H3" s="153">
        <v>4</v>
      </c>
      <c r="I3" s="153">
        <v>5</v>
      </c>
      <c r="J3" s="153">
        <v>3</v>
      </c>
      <c r="K3" s="153">
        <v>5</v>
      </c>
      <c r="L3" s="153">
        <v>3</v>
      </c>
      <c r="M3" s="153">
        <v>3</v>
      </c>
      <c r="N3" s="153">
        <v>3</v>
      </c>
      <c r="O3" s="153">
        <v>2</v>
      </c>
      <c r="P3" s="153">
        <v>2</v>
      </c>
      <c r="Q3" s="153">
        <v>2</v>
      </c>
      <c r="R3" s="153">
        <v>3</v>
      </c>
      <c r="S3" s="153">
        <v>4</v>
      </c>
      <c r="T3" s="153">
        <v>3</v>
      </c>
      <c r="U3" s="153">
        <v>2</v>
      </c>
      <c r="V3" s="153">
        <v>2</v>
      </c>
      <c r="W3" s="3">
        <v>56</v>
      </c>
      <c r="X3" s="24">
        <v>0</v>
      </c>
      <c r="Y3" s="2">
        <f>VLOOKUP(Z3,Bakgrunnsdata!$BS$6:$BT$66,2,FALSE)</f>
        <v>40</v>
      </c>
      <c r="Z3" s="2">
        <f t="shared" ref="Z3:Z20" si="0">RANK(W3,$W$2:$W$20,1)</f>
        <v>4</v>
      </c>
    </row>
    <row r="4" spans="1:26">
      <c r="A4" s="3">
        <v>1</v>
      </c>
      <c r="B4" s="13">
        <v>39918</v>
      </c>
      <c r="C4" s="7">
        <v>195</v>
      </c>
      <c r="D4" s="7" t="s">
        <v>52</v>
      </c>
      <c r="E4" s="153">
        <v>4</v>
      </c>
      <c r="F4" s="153">
        <v>3</v>
      </c>
      <c r="G4" s="153">
        <v>4</v>
      </c>
      <c r="H4" s="153">
        <v>4</v>
      </c>
      <c r="I4" s="153">
        <v>4</v>
      </c>
      <c r="J4" s="153">
        <v>3</v>
      </c>
      <c r="K4" s="153">
        <v>3</v>
      </c>
      <c r="L4" s="153">
        <v>4</v>
      </c>
      <c r="M4" s="153">
        <v>3</v>
      </c>
      <c r="N4" s="153">
        <v>2</v>
      </c>
      <c r="O4" s="153">
        <v>4</v>
      </c>
      <c r="P4" s="153">
        <v>3</v>
      </c>
      <c r="Q4" s="153">
        <v>3</v>
      </c>
      <c r="R4" s="153">
        <v>3</v>
      </c>
      <c r="S4" s="153">
        <v>3</v>
      </c>
      <c r="T4" s="153">
        <v>4</v>
      </c>
      <c r="U4" s="153">
        <v>2</v>
      </c>
      <c r="V4" s="153">
        <v>3</v>
      </c>
      <c r="W4" s="3">
        <v>59</v>
      </c>
      <c r="X4" s="24">
        <v>3</v>
      </c>
      <c r="Y4" s="2">
        <f>VLOOKUP(Z4,Bakgrunnsdata!$BS$6:$BT$66,2,FALSE)</f>
        <v>28</v>
      </c>
      <c r="Z4" s="2">
        <f t="shared" si="0"/>
        <v>9</v>
      </c>
    </row>
    <row r="5" spans="1:26">
      <c r="A5" s="3">
        <v>1</v>
      </c>
      <c r="B5" s="13">
        <v>39918</v>
      </c>
      <c r="C5" s="7">
        <v>23</v>
      </c>
      <c r="D5" s="7" t="s">
        <v>10</v>
      </c>
      <c r="E5" s="153">
        <v>4</v>
      </c>
      <c r="F5" s="153">
        <v>2</v>
      </c>
      <c r="G5" s="153">
        <v>4</v>
      </c>
      <c r="H5" s="153">
        <v>4</v>
      </c>
      <c r="I5" s="153">
        <v>3</v>
      </c>
      <c r="J5" s="153">
        <v>3</v>
      </c>
      <c r="K5" s="153">
        <v>5</v>
      </c>
      <c r="L5" s="153">
        <v>3</v>
      </c>
      <c r="M5" s="153">
        <v>3</v>
      </c>
      <c r="N5" s="153">
        <v>3</v>
      </c>
      <c r="O5" s="153">
        <v>3</v>
      </c>
      <c r="P5" s="153">
        <v>2</v>
      </c>
      <c r="Q5" s="153">
        <v>3</v>
      </c>
      <c r="R5" s="153">
        <v>4</v>
      </c>
      <c r="S5" s="153">
        <v>4</v>
      </c>
      <c r="T5" s="153">
        <v>3</v>
      </c>
      <c r="U5" s="153">
        <v>4</v>
      </c>
      <c r="V5" s="153">
        <v>3</v>
      </c>
      <c r="W5" s="3">
        <v>60</v>
      </c>
      <c r="X5" s="24">
        <v>4</v>
      </c>
      <c r="Y5" s="2">
        <f>VLOOKUP(Z5,Bakgrunnsdata!$BS$6:$BT$66,2,FALSE)</f>
        <v>26</v>
      </c>
      <c r="Z5" s="2">
        <f t="shared" si="0"/>
        <v>10</v>
      </c>
    </row>
    <row r="6" spans="1:26">
      <c r="A6" s="3">
        <v>1</v>
      </c>
      <c r="B6" s="13">
        <v>39918</v>
      </c>
      <c r="C6" s="7">
        <v>68</v>
      </c>
      <c r="D6" s="7" t="s">
        <v>69</v>
      </c>
      <c r="E6" s="153">
        <v>4</v>
      </c>
      <c r="F6" s="153">
        <v>3</v>
      </c>
      <c r="G6" s="153">
        <v>3</v>
      </c>
      <c r="H6" s="153">
        <v>4</v>
      </c>
      <c r="I6" s="153">
        <v>3</v>
      </c>
      <c r="J6" s="153">
        <v>2</v>
      </c>
      <c r="K6" s="153">
        <v>4</v>
      </c>
      <c r="L6" s="153">
        <v>4</v>
      </c>
      <c r="M6" s="153">
        <v>4</v>
      </c>
      <c r="N6" s="153">
        <v>3</v>
      </c>
      <c r="O6" s="153">
        <v>3</v>
      </c>
      <c r="P6" s="153">
        <v>2</v>
      </c>
      <c r="Q6" s="153">
        <v>3</v>
      </c>
      <c r="R6" s="153">
        <v>3</v>
      </c>
      <c r="S6" s="153">
        <v>4</v>
      </c>
      <c r="T6" s="153">
        <v>3</v>
      </c>
      <c r="U6" s="153">
        <v>2</v>
      </c>
      <c r="V6" s="153">
        <v>4</v>
      </c>
      <c r="W6" s="3">
        <v>58</v>
      </c>
      <c r="X6" s="24">
        <v>2</v>
      </c>
      <c r="Y6" s="2">
        <f>VLOOKUP(Z6,Bakgrunnsdata!$BS$6:$BT$66,2,FALSE)</f>
        <v>30</v>
      </c>
      <c r="Z6" s="2">
        <f t="shared" si="0"/>
        <v>8</v>
      </c>
    </row>
    <row r="7" spans="1:26">
      <c r="A7" s="3">
        <v>1</v>
      </c>
      <c r="B7" s="13">
        <v>39918</v>
      </c>
      <c r="C7" s="7">
        <v>54</v>
      </c>
      <c r="D7" s="7" t="s">
        <v>115</v>
      </c>
      <c r="E7" s="153">
        <v>4</v>
      </c>
      <c r="F7" s="153">
        <v>3</v>
      </c>
      <c r="G7" s="153">
        <v>3</v>
      </c>
      <c r="H7" s="153">
        <v>5</v>
      </c>
      <c r="I7" s="153">
        <v>3</v>
      </c>
      <c r="J7" s="153">
        <v>3</v>
      </c>
      <c r="K7" s="153">
        <v>5</v>
      </c>
      <c r="L7" s="153">
        <v>4</v>
      </c>
      <c r="M7" s="153">
        <v>3</v>
      </c>
      <c r="N7" s="153">
        <v>3</v>
      </c>
      <c r="O7" s="153">
        <v>3</v>
      </c>
      <c r="P7" s="153">
        <v>4</v>
      </c>
      <c r="Q7" s="153">
        <v>3</v>
      </c>
      <c r="R7" s="153">
        <v>3</v>
      </c>
      <c r="S7" s="153">
        <v>4</v>
      </c>
      <c r="T7" s="153">
        <v>3</v>
      </c>
      <c r="U7" s="153">
        <v>5</v>
      </c>
      <c r="V7" s="153">
        <v>4</v>
      </c>
      <c r="W7" s="3">
        <v>65</v>
      </c>
      <c r="X7" s="24">
        <v>9</v>
      </c>
      <c r="Y7" s="2">
        <f>VLOOKUP(Z7,Bakgrunnsdata!$BS$6:$BT$66,2,FALSE)</f>
        <v>16</v>
      </c>
      <c r="Z7" s="2">
        <f t="shared" si="0"/>
        <v>15</v>
      </c>
    </row>
    <row r="8" spans="1:26">
      <c r="A8" s="3">
        <v>1</v>
      </c>
      <c r="B8" s="13">
        <v>39918</v>
      </c>
      <c r="C8" s="7">
        <v>1</v>
      </c>
      <c r="D8" s="7" t="s">
        <v>7</v>
      </c>
      <c r="E8" s="153">
        <v>4</v>
      </c>
      <c r="F8" s="153">
        <v>2</v>
      </c>
      <c r="G8" s="153">
        <v>3</v>
      </c>
      <c r="H8" s="153">
        <v>4</v>
      </c>
      <c r="I8" s="153">
        <v>3</v>
      </c>
      <c r="J8" s="153">
        <v>3</v>
      </c>
      <c r="K8" s="153">
        <v>4</v>
      </c>
      <c r="L8" s="153">
        <v>3</v>
      </c>
      <c r="M8" s="153">
        <v>3</v>
      </c>
      <c r="N8" s="153">
        <v>3</v>
      </c>
      <c r="O8" s="153">
        <v>4</v>
      </c>
      <c r="P8" s="153">
        <v>2</v>
      </c>
      <c r="Q8" s="153">
        <v>3</v>
      </c>
      <c r="R8" s="153">
        <v>3</v>
      </c>
      <c r="S8" s="153">
        <v>3</v>
      </c>
      <c r="T8" s="153">
        <v>4</v>
      </c>
      <c r="U8" s="153">
        <v>2</v>
      </c>
      <c r="V8" s="153">
        <v>3</v>
      </c>
      <c r="W8" s="3">
        <v>56</v>
      </c>
      <c r="X8" s="24">
        <v>0</v>
      </c>
      <c r="Y8" s="2">
        <f>VLOOKUP(Z8,Bakgrunnsdata!$BS$6:$BT$66,2,FALSE)</f>
        <v>40</v>
      </c>
      <c r="Z8" s="2">
        <f t="shared" si="0"/>
        <v>4</v>
      </c>
    </row>
    <row r="9" spans="1:26">
      <c r="A9" s="3">
        <v>1</v>
      </c>
      <c r="B9" s="13">
        <v>39918</v>
      </c>
      <c r="C9" s="7">
        <v>16</v>
      </c>
      <c r="D9" s="7" t="s">
        <v>30</v>
      </c>
      <c r="E9" s="153">
        <v>3</v>
      </c>
      <c r="F9" s="153">
        <v>4</v>
      </c>
      <c r="G9" s="153">
        <v>3</v>
      </c>
      <c r="H9" s="153">
        <v>3</v>
      </c>
      <c r="I9" s="153">
        <v>3</v>
      </c>
      <c r="J9" s="153">
        <v>2</v>
      </c>
      <c r="K9" s="153">
        <v>2</v>
      </c>
      <c r="L9" s="153">
        <v>2</v>
      </c>
      <c r="M9" s="153">
        <v>2</v>
      </c>
      <c r="N9" s="153">
        <v>2</v>
      </c>
      <c r="O9" s="153">
        <v>3</v>
      </c>
      <c r="P9" s="153">
        <v>3</v>
      </c>
      <c r="Q9" s="153">
        <v>2</v>
      </c>
      <c r="R9" s="153">
        <v>3</v>
      </c>
      <c r="S9" s="153">
        <v>3</v>
      </c>
      <c r="T9" s="153">
        <v>3</v>
      </c>
      <c r="U9" s="153">
        <v>3</v>
      </c>
      <c r="V9" s="153">
        <v>3</v>
      </c>
      <c r="W9" s="3">
        <v>49</v>
      </c>
      <c r="X9" s="24">
        <v>-7</v>
      </c>
      <c r="Y9" s="2">
        <f>VLOOKUP(Z9,Bakgrunnsdata!$BS$6:$BT$66,2,FALSE)</f>
        <v>50</v>
      </c>
      <c r="Z9" s="2">
        <f t="shared" si="0"/>
        <v>1</v>
      </c>
    </row>
    <row r="10" spans="1:26">
      <c r="A10" s="3">
        <v>1</v>
      </c>
      <c r="B10" s="13">
        <v>39918</v>
      </c>
      <c r="C10" s="7">
        <v>18</v>
      </c>
      <c r="D10" s="7" t="s">
        <v>13</v>
      </c>
      <c r="E10" s="153">
        <v>3</v>
      </c>
      <c r="F10" s="153">
        <v>5</v>
      </c>
      <c r="G10" s="153">
        <v>4</v>
      </c>
      <c r="H10" s="153">
        <v>4</v>
      </c>
      <c r="I10" s="153">
        <v>4</v>
      </c>
      <c r="J10" s="153">
        <v>3</v>
      </c>
      <c r="K10" s="153">
        <v>4</v>
      </c>
      <c r="L10" s="153">
        <v>5</v>
      </c>
      <c r="M10" s="153">
        <v>3</v>
      </c>
      <c r="N10" s="153">
        <v>3</v>
      </c>
      <c r="O10" s="153">
        <v>4</v>
      </c>
      <c r="P10" s="153">
        <v>3</v>
      </c>
      <c r="Q10" s="153">
        <v>3</v>
      </c>
      <c r="R10" s="153">
        <v>3</v>
      </c>
      <c r="S10" s="153">
        <v>3</v>
      </c>
      <c r="T10" s="153">
        <v>3</v>
      </c>
      <c r="U10" s="153">
        <v>3</v>
      </c>
      <c r="V10" s="153">
        <v>4</v>
      </c>
      <c r="W10" s="3">
        <v>64</v>
      </c>
      <c r="X10" s="24">
        <v>8</v>
      </c>
      <c r="Y10" s="2">
        <f>VLOOKUP(Z10,Bakgrunnsdata!$BS$6:$BT$66,2,FALSE)</f>
        <v>20</v>
      </c>
      <c r="Z10" s="2">
        <f t="shared" si="0"/>
        <v>13</v>
      </c>
    </row>
    <row r="11" spans="1:26">
      <c r="A11" s="3">
        <v>1</v>
      </c>
      <c r="B11" s="13">
        <v>39918</v>
      </c>
      <c r="C11" s="7">
        <v>14</v>
      </c>
      <c r="D11" s="7" t="s">
        <v>16</v>
      </c>
      <c r="E11" s="153">
        <v>4</v>
      </c>
      <c r="F11" s="153">
        <v>4</v>
      </c>
      <c r="G11" s="153">
        <v>4</v>
      </c>
      <c r="H11" s="153">
        <v>5</v>
      </c>
      <c r="I11" s="153">
        <v>3</v>
      </c>
      <c r="J11" s="153">
        <v>3</v>
      </c>
      <c r="K11" s="153">
        <v>4</v>
      </c>
      <c r="L11" s="153">
        <v>4</v>
      </c>
      <c r="M11" s="153">
        <v>3</v>
      </c>
      <c r="N11" s="153">
        <v>4</v>
      </c>
      <c r="O11" s="153">
        <v>4</v>
      </c>
      <c r="P11" s="153">
        <v>2</v>
      </c>
      <c r="Q11" s="153">
        <v>3</v>
      </c>
      <c r="R11" s="153">
        <v>4</v>
      </c>
      <c r="S11" s="153">
        <v>3</v>
      </c>
      <c r="T11" s="153">
        <v>2</v>
      </c>
      <c r="U11" s="153">
        <v>3</v>
      </c>
      <c r="V11" s="153">
        <v>3</v>
      </c>
      <c r="W11" s="3">
        <v>62</v>
      </c>
      <c r="X11" s="24">
        <v>6</v>
      </c>
      <c r="Y11" s="2">
        <f>VLOOKUP(Z11,Bakgrunnsdata!$BS$6:$BT$66,2,FALSE)</f>
        <v>22</v>
      </c>
      <c r="Z11" s="2">
        <f t="shared" si="0"/>
        <v>12</v>
      </c>
    </row>
    <row r="12" spans="1:26">
      <c r="A12" s="3">
        <v>1</v>
      </c>
      <c r="B12" s="13">
        <v>39918</v>
      </c>
      <c r="C12" s="7">
        <v>25</v>
      </c>
      <c r="D12" s="7" t="s">
        <v>20</v>
      </c>
      <c r="E12" s="153">
        <v>2</v>
      </c>
      <c r="F12" s="153">
        <v>3</v>
      </c>
      <c r="G12" s="153">
        <v>3</v>
      </c>
      <c r="H12" s="153">
        <v>3</v>
      </c>
      <c r="I12" s="153">
        <v>3</v>
      </c>
      <c r="J12" s="153">
        <v>4</v>
      </c>
      <c r="K12" s="153">
        <v>5</v>
      </c>
      <c r="L12" s="153">
        <v>5</v>
      </c>
      <c r="M12" s="153">
        <v>2</v>
      </c>
      <c r="N12" s="153">
        <v>3</v>
      </c>
      <c r="O12" s="153">
        <v>2</v>
      </c>
      <c r="P12" s="153">
        <v>2</v>
      </c>
      <c r="Q12" s="153">
        <v>2</v>
      </c>
      <c r="R12" s="153">
        <v>3</v>
      </c>
      <c r="S12" s="153">
        <v>3</v>
      </c>
      <c r="T12" s="153">
        <v>3</v>
      </c>
      <c r="U12" s="153">
        <v>2</v>
      </c>
      <c r="V12" s="153">
        <v>3</v>
      </c>
      <c r="W12" s="3">
        <v>53</v>
      </c>
      <c r="X12" s="24">
        <v>-3</v>
      </c>
      <c r="Y12" s="2">
        <f>VLOOKUP(Z12,Bakgrunnsdata!$BS$6:$BT$66,2,FALSE)</f>
        <v>46</v>
      </c>
      <c r="Z12" s="2">
        <f t="shared" si="0"/>
        <v>2</v>
      </c>
    </row>
    <row r="13" spans="1:26">
      <c r="A13" s="3">
        <v>1</v>
      </c>
      <c r="B13" s="13">
        <v>39918</v>
      </c>
      <c r="C13" s="7">
        <v>7</v>
      </c>
      <c r="D13" s="7" t="s">
        <v>24</v>
      </c>
      <c r="E13" s="153">
        <v>5</v>
      </c>
      <c r="F13" s="153">
        <v>2</v>
      </c>
      <c r="G13" s="153">
        <v>4</v>
      </c>
      <c r="H13" s="153">
        <v>5</v>
      </c>
      <c r="I13" s="153">
        <v>4</v>
      </c>
      <c r="J13" s="153">
        <v>3</v>
      </c>
      <c r="K13" s="153">
        <v>5</v>
      </c>
      <c r="L13" s="153">
        <v>3</v>
      </c>
      <c r="M13" s="153">
        <v>3</v>
      </c>
      <c r="N13" s="153">
        <v>3</v>
      </c>
      <c r="O13" s="153">
        <v>4</v>
      </c>
      <c r="P13" s="153">
        <v>3</v>
      </c>
      <c r="Q13" s="153">
        <v>3</v>
      </c>
      <c r="R13" s="153">
        <v>5</v>
      </c>
      <c r="S13" s="153">
        <v>3</v>
      </c>
      <c r="T13" s="153">
        <v>5</v>
      </c>
      <c r="U13" s="153">
        <v>2</v>
      </c>
      <c r="V13" s="153">
        <v>2</v>
      </c>
      <c r="W13" s="3">
        <v>64</v>
      </c>
      <c r="X13" s="24">
        <v>8</v>
      </c>
      <c r="Y13" s="2">
        <f>VLOOKUP(Z13,Bakgrunnsdata!$BS$6:$BT$66,2,FALSE)</f>
        <v>20</v>
      </c>
      <c r="Z13" s="2">
        <f t="shared" si="0"/>
        <v>13</v>
      </c>
    </row>
    <row r="14" spans="1:26">
      <c r="A14" s="3">
        <v>1</v>
      </c>
      <c r="B14" s="13">
        <v>39918</v>
      </c>
      <c r="C14" s="7">
        <v>20</v>
      </c>
      <c r="D14" s="7" t="s">
        <v>116</v>
      </c>
      <c r="E14" s="153">
        <v>4</v>
      </c>
      <c r="F14" s="153">
        <v>3</v>
      </c>
      <c r="G14" s="153">
        <v>4</v>
      </c>
      <c r="H14" s="153">
        <v>5</v>
      </c>
      <c r="I14" s="153">
        <v>4</v>
      </c>
      <c r="J14" s="153">
        <v>3</v>
      </c>
      <c r="K14" s="153">
        <v>5</v>
      </c>
      <c r="L14" s="153">
        <v>3</v>
      </c>
      <c r="M14" s="153">
        <v>3</v>
      </c>
      <c r="N14" s="153">
        <v>3</v>
      </c>
      <c r="O14" s="153">
        <v>2</v>
      </c>
      <c r="P14" s="153">
        <v>4</v>
      </c>
      <c r="Q14" s="153">
        <v>3</v>
      </c>
      <c r="R14" s="153">
        <v>5</v>
      </c>
      <c r="S14" s="153">
        <v>4</v>
      </c>
      <c r="T14" s="153">
        <v>2</v>
      </c>
      <c r="U14" s="153">
        <v>4</v>
      </c>
      <c r="V14" s="153">
        <v>4</v>
      </c>
      <c r="W14" s="3">
        <v>65</v>
      </c>
      <c r="X14" s="24">
        <v>9</v>
      </c>
      <c r="Y14" s="2">
        <f>VLOOKUP(Z14,Bakgrunnsdata!$BS$6:$BT$66,2,FALSE)</f>
        <v>16</v>
      </c>
      <c r="Z14" s="2">
        <f t="shared" si="0"/>
        <v>15</v>
      </c>
    </row>
    <row r="15" spans="1:26">
      <c r="A15" s="3">
        <v>1</v>
      </c>
      <c r="B15" s="13">
        <v>39918</v>
      </c>
      <c r="C15" s="7">
        <v>4</v>
      </c>
      <c r="D15" s="7" t="s">
        <v>9</v>
      </c>
      <c r="E15" s="153">
        <v>5</v>
      </c>
      <c r="F15" s="153">
        <v>3</v>
      </c>
      <c r="G15" s="153">
        <v>4</v>
      </c>
      <c r="H15" s="153">
        <v>4</v>
      </c>
      <c r="I15" s="153">
        <v>3</v>
      </c>
      <c r="J15" s="153">
        <v>3</v>
      </c>
      <c r="K15" s="153">
        <v>3</v>
      </c>
      <c r="L15" s="153">
        <v>4</v>
      </c>
      <c r="M15" s="153">
        <v>2</v>
      </c>
      <c r="N15" s="153">
        <v>2</v>
      </c>
      <c r="O15" s="153">
        <v>3</v>
      </c>
      <c r="P15" s="153">
        <v>4</v>
      </c>
      <c r="Q15" s="153">
        <v>2</v>
      </c>
      <c r="R15" s="153">
        <v>3</v>
      </c>
      <c r="S15" s="153">
        <v>3</v>
      </c>
      <c r="T15" s="153">
        <v>3</v>
      </c>
      <c r="U15" s="153">
        <v>3</v>
      </c>
      <c r="V15" s="153">
        <v>3</v>
      </c>
      <c r="W15" s="3">
        <v>57</v>
      </c>
      <c r="X15" s="24">
        <v>1</v>
      </c>
      <c r="Y15" s="2">
        <f>VLOOKUP(Z15,Bakgrunnsdata!$BS$6:$BT$66,2,FALSE)</f>
        <v>34</v>
      </c>
      <c r="Z15" s="2">
        <f t="shared" si="0"/>
        <v>6</v>
      </c>
    </row>
    <row r="16" spans="1:26">
      <c r="A16" s="3">
        <v>1</v>
      </c>
      <c r="B16" s="13">
        <v>39918</v>
      </c>
      <c r="C16" s="7">
        <v>32</v>
      </c>
      <c r="D16" s="7" t="s">
        <v>85</v>
      </c>
      <c r="E16" s="153">
        <v>3</v>
      </c>
      <c r="F16" s="153">
        <v>2</v>
      </c>
      <c r="G16" s="153">
        <v>4</v>
      </c>
      <c r="H16" s="153">
        <v>4</v>
      </c>
      <c r="I16" s="153">
        <v>3</v>
      </c>
      <c r="J16" s="153">
        <v>3</v>
      </c>
      <c r="K16" s="153">
        <v>4</v>
      </c>
      <c r="L16" s="153">
        <v>3</v>
      </c>
      <c r="M16" s="153">
        <v>3</v>
      </c>
      <c r="N16" s="153">
        <v>2</v>
      </c>
      <c r="O16" s="153">
        <v>3</v>
      </c>
      <c r="P16" s="153">
        <v>2</v>
      </c>
      <c r="Q16" s="153">
        <v>3</v>
      </c>
      <c r="R16" s="153">
        <v>3</v>
      </c>
      <c r="S16" s="153">
        <v>3</v>
      </c>
      <c r="T16" s="153">
        <v>3</v>
      </c>
      <c r="U16" s="153">
        <v>3</v>
      </c>
      <c r="V16" s="153">
        <v>4</v>
      </c>
      <c r="W16" s="3">
        <v>55</v>
      </c>
      <c r="X16" s="24">
        <v>-1</v>
      </c>
      <c r="Y16" s="2">
        <f>VLOOKUP(Z16,Bakgrunnsdata!$BS$6:$BT$66,2,FALSE)</f>
        <v>43</v>
      </c>
      <c r="Z16" s="2">
        <f t="shared" si="0"/>
        <v>3</v>
      </c>
    </row>
    <row r="17" spans="1:26">
      <c r="A17" s="3">
        <v>1</v>
      </c>
      <c r="B17" s="13">
        <v>39918</v>
      </c>
      <c r="C17" s="7">
        <v>38</v>
      </c>
      <c r="D17" s="7" t="s">
        <v>14</v>
      </c>
      <c r="E17" s="153">
        <v>4</v>
      </c>
      <c r="F17" s="153">
        <v>4</v>
      </c>
      <c r="G17" s="153">
        <v>5</v>
      </c>
      <c r="H17" s="153">
        <v>5</v>
      </c>
      <c r="I17" s="153">
        <v>3</v>
      </c>
      <c r="J17" s="153">
        <v>2</v>
      </c>
      <c r="K17" s="153">
        <v>7</v>
      </c>
      <c r="L17" s="153">
        <v>5</v>
      </c>
      <c r="M17" s="153">
        <v>4</v>
      </c>
      <c r="N17" s="153">
        <v>3</v>
      </c>
      <c r="O17" s="153">
        <v>2</v>
      </c>
      <c r="P17" s="153">
        <v>3</v>
      </c>
      <c r="Q17" s="153">
        <v>3</v>
      </c>
      <c r="R17" s="153">
        <v>5</v>
      </c>
      <c r="S17" s="153">
        <v>6</v>
      </c>
      <c r="T17" s="153">
        <v>3</v>
      </c>
      <c r="U17" s="153">
        <v>2</v>
      </c>
      <c r="V17" s="153">
        <v>4</v>
      </c>
      <c r="W17" s="3">
        <v>70</v>
      </c>
      <c r="X17" s="24">
        <v>14</v>
      </c>
      <c r="Y17" s="2">
        <f>VLOOKUP(Z17,Bakgrunnsdata!$BS$6:$BT$66,2,FALSE)</f>
        <v>14</v>
      </c>
      <c r="Z17" s="2">
        <f t="shared" si="0"/>
        <v>17</v>
      </c>
    </row>
    <row r="18" spans="1:26">
      <c r="A18" s="3">
        <v>1</v>
      </c>
      <c r="B18" s="13">
        <v>39918</v>
      </c>
      <c r="C18" s="7">
        <v>65</v>
      </c>
      <c r="D18" s="7" t="s">
        <v>97</v>
      </c>
      <c r="E18" s="153">
        <v>4</v>
      </c>
      <c r="F18" s="153">
        <v>4</v>
      </c>
      <c r="G18" s="153">
        <v>5</v>
      </c>
      <c r="H18" s="153">
        <v>8</v>
      </c>
      <c r="I18" s="153">
        <v>4</v>
      </c>
      <c r="J18" s="153">
        <v>3</v>
      </c>
      <c r="K18" s="153">
        <v>6</v>
      </c>
      <c r="L18" s="153">
        <v>4</v>
      </c>
      <c r="M18" s="153">
        <v>4</v>
      </c>
      <c r="N18" s="153">
        <v>3</v>
      </c>
      <c r="O18" s="153">
        <v>4</v>
      </c>
      <c r="P18" s="153">
        <v>3</v>
      </c>
      <c r="Q18" s="153">
        <v>3</v>
      </c>
      <c r="R18" s="153">
        <v>6</v>
      </c>
      <c r="S18" s="153">
        <v>4</v>
      </c>
      <c r="T18" s="153">
        <v>4</v>
      </c>
      <c r="U18" s="153">
        <v>4</v>
      </c>
      <c r="V18" s="153">
        <v>4</v>
      </c>
      <c r="W18" s="3">
        <v>77</v>
      </c>
      <c r="X18" s="24">
        <v>21</v>
      </c>
      <c r="Y18" s="2">
        <f>VLOOKUP(Z18,Bakgrunnsdata!$BS$6:$BT$66,2,FALSE)</f>
        <v>12</v>
      </c>
      <c r="Z18" s="2">
        <f t="shared" si="0"/>
        <v>19</v>
      </c>
    </row>
    <row r="19" spans="1:26">
      <c r="A19" s="3">
        <v>1</v>
      </c>
      <c r="B19" s="13">
        <v>39918</v>
      </c>
      <c r="C19" s="7">
        <v>34</v>
      </c>
      <c r="D19" s="7" t="s">
        <v>92</v>
      </c>
      <c r="E19" s="153">
        <v>3</v>
      </c>
      <c r="F19" s="153">
        <v>3</v>
      </c>
      <c r="G19" s="153">
        <v>3</v>
      </c>
      <c r="H19" s="153">
        <v>4</v>
      </c>
      <c r="I19" s="153">
        <v>4</v>
      </c>
      <c r="J19" s="153">
        <v>3</v>
      </c>
      <c r="K19" s="153">
        <v>3</v>
      </c>
      <c r="L19" s="153">
        <v>4</v>
      </c>
      <c r="M19" s="153">
        <v>4</v>
      </c>
      <c r="N19" s="153">
        <v>4</v>
      </c>
      <c r="O19" s="153">
        <v>3</v>
      </c>
      <c r="P19" s="153">
        <v>4</v>
      </c>
      <c r="Q19" s="153">
        <v>4</v>
      </c>
      <c r="R19" s="153">
        <v>2</v>
      </c>
      <c r="S19" s="153">
        <v>4</v>
      </c>
      <c r="T19" s="153">
        <v>3</v>
      </c>
      <c r="U19" s="153">
        <v>3</v>
      </c>
      <c r="V19" s="153">
        <v>2</v>
      </c>
      <c r="W19" s="3">
        <v>60</v>
      </c>
      <c r="X19" s="24">
        <v>4</v>
      </c>
      <c r="Y19" s="2">
        <f>VLOOKUP(Z19,Bakgrunnsdata!$BS$6:$BT$66,2,FALSE)</f>
        <v>26</v>
      </c>
      <c r="Z19" s="2">
        <f t="shared" si="0"/>
        <v>10</v>
      </c>
    </row>
    <row r="20" spans="1:26">
      <c r="A20" s="3">
        <v>1</v>
      </c>
      <c r="B20" s="13">
        <v>39918</v>
      </c>
      <c r="C20" s="7">
        <v>19</v>
      </c>
      <c r="D20" s="7" t="s">
        <v>29</v>
      </c>
      <c r="E20" s="153">
        <v>4</v>
      </c>
      <c r="F20" s="153">
        <v>2</v>
      </c>
      <c r="G20" s="153">
        <v>4</v>
      </c>
      <c r="H20" s="153">
        <v>5</v>
      </c>
      <c r="I20" s="153">
        <v>3</v>
      </c>
      <c r="J20" s="153">
        <v>2</v>
      </c>
      <c r="K20" s="153">
        <v>4</v>
      </c>
      <c r="L20" s="153">
        <v>3</v>
      </c>
      <c r="M20" s="153">
        <v>3</v>
      </c>
      <c r="N20" s="153">
        <v>4</v>
      </c>
      <c r="O20" s="153">
        <v>4</v>
      </c>
      <c r="P20" s="153">
        <v>3</v>
      </c>
      <c r="Q20" s="153">
        <v>2</v>
      </c>
      <c r="R20" s="153">
        <v>4</v>
      </c>
      <c r="S20" s="153">
        <v>3</v>
      </c>
      <c r="T20" s="153">
        <v>3</v>
      </c>
      <c r="U20" s="153">
        <v>2</v>
      </c>
      <c r="V20" s="153">
        <v>2</v>
      </c>
      <c r="W20" s="3">
        <v>57</v>
      </c>
      <c r="X20" s="24">
        <v>1</v>
      </c>
      <c r="Y20" s="2">
        <f>VLOOKUP(Z20,Bakgrunnsdata!$BS$6:$BT$66,2,FALSE)</f>
        <v>34</v>
      </c>
      <c r="Z20" s="2">
        <f t="shared" si="0"/>
        <v>6</v>
      </c>
    </row>
    <row r="21" spans="1:26">
      <c r="A21" s="3">
        <v>2</v>
      </c>
      <c r="B21" s="13">
        <v>39925</v>
      </c>
      <c r="C21" s="7">
        <v>5</v>
      </c>
      <c r="D21" s="7" t="s">
        <v>37</v>
      </c>
      <c r="E21" s="153">
        <v>3</v>
      </c>
      <c r="F21" s="153">
        <v>3</v>
      </c>
      <c r="G21" s="153">
        <v>4</v>
      </c>
      <c r="H21" s="153">
        <v>4</v>
      </c>
      <c r="I21" s="153">
        <v>3</v>
      </c>
      <c r="J21" s="153">
        <v>2</v>
      </c>
      <c r="K21" s="153">
        <v>4</v>
      </c>
      <c r="L21" s="153">
        <v>2</v>
      </c>
      <c r="M21" s="153">
        <v>3</v>
      </c>
      <c r="N21" s="153">
        <v>3</v>
      </c>
      <c r="O21" s="153">
        <v>2</v>
      </c>
      <c r="P21" s="153">
        <v>2</v>
      </c>
      <c r="Q21" s="153">
        <v>3</v>
      </c>
      <c r="R21" s="153">
        <v>4</v>
      </c>
      <c r="S21" s="153">
        <v>3</v>
      </c>
      <c r="T21" s="153">
        <v>2</v>
      </c>
      <c r="U21" s="153">
        <v>3</v>
      </c>
      <c r="V21" s="153">
        <v>3</v>
      </c>
      <c r="W21" s="3">
        <v>53</v>
      </c>
      <c r="X21" s="24">
        <v>-3</v>
      </c>
      <c r="Y21" s="2">
        <f>VLOOKUP(Z21,Bakgrunnsdata!$BS$6:$BT$66,2,FALSE)</f>
        <v>37</v>
      </c>
      <c r="Z21" s="2">
        <f>RANK(W21,$W$21:$W$51,1)</f>
        <v>5</v>
      </c>
    </row>
    <row r="22" spans="1:26">
      <c r="A22" s="3">
        <v>2</v>
      </c>
      <c r="B22" s="13">
        <v>39925</v>
      </c>
      <c r="C22" s="12">
        <v>195</v>
      </c>
      <c r="D22" s="7" t="s">
        <v>52</v>
      </c>
      <c r="E22" s="153">
        <v>4</v>
      </c>
      <c r="F22" s="153">
        <v>3</v>
      </c>
      <c r="G22" s="153">
        <v>3</v>
      </c>
      <c r="H22" s="153">
        <v>5</v>
      </c>
      <c r="I22" s="153">
        <v>3</v>
      </c>
      <c r="J22" s="153">
        <v>3</v>
      </c>
      <c r="K22" s="153">
        <v>4</v>
      </c>
      <c r="L22" s="153">
        <v>2</v>
      </c>
      <c r="M22" s="153">
        <v>2</v>
      </c>
      <c r="N22" s="153">
        <v>2</v>
      </c>
      <c r="O22" s="153">
        <v>3</v>
      </c>
      <c r="P22" s="153">
        <v>2</v>
      </c>
      <c r="Q22" s="153">
        <v>2</v>
      </c>
      <c r="R22" s="153">
        <v>3</v>
      </c>
      <c r="S22" s="153">
        <v>3</v>
      </c>
      <c r="T22" s="153">
        <v>3</v>
      </c>
      <c r="U22" s="153">
        <v>3</v>
      </c>
      <c r="V22" s="153">
        <v>3</v>
      </c>
      <c r="W22" s="3">
        <v>53</v>
      </c>
      <c r="X22" s="24">
        <v>-3</v>
      </c>
      <c r="Y22" s="2">
        <f>VLOOKUP(Z22,Bakgrunnsdata!$BS$6:$BT$66,2,FALSE)</f>
        <v>37</v>
      </c>
      <c r="Z22" s="2">
        <f t="shared" ref="Z22:Z51" si="1">RANK(W22,$W$21:$W$51,1)</f>
        <v>5</v>
      </c>
    </row>
    <row r="23" spans="1:26">
      <c r="A23" s="3">
        <v>2</v>
      </c>
      <c r="B23" s="13">
        <v>39925</v>
      </c>
      <c r="C23" s="7">
        <v>23</v>
      </c>
      <c r="D23" s="7" t="s">
        <v>10</v>
      </c>
      <c r="E23" s="153">
        <v>5</v>
      </c>
      <c r="F23" s="153">
        <v>3</v>
      </c>
      <c r="G23" s="153">
        <v>4</v>
      </c>
      <c r="H23" s="153">
        <v>5</v>
      </c>
      <c r="I23" s="153">
        <v>4</v>
      </c>
      <c r="J23" s="153">
        <v>2</v>
      </c>
      <c r="K23" s="153">
        <v>4</v>
      </c>
      <c r="L23" s="153">
        <v>3</v>
      </c>
      <c r="M23" s="153">
        <v>3</v>
      </c>
      <c r="N23" s="153">
        <v>3</v>
      </c>
      <c r="O23" s="153">
        <v>4</v>
      </c>
      <c r="P23" s="153">
        <v>3</v>
      </c>
      <c r="Q23" s="153">
        <v>3</v>
      </c>
      <c r="R23" s="153">
        <v>4</v>
      </c>
      <c r="S23" s="153">
        <v>3</v>
      </c>
      <c r="T23" s="153">
        <v>3</v>
      </c>
      <c r="U23" s="153">
        <v>3</v>
      </c>
      <c r="V23" s="153">
        <v>2</v>
      </c>
      <c r="W23" s="3">
        <v>61</v>
      </c>
      <c r="X23" s="24">
        <v>5</v>
      </c>
      <c r="Y23" s="2">
        <f>VLOOKUP(Z23,Bakgrunnsdata!$BS$6:$BT$66,2,FALSE)</f>
        <v>8</v>
      </c>
      <c r="Z23" s="2">
        <f t="shared" si="1"/>
        <v>23</v>
      </c>
    </row>
    <row r="24" spans="1:26">
      <c r="A24" s="3">
        <v>2</v>
      </c>
      <c r="B24" s="13">
        <v>39925</v>
      </c>
      <c r="C24" s="7">
        <v>68</v>
      </c>
      <c r="D24" s="7" t="s">
        <v>69</v>
      </c>
      <c r="E24" s="153">
        <v>4</v>
      </c>
      <c r="F24" s="153">
        <v>3</v>
      </c>
      <c r="G24" s="153">
        <v>3</v>
      </c>
      <c r="H24" s="153">
        <v>5</v>
      </c>
      <c r="I24" s="153">
        <v>3</v>
      </c>
      <c r="J24" s="153">
        <v>2</v>
      </c>
      <c r="K24" s="153">
        <v>5</v>
      </c>
      <c r="L24" s="153">
        <v>4</v>
      </c>
      <c r="M24" s="153">
        <v>3</v>
      </c>
      <c r="N24" s="153">
        <v>4</v>
      </c>
      <c r="O24" s="153">
        <v>2</v>
      </c>
      <c r="P24" s="153">
        <v>2</v>
      </c>
      <c r="Q24" s="153">
        <v>2</v>
      </c>
      <c r="R24" s="153">
        <v>4</v>
      </c>
      <c r="S24" s="153">
        <v>3</v>
      </c>
      <c r="T24" s="153">
        <v>3</v>
      </c>
      <c r="U24" s="153">
        <v>3</v>
      </c>
      <c r="V24" s="153">
        <v>3</v>
      </c>
      <c r="W24" s="3">
        <v>58</v>
      </c>
      <c r="X24" s="24">
        <v>2</v>
      </c>
      <c r="Y24" s="2">
        <f>VLOOKUP(Z24,Bakgrunnsdata!$BS$6:$BT$66,2,FALSE)</f>
        <v>20</v>
      </c>
      <c r="Z24" s="2">
        <f t="shared" si="1"/>
        <v>13</v>
      </c>
    </row>
    <row r="25" spans="1:26">
      <c r="A25" s="3">
        <v>2</v>
      </c>
      <c r="B25" s="13">
        <v>39925</v>
      </c>
      <c r="C25" s="7">
        <v>198</v>
      </c>
      <c r="D25" s="7" t="s">
        <v>91</v>
      </c>
      <c r="E25" s="153">
        <v>4</v>
      </c>
      <c r="F25" s="153">
        <v>2</v>
      </c>
      <c r="G25" s="153">
        <v>3</v>
      </c>
      <c r="H25" s="153">
        <v>3</v>
      </c>
      <c r="I25" s="153">
        <v>3</v>
      </c>
      <c r="J25" s="153">
        <v>2</v>
      </c>
      <c r="K25" s="153">
        <v>4</v>
      </c>
      <c r="L25" s="153">
        <v>2</v>
      </c>
      <c r="M25" s="153">
        <v>2</v>
      </c>
      <c r="N25" s="153">
        <v>3</v>
      </c>
      <c r="O25" s="153">
        <v>2</v>
      </c>
      <c r="P25" s="153">
        <v>3</v>
      </c>
      <c r="Q25" s="153">
        <v>2</v>
      </c>
      <c r="R25" s="153">
        <v>4</v>
      </c>
      <c r="S25" s="153">
        <v>3</v>
      </c>
      <c r="T25" s="153">
        <v>2</v>
      </c>
      <c r="U25" s="153">
        <v>3</v>
      </c>
      <c r="V25" s="153">
        <v>3</v>
      </c>
      <c r="W25" s="3">
        <v>50</v>
      </c>
      <c r="X25" s="24">
        <v>-6</v>
      </c>
      <c r="Y25" s="2">
        <f>VLOOKUP(Z25,Bakgrunnsdata!$BS$6:$BT$66,2,FALSE)</f>
        <v>50</v>
      </c>
      <c r="Z25" s="2">
        <f t="shared" si="1"/>
        <v>1</v>
      </c>
    </row>
    <row r="26" spans="1:26">
      <c r="A26" s="3">
        <v>2</v>
      </c>
      <c r="B26" s="13">
        <v>39925</v>
      </c>
      <c r="C26" s="7">
        <v>200</v>
      </c>
      <c r="D26" s="7" t="s">
        <v>112</v>
      </c>
      <c r="E26" s="153">
        <v>4</v>
      </c>
      <c r="F26" s="153">
        <v>3</v>
      </c>
      <c r="G26" s="153">
        <v>6</v>
      </c>
      <c r="H26" s="153">
        <v>5</v>
      </c>
      <c r="I26" s="153">
        <v>4</v>
      </c>
      <c r="J26" s="153">
        <v>5</v>
      </c>
      <c r="K26" s="153">
        <v>8</v>
      </c>
      <c r="L26" s="153">
        <v>4</v>
      </c>
      <c r="M26" s="153">
        <v>3</v>
      </c>
      <c r="N26" s="153">
        <v>4</v>
      </c>
      <c r="O26" s="153">
        <v>3</v>
      </c>
      <c r="P26" s="153">
        <v>3</v>
      </c>
      <c r="Q26" s="153">
        <v>3</v>
      </c>
      <c r="R26" s="153">
        <v>5</v>
      </c>
      <c r="S26" s="153">
        <v>4</v>
      </c>
      <c r="T26" s="153">
        <v>4</v>
      </c>
      <c r="U26" s="153">
        <v>3</v>
      </c>
      <c r="V26" s="153">
        <v>4</v>
      </c>
      <c r="W26" s="3">
        <v>75</v>
      </c>
      <c r="X26" s="24">
        <v>19</v>
      </c>
      <c r="Y26" s="2">
        <f>VLOOKUP(Z26,Bakgrunnsdata!$BS$6:$BT$66,2,FALSE)</f>
        <v>3</v>
      </c>
      <c r="Z26" s="2">
        <f t="shared" si="1"/>
        <v>28</v>
      </c>
    </row>
    <row r="27" spans="1:26">
      <c r="A27" s="3">
        <v>2</v>
      </c>
      <c r="B27" s="13">
        <v>39925</v>
      </c>
      <c r="C27" s="7">
        <v>1</v>
      </c>
      <c r="D27" s="7" t="s">
        <v>7</v>
      </c>
      <c r="E27" s="153">
        <v>3</v>
      </c>
      <c r="F27" s="153">
        <v>3</v>
      </c>
      <c r="G27" s="153">
        <v>3</v>
      </c>
      <c r="H27" s="153">
        <v>4</v>
      </c>
      <c r="I27" s="153">
        <v>3</v>
      </c>
      <c r="J27" s="153">
        <v>2</v>
      </c>
      <c r="K27" s="153">
        <v>4</v>
      </c>
      <c r="L27" s="153">
        <v>2</v>
      </c>
      <c r="M27" s="153">
        <v>3</v>
      </c>
      <c r="N27" s="153">
        <v>3</v>
      </c>
      <c r="O27" s="153">
        <v>3</v>
      </c>
      <c r="P27" s="153">
        <v>3</v>
      </c>
      <c r="Q27" s="153">
        <v>2</v>
      </c>
      <c r="R27" s="153">
        <v>3</v>
      </c>
      <c r="S27" s="153">
        <v>3</v>
      </c>
      <c r="T27" s="153">
        <v>3</v>
      </c>
      <c r="U27" s="153">
        <v>2</v>
      </c>
      <c r="V27" s="153">
        <v>3</v>
      </c>
      <c r="W27" s="3">
        <v>52</v>
      </c>
      <c r="X27" s="24">
        <v>-4</v>
      </c>
      <c r="Y27" s="2">
        <f>VLOOKUP(Z27,Bakgrunnsdata!$BS$6:$BT$66,2,FALSE)</f>
        <v>43</v>
      </c>
      <c r="Z27" s="2">
        <f t="shared" si="1"/>
        <v>3</v>
      </c>
    </row>
    <row r="28" spans="1:26">
      <c r="A28" s="3">
        <v>2</v>
      </c>
      <c r="B28" s="13">
        <v>39925</v>
      </c>
      <c r="C28" s="7">
        <v>16</v>
      </c>
      <c r="D28" s="7" t="s">
        <v>30</v>
      </c>
      <c r="E28" s="153">
        <v>3</v>
      </c>
      <c r="F28" s="153">
        <v>2</v>
      </c>
      <c r="G28" s="153">
        <v>3</v>
      </c>
      <c r="H28" s="153">
        <v>4</v>
      </c>
      <c r="I28" s="153">
        <v>5</v>
      </c>
      <c r="J28" s="153">
        <v>2</v>
      </c>
      <c r="K28" s="153">
        <v>4</v>
      </c>
      <c r="L28" s="153">
        <v>2</v>
      </c>
      <c r="M28" s="153">
        <v>3</v>
      </c>
      <c r="N28" s="153">
        <v>3</v>
      </c>
      <c r="O28" s="153">
        <v>2</v>
      </c>
      <c r="P28" s="153">
        <v>2</v>
      </c>
      <c r="Q28" s="153">
        <v>2</v>
      </c>
      <c r="R28" s="153">
        <v>3</v>
      </c>
      <c r="S28" s="153">
        <v>3</v>
      </c>
      <c r="T28" s="153">
        <v>3</v>
      </c>
      <c r="U28" s="153">
        <v>2</v>
      </c>
      <c r="V28" s="153">
        <v>3</v>
      </c>
      <c r="W28" s="3">
        <v>51</v>
      </c>
      <c r="X28" s="24">
        <v>-5</v>
      </c>
      <c r="Y28" s="2">
        <f>VLOOKUP(Z28,Bakgrunnsdata!$BS$6:$BT$66,2,FALSE)</f>
        <v>46</v>
      </c>
      <c r="Z28" s="2">
        <f t="shared" si="1"/>
        <v>2</v>
      </c>
    </row>
    <row r="29" spans="1:26">
      <c r="A29" s="3">
        <v>2</v>
      </c>
      <c r="B29" s="13">
        <v>39925</v>
      </c>
      <c r="C29" s="7">
        <v>196</v>
      </c>
      <c r="D29" s="7" t="s">
        <v>114</v>
      </c>
      <c r="E29" s="153">
        <v>5</v>
      </c>
      <c r="F29" s="153">
        <v>5</v>
      </c>
      <c r="G29" s="153">
        <v>6</v>
      </c>
      <c r="H29" s="153">
        <v>6</v>
      </c>
      <c r="I29" s="153">
        <v>6</v>
      </c>
      <c r="J29" s="153">
        <v>5</v>
      </c>
      <c r="K29" s="153">
        <v>5</v>
      </c>
      <c r="L29" s="153">
        <v>5</v>
      </c>
      <c r="M29" s="153">
        <v>5</v>
      </c>
      <c r="N29" s="153">
        <v>5</v>
      </c>
      <c r="O29" s="153">
        <v>3</v>
      </c>
      <c r="P29" s="153">
        <v>3</v>
      </c>
      <c r="Q29" s="153">
        <v>4</v>
      </c>
      <c r="R29" s="153">
        <v>9</v>
      </c>
      <c r="S29" s="153">
        <v>7</v>
      </c>
      <c r="T29" s="153">
        <v>4</v>
      </c>
      <c r="U29" s="153">
        <v>5</v>
      </c>
      <c r="V29" s="153">
        <v>6</v>
      </c>
      <c r="W29" s="3">
        <v>94</v>
      </c>
      <c r="X29" s="24">
        <v>38</v>
      </c>
      <c r="Y29" s="2">
        <f>VLOOKUP(Z29,Bakgrunnsdata!$BS$6:$BT$66,2,FALSE)</f>
        <v>0</v>
      </c>
      <c r="Z29" s="2">
        <f t="shared" si="1"/>
        <v>31</v>
      </c>
    </row>
    <row r="30" spans="1:26">
      <c r="A30" s="3">
        <v>2</v>
      </c>
      <c r="B30" s="13">
        <v>39925</v>
      </c>
      <c r="C30" s="7">
        <v>12</v>
      </c>
      <c r="D30" s="7" t="s">
        <v>31</v>
      </c>
      <c r="E30" s="153">
        <v>3</v>
      </c>
      <c r="F30" s="153">
        <v>2</v>
      </c>
      <c r="G30" s="153">
        <v>3</v>
      </c>
      <c r="H30" s="153">
        <v>4</v>
      </c>
      <c r="I30" s="153">
        <v>3</v>
      </c>
      <c r="J30" s="153">
        <v>2</v>
      </c>
      <c r="K30" s="153">
        <v>5</v>
      </c>
      <c r="L30" s="153">
        <v>4</v>
      </c>
      <c r="M30" s="153">
        <v>3</v>
      </c>
      <c r="N30" s="153">
        <v>3</v>
      </c>
      <c r="O30" s="153">
        <v>2</v>
      </c>
      <c r="P30" s="153">
        <v>3</v>
      </c>
      <c r="Q30" s="153">
        <v>3</v>
      </c>
      <c r="R30" s="153">
        <v>3</v>
      </c>
      <c r="S30" s="153">
        <v>3</v>
      </c>
      <c r="T30" s="153">
        <v>2</v>
      </c>
      <c r="U30" s="153">
        <v>2</v>
      </c>
      <c r="V30" s="153">
        <v>4</v>
      </c>
      <c r="W30" s="3">
        <v>54</v>
      </c>
      <c r="X30" s="24">
        <v>-2</v>
      </c>
      <c r="Y30" s="2">
        <f>VLOOKUP(Z30,Bakgrunnsdata!$BS$6:$BT$66,2,FALSE)</f>
        <v>32</v>
      </c>
      <c r="Z30" s="2">
        <f t="shared" si="1"/>
        <v>7</v>
      </c>
    </row>
    <row r="31" spans="1:26">
      <c r="A31" s="3">
        <v>2</v>
      </c>
      <c r="B31" s="13">
        <v>39925</v>
      </c>
      <c r="C31" s="7">
        <v>199</v>
      </c>
      <c r="D31" s="7" t="s">
        <v>113</v>
      </c>
      <c r="E31" s="153">
        <v>5</v>
      </c>
      <c r="F31" s="153">
        <v>4</v>
      </c>
      <c r="G31" s="153">
        <v>6</v>
      </c>
      <c r="H31" s="153">
        <v>7</v>
      </c>
      <c r="I31" s="153">
        <v>4</v>
      </c>
      <c r="J31" s="153">
        <v>5</v>
      </c>
      <c r="K31" s="153">
        <v>6</v>
      </c>
      <c r="L31" s="153">
        <v>5</v>
      </c>
      <c r="M31" s="153">
        <v>5</v>
      </c>
      <c r="N31" s="153">
        <v>3</v>
      </c>
      <c r="O31" s="153">
        <v>4</v>
      </c>
      <c r="P31" s="153">
        <v>3</v>
      </c>
      <c r="Q31" s="153">
        <v>4</v>
      </c>
      <c r="R31" s="153">
        <v>6</v>
      </c>
      <c r="S31" s="153">
        <v>4</v>
      </c>
      <c r="T31" s="153">
        <v>3</v>
      </c>
      <c r="U31" s="153">
        <v>5</v>
      </c>
      <c r="V31" s="153">
        <v>5</v>
      </c>
      <c r="W31" s="3">
        <v>84</v>
      </c>
      <c r="X31" s="24">
        <v>28</v>
      </c>
      <c r="Y31" s="2">
        <f>VLOOKUP(Z31,Bakgrunnsdata!$BS$6:$BT$66,2,FALSE)</f>
        <v>1</v>
      </c>
      <c r="Z31" s="2">
        <f t="shared" si="1"/>
        <v>30</v>
      </c>
    </row>
    <row r="32" spans="1:26">
      <c r="A32" s="3">
        <v>2</v>
      </c>
      <c r="B32" s="13">
        <v>39925</v>
      </c>
      <c r="C32" s="7">
        <v>18</v>
      </c>
      <c r="D32" s="7" t="s">
        <v>13</v>
      </c>
      <c r="E32" s="153">
        <v>3</v>
      </c>
      <c r="F32" s="153">
        <v>4</v>
      </c>
      <c r="G32" s="153">
        <v>3</v>
      </c>
      <c r="H32" s="153">
        <v>4</v>
      </c>
      <c r="I32" s="153">
        <v>4</v>
      </c>
      <c r="J32" s="153">
        <v>3</v>
      </c>
      <c r="K32" s="153">
        <v>4</v>
      </c>
      <c r="L32" s="153">
        <v>2</v>
      </c>
      <c r="M32" s="153">
        <v>3</v>
      </c>
      <c r="N32" s="153">
        <v>2</v>
      </c>
      <c r="O32" s="153">
        <v>3</v>
      </c>
      <c r="P32" s="153">
        <v>3</v>
      </c>
      <c r="Q32" s="153">
        <v>2</v>
      </c>
      <c r="R32" s="153">
        <v>4</v>
      </c>
      <c r="S32" s="153">
        <v>3</v>
      </c>
      <c r="T32" s="153">
        <v>3</v>
      </c>
      <c r="U32" s="153">
        <v>3</v>
      </c>
      <c r="V32" s="153">
        <v>4</v>
      </c>
      <c r="W32" s="3">
        <v>57</v>
      </c>
      <c r="X32" s="24">
        <v>1</v>
      </c>
      <c r="Y32" s="2">
        <f>VLOOKUP(Z32,Bakgrunnsdata!$BS$6:$BT$66,2,FALSE)</f>
        <v>24</v>
      </c>
      <c r="Z32" s="2">
        <f t="shared" si="1"/>
        <v>11</v>
      </c>
    </row>
    <row r="33" spans="1:26">
      <c r="A33" s="3">
        <v>2</v>
      </c>
      <c r="B33" s="13">
        <v>39925</v>
      </c>
      <c r="C33" s="7">
        <v>14</v>
      </c>
      <c r="D33" s="7" t="s">
        <v>16</v>
      </c>
      <c r="E33" s="153">
        <v>3</v>
      </c>
      <c r="F33" s="153">
        <v>3</v>
      </c>
      <c r="G33" s="153">
        <v>4</v>
      </c>
      <c r="H33" s="153">
        <v>4</v>
      </c>
      <c r="I33" s="153">
        <v>3</v>
      </c>
      <c r="J33" s="153">
        <v>3</v>
      </c>
      <c r="K33" s="153">
        <v>4</v>
      </c>
      <c r="L33" s="153">
        <v>4</v>
      </c>
      <c r="M33" s="153">
        <v>3</v>
      </c>
      <c r="N33" s="153">
        <v>3</v>
      </c>
      <c r="O33" s="153">
        <v>4</v>
      </c>
      <c r="P33" s="153">
        <v>3</v>
      </c>
      <c r="Q33" s="153">
        <v>3</v>
      </c>
      <c r="R33" s="153">
        <v>4</v>
      </c>
      <c r="S33" s="153">
        <v>3</v>
      </c>
      <c r="T33" s="153">
        <v>3</v>
      </c>
      <c r="U33" s="153">
        <v>3</v>
      </c>
      <c r="V33" s="153">
        <v>2</v>
      </c>
      <c r="W33" s="3">
        <v>59</v>
      </c>
      <c r="X33" s="24">
        <v>3</v>
      </c>
      <c r="Y33" s="2">
        <f>VLOOKUP(Z33,Bakgrunnsdata!$BS$6:$BT$66,2,FALSE)</f>
        <v>15</v>
      </c>
      <c r="Z33" s="2">
        <f t="shared" si="1"/>
        <v>16</v>
      </c>
    </row>
    <row r="34" spans="1:26">
      <c r="A34" s="3">
        <v>2</v>
      </c>
      <c r="B34" s="13">
        <v>39925</v>
      </c>
      <c r="C34" s="7">
        <v>25</v>
      </c>
      <c r="D34" s="7" t="s">
        <v>20</v>
      </c>
      <c r="E34" s="153">
        <v>4</v>
      </c>
      <c r="F34" s="153">
        <v>2</v>
      </c>
      <c r="G34" s="153">
        <v>3</v>
      </c>
      <c r="H34" s="153">
        <v>5</v>
      </c>
      <c r="I34" s="153">
        <v>3</v>
      </c>
      <c r="J34" s="153">
        <v>3</v>
      </c>
      <c r="K34" s="153">
        <v>3</v>
      </c>
      <c r="L34" s="153">
        <v>3</v>
      </c>
      <c r="M34" s="153">
        <v>3</v>
      </c>
      <c r="N34" s="153">
        <v>3</v>
      </c>
      <c r="O34" s="153">
        <v>2</v>
      </c>
      <c r="P34" s="153">
        <v>2</v>
      </c>
      <c r="Q34" s="153">
        <v>2</v>
      </c>
      <c r="R34" s="153">
        <v>3</v>
      </c>
      <c r="S34" s="153">
        <v>2</v>
      </c>
      <c r="T34" s="153">
        <v>3</v>
      </c>
      <c r="U34" s="153">
        <v>2</v>
      </c>
      <c r="V34" s="153">
        <v>4</v>
      </c>
      <c r="W34" s="3">
        <v>52</v>
      </c>
      <c r="X34" s="24">
        <v>-4</v>
      </c>
      <c r="Y34" s="2">
        <f>VLOOKUP(Z34,Bakgrunnsdata!$BS$6:$BT$66,2,FALSE)</f>
        <v>43</v>
      </c>
      <c r="Z34" s="2">
        <f t="shared" si="1"/>
        <v>3</v>
      </c>
    </row>
    <row r="35" spans="1:26">
      <c r="A35" s="3">
        <v>2</v>
      </c>
      <c r="B35" s="13">
        <v>39925</v>
      </c>
      <c r="C35" s="7">
        <v>197</v>
      </c>
      <c r="D35" s="7" t="s">
        <v>40</v>
      </c>
      <c r="E35" s="153">
        <v>5</v>
      </c>
      <c r="F35" s="153">
        <v>2</v>
      </c>
      <c r="G35" s="153">
        <v>4</v>
      </c>
      <c r="H35" s="153">
        <v>3</v>
      </c>
      <c r="I35" s="153">
        <v>3</v>
      </c>
      <c r="J35" s="153">
        <v>3</v>
      </c>
      <c r="K35" s="153">
        <v>3</v>
      </c>
      <c r="L35" s="153">
        <v>3</v>
      </c>
      <c r="M35" s="153">
        <v>3</v>
      </c>
      <c r="N35" s="153">
        <v>3</v>
      </c>
      <c r="O35" s="153">
        <v>3</v>
      </c>
      <c r="P35" s="153">
        <v>2</v>
      </c>
      <c r="Q35" s="153">
        <v>3</v>
      </c>
      <c r="R35" s="153">
        <v>3</v>
      </c>
      <c r="S35" s="153">
        <v>5</v>
      </c>
      <c r="T35" s="153">
        <v>4</v>
      </c>
      <c r="U35" s="153">
        <v>2</v>
      </c>
      <c r="V35" s="153">
        <v>3</v>
      </c>
      <c r="W35" s="3">
        <v>57</v>
      </c>
      <c r="X35" s="24">
        <v>1</v>
      </c>
      <c r="Y35" s="2">
        <f>VLOOKUP(Z35,Bakgrunnsdata!$BS$6:$BT$66,2,FALSE)</f>
        <v>24</v>
      </c>
      <c r="Z35" s="2">
        <f t="shared" si="1"/>
        <v>11</v>
      </c>
    </row>
    <row r="36" spans="1:26">
      <c r="A36" s="3">
        <v>2</v>
      </c>
      <c r="B36" s="13">
        <v>39925</v>
      </c>
      <c r="C36" s="7">
        <v>4</v>
      </c>
      <c r="D36" s="7" t="s">
        <v>9</v>
      </c>
      <c r="E36" s="153">
        <v>3</v>
      </c>
      <c r="F36" s="153">
        <v>3</v>
      </c>
      <c r="G36" s="153">
        <v>4</v>
      </c>
      <c r="H36" s="153">
        <v>5</v>
      </c>
      <c r="I36" s="153">
        <v>4</v>
      </c>
      <c r="J36" s="153">
        <v>2</v>
      </c>
      <c r="K36" s="153">
        <v>5</v>
      </c>
      <c r="L36" s="153">
        <v>5</v>
      </c>
      <c r="M36" s="153">
        <v>2</v>
      </c>
      <c r="N36" s="153">
        <v>3</v>
      </c>
      <c r="O36" s="153">
        <v>2</v>
      </c>
      <c r="P36" s="153">
        <v>3</v>
      </c>
      <c r="Q36" s="153">
        <v>2</v>
      </c>
      <c r="R36" s="153">
        <v>4</v>
      </c>
      <c r="S36" s="153">
        <v>4</v>
      </c>
      <c r="T36" s="153">
        <v>3</v>
      </c>
      <c r="U36" s="153">
        <v>2</v>
      </c>
      <c r="V36" s="153">
        <v>3</v>
      </c>
      <c r="W36" s="3">
        <v>59</v>
      </c>
      <c r="X36" s="24">
        <v>3</v>
      </c>
      <c r="Y36" s="2">
        <f>VLOOKUP(Z36,Bakgrunnsdata!$BS$6:$BT$66,2,FALSE)</f>
        <v>15</v>
      </c>
      <c r="Z36" s="2">
        <f t="shared" si="1"/>
        <v>16</v>
      </c>
    </row>
    <row r="37" spans="1:26">
      <c r="A37" s="3">
        <v>2</v>
      </c>
      <c r="B37" s="13">
        <v>39925</v>
      </c>
      <c r="C37" s="7">
        <v>32</v>
      </c>
      <c r="D37" s="7" t="s">
        <v>85</v>
      </c>
      <c r="E37" s="153">
        <v>4</v>
      </c>
      <c r="F37" s="153">
        <v>2</v>
      </c>
      <c r="G37" s="153">
        <v>4</v>
      </c>
      <c r="H37" s="153">
        <v>4</v>
      </c>
      <c r="I37" s="153">
        <v>4</v>
      </c>
      <c r="J37" s="153">
        <v>3</v>
      </c>
      <c r="K37" s="153">
        <v>4</v>
      </c>
      <c r="L37" s="153">
        <v>3</v>
      </c>
      <c r="M37" s="153">
        <v>3</v>
      </c>
      <c r="N37" s="153">
        <v>2</v>
      </c>
      <c r="O37" s="153">
        <v>4</v>
      </c>
      <c r="P37" s="153">
        <v>3</v>
      </c>
      <c r="Q37" s="153">
        <v>2</v>
      </c>
      <c r="R37" s="153">
        <v>4</v>
      </c>
      <c r="S37" s="153">
        <v>3</v>
      </c>
      <c r="T37" s="153">
        <v>4</v>
      </c>
      <c r="U37" s="153">
        <v>2</v>
      </c>
      <c r="V37" s="153">
        <v>3</v>
      </c>
      <c r="W37" s="3">
        <v>58</v>
      </c>
      <c r="X37" s="24">
        <v>2</v>
      </c>
      <c r="Y37" s="2">
        <f>VLOOKUP(Z37,Bakgrunnsdata!$BS$6:$BT$66,2,FALSE)</f>
        <v>20</v>
      </c>
      <c r="Z37" s="2">
        <f t="shared" si="1"/>
        <v>13</v>
      </c>
    </row>
    <row r="38" spans="1:26">
      <c r="A38" s="3">
        <v>2</v>
      </c>
      <c r="B38" s="13">
        <v>39925</v>
      </c>
      <c r="C38" s="7">
        <v>166</v>
      </c>
      <c r="D38" s="7" t="s">
        <v>59</v>
      </c>
      <c r="E38" s="153">
        <v>3</v>
      </c>
      <c r="F38" s="153">
        <v>3</v>
      </c>
      <c r="G38" s="153">
        <v>4</v>
      </c>
      <c r="H38" s="153">
        <v>4</v>
      </c>
      <c r="I38" s="153">
        <v>3</v>
      </c>
      <c r="J38" s="153">
        <v>2</v>
      </c>
      <c r="K38" s="153">
        <v>4</v>
      </c>
      <c r="L38" s="153">
        <v>3</v>
      </c>
      <c r="M38" s="153">
        <v>4</v>
      </c>
      <c r="N38" s="153">
        <v>3</v>
      </c>
      <c r="O38" s="153">
        <v>3</v>
      </c>
      <c r="P38" s="153">
        <v>2</v>
      </c>
      <c r="Q38" s="153">
        <v>3</v>
      </c>
      <c r="R38" s="153">
        <v>5</v>
      </c>
      <c r="S38" s="153">
        <v>4</v>
      </c>
      <c r="T38" s="153">
        <v>3</v>
      </c>
      <c r="U38" s="153">
        <v>3</v>
      </c>
      <c r="V38" s="153">
        <v>4</v>
      </c>
      <c r="W38" s="3">
        <v>60</v>
      </c>
      <c r="X38" s="24">
        <v>4</v>
      </c>
      <c r="Y38" s="2">
        <f>VLOOKUP(Z38,Bakgrunnsdata!$BS$6:$BT$66,2,FALSE)</f>
        <v>10</v>
      </c>
      <c r="Z38" s="2">
        <f t="shared" si="1"/>
        <v>21</v>
      </c>
    </row>
    <row r="39" spans="1:26">
      <c r="A39" s="3">
        <v>2</v>
      </c>
      <c r="B39" s="13">
        <v>39925</v>
      </c>
      <c r="C39" s="7">
        <v>38</v>
      </c>
      <c r="D39" s="7" t="s">
        <v>14</v>
      </c>
      <c r="E39" s="153">
        <v>4</v>
      </c>
      <c r="F39" s="153">
        <v>2</v>
      </c>
      <c r="G39" s="153">
        <v>4</v>
      </c>
      <c r="H39" s="153">
        <v>5</v>
      </c>
      <c r="I39" s="153">
        <v>5</v>
      </c>
      <c r="J39" s="153">
        <v>4</v>
      </c>
      <c r="K39" s="153">
        <v>4</v>
      </c>
      <c r="L39" s="153">
        <v>3</v>
      </c>
      <c r="M39" s="153">
        <v>2</v>
      </c>
      <c r="N39" s="153">
        <v>4</v>
      </c>
      <c r="O39" s="153">
        <v>3</v>
      </c>
      <c r="P39" s="153">
        <v>3</v>
      </c>
      <c r="Q39" s="153">
        <v>4</v>
      </c>
      <c r="R39" s="153">
        <v>4</v>
      </c>
      <c r="S39" s="153">
        <v>2</v>
      </c>
      <c r="T39" s="153">
        <v>3</v>
      </c>
      <c r="U39" s="153">
        <v>3</v>
      </c>
      <c r="V39" s="153">
        <v>3</v>
      </c>
      <c r="W39" s="3">
        <v>62</v>
      </c>
      <c r="X39" s="24">
        <v>6</v>
      </c>
      <c r="Y39" s="2">
        <f>VLOOKUP(Z39,Bakgrunnsdata!$BS$6:$BT$66,2,FALSE)</f>
        <v>6</v>
      </c>
      <c r="Z39" s="2">
        <f t="shared" si="1"/>
        <v>25</v>
      </c>
    </row>
    <row r="40" spans="1:26">
      <c r="A40" s="3">
        <v>2</v>
      </c>
      <c r="B40" s="13">
        <v>39925</v>
      </c>
      <c r="C40" s="7">
        <v>33</v>
      </c>
      <c r="D40" s="7" t="s">
        <v>15</v>
      </c>
      <c r="E40" s="153">
        <v>3</v>
      </c>
      <c r="F40" s="153">
        <v>3</v>
      </c>
      <c r="G40" s="153">
        <v>4</v>
      </c>
      <c r="H40" s="153">
        <v>4</v>
      </c>
      <c r="I40" s="153">
        <v>3</v>
      </c>
      <c r="J40" s="153">
        <v>3</v>
      </c>
      <c r="K40" s="153">
        <v>4</v>
      </c>
      <c r="L40" s="153">
        <v>4</v>
      </c>
      <c r="M40" s="153">
        <v>3</v>
      </c>
      <c r="N40" s="153">
        <v>3</v>
      </c>
      <c r="O40" s="153">
        <v>4</v>
      </c>
      <c r="P40" s="153">
        <v>3</v>
      </c>
      <c r="Q40" s="153">
        <v>3</v>
      </c>
      <c r="R40" s="153">
        <v>4</v>
      </c>
      <c r="S40" s="153">
        <v>3</v>
      </c>
      <c r="T40" s="153">
        <v>3</v>
      </c>
      <c r="U40" s="153">
        <v>3</v>
      </c>
      <c r="V40" s="153">
        <v>2</v>
      </c>
      <c r="W40" s="3">
        <v>59</v>
      </c>
      <c r="X40" s="24">
        <v>3</v>
      </c>
      <c r="Y40" s="2">
        <f>VLOOKUP(Z40,Bakgrunnsdata!$BS$6:$BT$66,2,FALSE)</f>
        <v>15</v>
      </c>
      <c r="Z40" s="2">
        <f t="shared" si="1"/>
        <v>16</v>
      </c>
    </row>
    <row r="41" spans="1:26">
      <c r="A41" s="3">
        <v>2</v>
      </c>
      <c r="B41" s="13">
        <v>39925</v>
      </c>
      <c r="C41" s="7">
        <v>49</v>
      </c>
      <c r="D41" s="7" t="s">
        <v>75</v>
      </c>
      <c r="E41" s="153">
        <v>3</v>
      </c>
      <c r="F41" s="153">
        <v>2</v>
      </c>
      <c r="G41" s="153">
        <v>4</v>
      </c>
      <c r="H41" s="153">
        <v>4</v>
      </c>
      <c r="I41" s="153">
        <v>3</v>
      </c>
      <c r="J41" s="153">
        <v>3</v>
      </c>
      <c r="K41" s="153">
        <v>6</v>
      </c>
      <c r="L41" s="153">
        <v>7</v>
      </c>
      <c r="M41" s="153">
        <v>4</v>
      </c>
      <c r="N41" s="153">
        <v>2</v>
      </c>
      <c r="O41" s="153">
        <v>2</v>
      </c>
      <c r="P41" s="153">
        <v>2</v>
      </c>
      <c r="Q41" s="153">
        <v>2</v>
      </c>
      <c r="R41" s="153">
        <v>4</v>
      </c>
      <c r="S41" s="153">
        <v>3</v>
      </c>
      <c r="T41" s="153">
        <v>3</v>
      </c>
      <c r="U41" s="153">
        <v>3</v>
      </c>
      <c r="V41" s="153">
        <v>3</v>
      </c>
      <c r="W41" s="3">
        <v>60</v>
      </c>
      <c r="X41" s="24">
        <v>4</v>
      </c>
      <c r="Y41" s="2">
        <f>VLOOKUP(Z41,Bakgrunnsdata!$BS$6:$BT$66,2,FALSE)</f>
        <v>10</v>
      </c>
      <c r="Z41" s="2">
        <f t="shared" si="1"/>
        <v>21</v>
      </c>
    </row>
    <row r="42" spans="1:26">
      <c r="A42" s="3">
        <v>2</v>
      </c>
      <c r="B42" s="13">
        <v>39925</v>
      </c>
      <c r="C42" s="7">
        <v>62</v>
      </c>
      <c r="D42" s="7" t="s">
        <v>111</v>
      </c>
      <c r="E42" s="153">
        <v>4</v>
      </c>
      <c r="F42" s="153">
        <v>2</v>
      </c>
      <c r="G42" s="153">
        <v>4</v>
      </c>
      <c r="H42" s="153">
        <v>5</v>
      </c>
      <c r="I42" s="153">
        <v>3</v>
      </c>
      <c r="J42" s="153">
        <v>3</v>
      </c>
      <c r="K42" s="153">
        <v>5</v>
      </c>
      <c r="L42" s="153">
        <v>5</v>
      </c>
      <c r="M42" s="153">
        <v>3</v>
      </c>
      <c r="N42" s="153">
        <v>3</v>
      </c>
      <c r="O42" s="153">
        <v>4</v>
      </c>
      <c r="P42" s="153">
        <v>3</v>
      </c>
      <c r="Q42" s="153">
        <v>3</v>
      </c>
      <c r="R42" s="153">
        <v>5</v>
      </c>
      <c r="S42" s="153">
        <v>3</v>
      </c>
      <c r="T42" s="153">
        <v>2</v>
      </c>
      <c r="U42" s="153">
        <v>2</v>
      </c>
      <c r="V42" s="153">
        <v>3</v>
      </c>
      <c r="W42" s="3">
        <v>62</v>
      </c>
      <c r="X42" s="24">
        <v>6</v>
      </c>
      <c r="Y42" s="2">
        <f>VLOOKUP(Z42,Bakgrunnsdata!$BS$6:$BT$66,2,FALSE)</f>
        <v>6</v>
      </c>
      <c r="Z42" s="2">
        <f t="shared" si="1"/>
        <v>25</v>
      </c>
    </row>
    <row r="43" spans="1:26">
      <c r="A43" s="3">
        <v>2</v>
      </c>
      <c r="B43" s="13">
        <v>39925</v>
      </c>
      <c r="C43" s="7">
        <v>11</v>
      </c>
      <c r="D43" s="7" t="s">
        <v>106</v>
      </c>
      <c r="E43" s="153">
        <v>5</v>
      </c>
      <c r="F43" s="153">
        <v>3</v>
      </c>
      <c r="G43" s="153">
        <v>3</v>
      </c>
      <c r="H43" s="153">
        <v>3</v>
      </c>
      <c r="I43" s="153">
        <v>3</v>
      </c>
      <c r="J43" s="153">
        <v>3</v>
      </c>
      <c r="K43" s="153">
        <v>5</v>
      </c>
      <c r="L43" s="153">
        <v>2</v>
      </c>
      <c r="M43" s="153">
        <v>2</v>
      </c>
      <c r="N43" s="153">
        <v>3</v>
      </c>
      <c r="O43" s="153">
        <v>3</v>
      </c>
      <c r="P43" s="153">
        <v>3</v>
      </c>
      <c r="Q43" s="153">
        <v>3</v>
      </c>
      <c r="R43" s="153">
        <v>3</v>
      </c>
      <c r="S43" s="153">
        <v>3</v>
      </c>
      <c r="T43" s="153">
        <v>3</v>
      </c>
      <c r="U43" s="153">
        <v>2</v>
      </c>
      <c r="V43" s="153">
        <v>3</v>
      </c>
      <c r="W43" s="3">
        <v>55</v>
      </c>
      <c r="X43" s="24">
        <v>-1</v>
      </c>
      <c r="Y43" s="2">
        <f>VLOOKUP(Z43,Bakgrunnsdata!$BS$6:$BT$66,2,FALSE)</f>
        <v>30</v>
      </c>
      <c r="Z43" s="2">
        <f t="shared" si="1"/>
        <v>8</v>
      </c>
    </row>
    <row r="44" spans="1:26">
      <c r="A44" s="3">
        <v>2</v>
      </c>
      <c r="B44" s="13">
        <v>39925</v>
      </c>
      <c r="C44" s="7">
        <v>2</v>
      </c>
      <c r="D44" s="7" t="s">
        <v>4</v>
      </c>
      <c r="E44" s="153">
        <v>4</v>
      </c>
      <c r="F44" s="153">
        <v>3</v>
      </c>
      <c r="G44" s="153">
        <v>3</v>
      </c>
      <c r="H44" s="153">
        <v>4</v>
      </c>
      <c r="I44" s="153">
        <v>3</v>
      </c>
      <c r="J44" s="153">
        <v>3</v>
      </c>
      <c r="K44" s="153">
        <v>4</v>
      </c>
      <c r="L44" s="153">
        <v>3</v>
      </c>
      <c r="M44" s="153">
        <v>3</v>
      </c>
      <c r="N44" s="153">
        <v>3</v>
      </c>
      <c r="O44" s="153">
        <v>4</v>
      </c>
      <c r="P44" s="153">
        <v>2</v>
      </c>
      <c r="Q44" s="153">
        <v>2</v>
      </c>
      <c r="R44" s="153">
        <v>4</v>
      </c>
      <c r="S44" s="153">
        <v>2</v>
      </c>
      <c r="T44" s="153">
        <v>3</v>
      </c>
      <c r="U44" s="153">
        <v>3</v>
      </c>
      <c r="V44" s="153">
        <v>3</v>
      </c>
      <c r="W44" s="3">
        <v>56</v>
      </c>
      <c r="X44" s="24">
        <v>0</v>
      </c>
      <c r="Y44" s="2">
        <f>VLOOKUP(Z44,Bakgrunnsdata!$BS$6:$BT$66,2,FALSE)</f>
        <v>28</v>
      </c>
      <c r="Z44" s="2">
        <f t="shared" si="1"/>
        <v>9</v>
      </c>
    </row>
    <row r="45" spans="1:26">
      <c r="A45" s="3">
        <v>2</v>
      </c>
      <c r="B45" s="13">
        <v>39925</v>
      </c>
      <c r="C45" s="7">
        <v>201</v>
      </c>
      <c r="D45" s="7" t="s">
        <v>101</v>
      </c>
      <c r="E45" s="153">
        <v>5</v>
      </c>
      <c r="F45" s="153">
        <v>4</v>
      </c>
      <c r="G45" s="153">
        <v>4</v>
      </c>
      <c r="H45" s="153">
        <v>4</v>
      </c>
      <c r="I45" s="153">
        <v>4</v>
      </c>
      <c r="J45" s="153">
        <v>3</v>
      </c>
      <c r="K45" s="153">
        <v>4</v>
      </c>
      <c r="L45" s="153">
        <v>4</v>
      </c>
      <c r="M45" s="153">
        <v>4</v>
      </c>
      <c r="N45" s="153">
        <v>3</v>
      </c>
      <c r="O45" s="153">
        <v>4</v>
      </c>
      <c r="P45" s="153">
        <v>3</v>
      </c>
      <c r="Q45" s="153">
        <v>2</v>
      </c>
      <c r="R45" s="153">
        <v>5</v>
      </c>
      <c r="S45" s="153">
        <v>3</v>
      </c>
      <c r="T45" s="153">
        <v>3</v>
      </c>
      <c r="U45" s="153">
        <v>3</v>
      </c>
      <c r="V45" s="153">
        <v>3</v>
      </c>
      <c r="W45" s="3">
        <v>65</v>
      </c>
      <c r="X45" s="24">
        <v>9</v>
      </c>
      <c r="Y45" s="2">
        <f>VLOOKUP(Z45,Bakgrunnsdata!$BS$6:$BT$66,2,FALSE)</f>
        <v>4</v>
      </c>
      <c r="Z45" s="2">
        <f t="shared" si="1"/>
        <v>27</v>
      </c>
    </row>
    <row r="46" spans="1:26">
      <c r="A46" s="3">
        <v>2</v>
      </c>
      <c r="B46" s="13">
        <v>39925</v>
      </c>
      <c r="C46" s="7">
        <v>65</v>
      </c>
      <c r="D46" s="7" t="s">
        <v>97</v>
      </c>
      <c r="E46" s="153">
        <v>5</v>
      </c>
      <c r="F46" s="153">
        <v>5</v>
      </c>
      <c r="G46" s="153">
        <v>6</v>
      </c>
      <c r="H46" s="153">
        <v>6</v>
      </c>
      <c r="I46" s="153">
        <v>4</v>
      </c>
      <c r="J46" s="153">
        <v>3</v>
      </c>
      <c r="K46" s="153">
        <v>5</v>
      </c>
      <c r="L46" s="153">
        <v>7</v>
      </c>
      <c r="M46" s="153">
        <v>3</v>
      </c>
      <c r="N46" s="153">
        <v>2</v>
      </c>
      <c r="O46" s="153">
        <v>4</v>
      </c>
      <c r="P46" s="153">
        <v>3</v>
      </c>
      <c r="Q46" s="153">
        <v>4</v>
      </c>
      <c r="R46" s="153">
        <v>6</v>
      </c>
      <c r="S46" s="153">
        <v>4</v>
      </c>
      <c r="T46" s="153">
        <v>5</v>
      </c>
      <c r="U46" s="153">
        <v>4</v>
      </c>
      <c r="V46" s="153">
        <v>5</v>
      </c>
      <c r="W46" s="3">
        <v>81</v>
      </c>
      <c r="X46" s="24">
        <v>25</v>
      </c>
      <c r="Y46" s="2">
        <f>VLOOKUP(Z46,Bakgrunnsdata!$BS$6:$BT$66,2,FALSE)</f>
        <v>2</v>
      </c>
      <c r="Z46" s="2">
        <f t="shared" si="1"/>
        <v>29</v>
      </c>
    </row>
    <row r="47" spans="1:26">
      <c r="A47" s="3">
        <v>2</v>
      </c>
      <c r="B47" s="13">
        <v>39925</v>
      </c>
      <c r="C47" s="7">
        <v>34</v>
      </c>
      <c r="D47" s="7" t="s">
        <v>92</v>
      </c>
      <c r="E47" s="153">
        <v>3</v>
      </c>
      <c r="F47" s="153">
        <v>3</v>
      </c>
      <c r="G47" s="153">
        <v>4</v>
      </c>
      <c r="H47" s="153">
        <v>4</v>
      </c>
      <c r="I47" s="153">
        <v>2</v>
      </c>
      <c r="J47" s="153">
        <v>3</v>
      </c>
      <c r="K47" s="153">
        <v>4</v>
      </c>
      <c r="L47" s="153">
        <v>3</v>
      </c>
      <c r="M47" s="153">
        <v>3</v>
      </c>
      <c r="N47" s="153">
        <v>3</v>
      </c>
      <c r="O47" s="153">
        <v>2</v>
      </c>
      <c r="P47" s="153">
        <v>3</v>
      </c>
      <c r="Q47" s="153">
        <v>3</v>
      </c>
      <c r="R47" s="153">
        <v>5</v>
      </c>
      <c r="S47" s="153">
        <v>3</v>
      </c>
      <c r="T47" s="153">
        <v>3</v>
      </c>
      <c r="U47" s="153">
        <v>3</v>
      </c>
      <c r="V47" s="153">
        <v>4</v>
      </c>
      <c r="W47" s="3">
        <v>58</v>
      </c>
      <c r="X47" s="24">
        <v>2</v>
      </c>
      <c r="Y47" s="2">
        <f>VLOOKUP(Z47,Bakgrunnsdata!$BS$6:$BT$66,2,FALSE)</f>
        <v>20</v>
      </c>
      <c r="Z47" s="2">
        <f t="shared" si="1"/>
        <v>13</v>
      </c>
    </row>
    <row r="48" spans="1:26">
      <c r="A48" s="3">
        <v>2</v>
      </c>
      <c r="B48" s="13">
        <v>39925</v>
      </c>
      <c r="C48" s="7">
        <v>44</v>
      </c>
      <c r="D48" s="7" t="s">
        <v>35</v>
      </c>
      <c r="E48" s="153">
        <v>3</v>
      </c>
      <c r="F48" s="153">
        <v>2</v>
      </c>
      <c r="G48" s="153">
        <v>3</v>
      </c>
      <c r="H48" s="153">
        <v>4</v>
      </c>
      <c r="I48" s="153">
        <v>4</v>
      </c>
      <c r="J48" s="153">
        <v>3</v>
      </c>
      <c r="K48" s="153">
        <v>4</v>
      </c>
      <c r="L48" s="153">
        <v>3</v>
      </c>
      <c r="M48" s="153">
        <v>3</v>
      </c>
      <c r="N48" s="153">
        <v>2</v>
      </c>
      <c r="O48" s="153">
        <v>5</v>
      </c>
      <c r="P48" s="153">
        <v>3</v>
      </c>
      <c r="Q48" s="153">
        <v>4</v>
      </c>
      <c r="R48" s="153">
        <v>4</v>
      </c>
      <c r="S48" s="153">
        <v>2</v>
      </c>
      <c r="T48" s="153">
        <v>5</v>
      </c>
      <c r="U48" s="153">
        <v>2</v>
      </c>
      <c r="V48" s="153">
        <v>3</v>
      </c>
      <c r="W48" s="3">
        <v>59</v>
      </c>
      <c r="X48" s="24">
        <v>3</v>
      </c>
      <c r="Y48" s="2">
        <f>VLOOKUP(Z48,Bakgrunnsdata!$BS$6:$BT$66,2,FALSE)</f>
        <v>15</v>
      </c>
      <c r="Z48" s="2">
        <f t="shared" si="1"/>
        <v>16</v>
      </c>
    </row>
    <row r="49" spans="1:26">
      <c r="A49" s="3">
        <v>2</v>
      </c>
      <c r="B49" s="13">
        <v>39925</v>
      </c>
      <c r="C49" s="7">
        <v>17</v>
      </c>
      <c r="D49" s="7" t="s">
        <v>73</v>
      </c>
      <c r="E49" s="153">
        <v>5</v>
      </c>
      <c r="F49" s="153">
        <v>2</v>
      </c>
      <c r="G49" s="153">
        <v>3</v>
      </c>
      <c r="H49" s="153">
        <v>5</v>
      </c>
      <c r="I49" s="153">
        <v>4</v>
      </c>
      <c r="J49" s="153">
        <v>3</v>
      </c>
      <c r="K49" s="153">
        <v>4</v>
      </c>
      <c r="L49" s="153">
        <v>3</v>
      </c>
      <c r="M49" s="153">
        <v>2</v>
      </c>
      <c r="N49" s="153">
        <v>2</v>
      </c>
      <c r="O49" s="153">
        <v>4</v>
      </c>
      <c r="P49" s="153">
        <v>2</v>
      </c>
      <c r="Q49" s="153">
        <v>3</v>
      </c>
      <c r="R49" s="153">
        <v>4</v>
      </c>
      <c r="S49" s="153">
        <v>3</v>
      </c>
      <c r="T49" s="153">
        <v>5</v>
      </c>
      <c r="U49" s="153">
        <v>4</v>
      </c>
      <c r="V49" s="153">
        <v>3</v>
      </c>
      <c r="W49" s="3">
        <v>61</v>
      </c>
      <c r="X49" s="24">
        <v>5</v>
      </c>
      <c r="Y49" s="2">
        <f>VLOOKUP(Z49,Bakgrunnsdata!$BS$6:$BT$66,2,FALSE)</f>
        <v>8</v>
      </c>
      <c r="Z49" s="2">
        <f t="shared" si="1"/>
        <v>23</v>
      </c>
    </row>
    <row r="50" spans="1:26">
      <c r="A50" s="3">
        <v>2</v>
      </c>
      <c r="B50" s="13">
        <v>39925</v>
      </c>
      <c r="C50" s="7">
        <v>3</v>
      </c>
      <c r="D50" s="7" t="s">
        <v>22</v>
      </c>
      <c r="E50" s="153">
        <v>3</v>
      </c>
      <c r="F50" s="153">
        <v>3</v>
      </c>
      <c r="G50" s="153">
        <v>4</v>
      </c>
      <c r="H50" s="153">
        <v>4</v>
      </c>
      <c r="I50" s="153">
        <v>3</v>
      </c>
      <c r="J50" s="153">
        <v>3</v>
      </c>
      <c r="K50" s="153">
        <v>4</v>
      </c>
      <c r="L50" s="153">
        <v>3</v>
      </c>
      <c r="M50" s="153">
        <v>3</v>
      </c>
      <c r="N50" s="153">
        <v>3</v>
      </c>
      <c r="O50" s="153">
        <v>4</v>
      </c>
      <c r="P50" s="153">
        <v>2</v>
      </c>
      <c r="Q50" s="153">
        <v>2</v>
      </c>
      <c r="R50" s="153">
        <v>4</v>
      </c>
      <c r="S50" s="153">
        <v>4</v>
      </c>
      <c r="T50" s="153">
        <v>2</v>
      </c>
      <c r="U50" s="153">
        <v>2</v>
      </c>
      <c r="V50" s="153">
        <v>3</v>
      </c>
      <c r="W50" s="3">
        <v>56</v>
      </c>
      <c r="X50" s="24">
        <v>0</v>
      </c>
      <c r="Y50" s="2">
        <f>VLOOKUP(Z50,Bakgrunnsdata!$BS$6:$BT$66,2,FALSE)</f>
        <v>28</v>
      </c>
      <c r="Z50" s="2">
        <f t="shared" si="1"/>
        <v>9</v>
      </c>
    </row>
    <row r="51" spans="1:26">
      <c r="A51" s="3">
        <v>2</v>
      </c>
      <c r="B51" s="13">
        <v>39925</v>
      </c>
      <c r="C51" s="7">
        <v>19</v>
      </c>
      <c r="D51" s="7" t="s">
        <v>29</v>
      </c>
      <c r="E51" s="153">
        <v>4</v>
      </c>
      <c r="F51" s="153">
        <v>3</v>
      </c>
      <c r="G51" s="153">
        <v>4</v>
      </c>
      <c r="H51" s="153">
        <v>4</v>
      </c>
      <c r="I51" s="153">
        <v>3</v>
      </c>
      <c r="J51" s="153">
        <v>3</v>
      </c>
      <c r="K51" s="153">
        <v>6</v>
      </c>
      <c r="L51" s="153">
        <v>3</v>
      </c>
      <c r="M51" s="153">
        <v>3</v>
      </c>
      <c r="N51" s="153">
        <v>3</v>
      </c>
      <c r="O51" s="153">
        <v>2</v>
      </c>
      <c r="P51" s="153">
        <v>3</v>
      </c>
      <c r="Q51" s="153">
        <v>3</v>
      </c>
      <c r="R51" s="153">
        <v>4</v>
      </c>
      <c r="S51" s="153">
        <v>3</v>
      </c>
      <c r="T51" s="153">
        <v>3</v>
      </c>
      <c r="U51" s="153">
        <v>2</v>
      </c>
      <c r="V51" s="153">
        <v>3</v>
      </c>
      <c r="W51" s="3">
        <v>59</v>
      </c>
      <c r="X51" s="24">
        <v>3</v>
      </c>
      <c r="Y51" s="2">
        <f>VLOOKUP(Z51,Bakgrunnsdata!$BS$6:$BT$66,2,FALSE)</f>
        <v>15</v>
      </c>
      <c r="Z51" s="2">
        <f t="shared" si="1"/>
        <v>16</v>
      </c>
    </row>
    <row r="52" spans="1:26">
      <c r="A52" s="3">
        <v>3</v>
      </c>
      <c r="B52" s="13">
        <v>39932</v>
      </c>
      <c r="C52" s="7">
        <v>23</v>
      </c>
      <c r="D52" s="7" t="s">
        <v>10</v>
      </c>
      <c r="E52" s="153">
        <v>4</v>
      </c>
      <c r="F52" s="153">
        <v>4</v>
      </c>
      <c r="G52" s="153">
        <v>4</v>
      </c>
      <c r="H52" s="153">
        <v>4</v>
      </c>
      <c r="I52" s="153">
        <v>4</v>
      </c>
      <c r="J52" s="153">
        <v>3</v>
      </c>
      <c r="K52" s="153">
        <v>4</v>
      </c>
      <c r="L52" s="153">
        <v>3</v>
      </c>
      <c r="M52" s="153">
        <v>3</v>
      </c>
      <c r="N52" s="153">
        <v>3</v>
      </c>
      <c r="O52" s="153">
        <v>4</v>
      </c>
      <c r="P52" s="153">
        <v>3</v>
      </c>
      <c r="Q52" s="153">
        <v>3</v>
      </c>
      <c r="R52" s="153">
        <v>4</v>
      </c>
      <c r="S52" s="153">
        <v>3</v>
      </c>
      <c r="T52" s="153">
        <v>3</v>
      </c>
      <c r="U52" s="153">
        <v>3</v>
      </c>
      <c r="V52" s="153">
        <v>3</v>
      </c>
      <c r="W52" s="3">
        <v>62</v>
      </c>
      <c r="X52" s="24">
        <v>6</v>
      </c>
      <c r="Y52" s="2">
        <f>VLOOKUP(Z52,Bakgrunnsdata!$BS$6:$BT$66,2,FALSE)</f>
        <v>20</v>
      </c>
      <c r="Z52" s="2">
        <f>RANK(W52,$W$52:$W$68,1)</f>
        <v>13</v>
      </c>
    </row>
    <row r="53" spans="1:26">
      <c r="A53" s="3">
        <v>3</v>
      </c>
      <c r="B53" s="13">
        <v>39932</v>
      </c>
      <c r="C53" s="7">
        <v>68</v>
      </c>
      <c r="D53" s="7" t="s">
        <v>69</v>
      </c>
      <c r="E53" s="153">
        <v>4</v>
      </c>
      <c r="F53" s="153">
        <v>4</v>
      </c>
      <c r="G53" s="153">
        <v>4</v>
      </c>
      <c r="H53" s="153">
        <v>5</v>
      </c>
      <c r="I53" s="153">
        <v>3</v>
      </c>
      <c r="J53" s="153">
        <v>3</v>
      </c>
      <c r="K53" s="153">
        <v>4</v>
      </c>
      <c r="L53" s="153">
        <v>2</v>
      </c>
      <c r="M53" s="153">
        <v>3</v>
      </c>
      <c r="N53" s="153">
        <v>2</v>
      </c>
      <c r="O53" s="153">
        <v>3</v>
      </c>
      <c r="P53" s="153">
        <v>2</v>
      </c>
      <c r="Q53" s="153">
        <v>3</v>
      </c>
      <c r="R53" s="153">
        <v>5</v>
      </c>
      <c r="S53" s="153">
        <v>4</v>
      </c>
      <c r="T53" s="153">
        <v>3</v>
      </c>
      <c r="U53" s="153">
        <v>3</v>
      </c>
      <c r="V53" s="153">
        <v>3</v>
      </c>
      <c r="W53" s="3">
        <v>60</v>
      </c>
      <c r="X53" s="24">
        <v>4</v>
      </c>
      <c r="Y53" s="2">
        <f>VLOOKUP(Z53,Bakgrunnsdata!$BS$6:$BT$66,2,FALSE)</f>
        <v>28</v>
      </c>
      <c r="Z53" s="2">
        <f t="shared" ref="Z53:Z68" si="2">RANK(W53,$W$52:$W$68,1)</f>
        <v>9</v>
      </c>
    </row>
    <row r="54" spans="1:26">
      <c r="A54" s="3">
        <v>3</v>
      </c>
      <c r="B54" s="13">
        <v>39932</v>
      </c>
      <c r="C54" s="12">
        <v>9</v>
      </c>
      <c r="D54" s="10" t="s">
        <v>99</v>
      </c>
      <c r="E54" s="153">
        <v>3</v>
      </c>
      <c r="F54" s="153">
        <v>3</v>
      </c>
      <c r="G54" s="153">
        <v>3</v>
      </c>
      <c r="H54" s="153">
        <v>6</v>
      </c>
      <c r="I54" s="153">
        <v>3</v>
      </c>
      <c r="J54" s="153">
        <v>2</v>
      </c>
      <c r="K54" s="153">
        <v>4</v>
      </c>
      <c r="L54" s="153">
        <v>4</v>
      </c>
      <c r="M54" s="153">
        <v>2</v>
      </c>
      <c r="N54" s="153">
        <v>3</v>
      </c>
      <c r="O54" s="153">
        <v>3</v>
      </c>
      <c r="P54" s="153">
        <v>3</v>
      </c>
      <c r="Q54" s="153">
        <v>3</v>
      </c>
      <c r="R54" s="153">
        <v>3</v>
      </c>
      <c r="S54" s="153">
        <v>3</v>
      </c>
      <c r="T54" s="153">
        <v>3</v>
      </c>
      <c r="U54" s="153">
        <v>3</v>
      </c>
      <c r="V54" s="153">
        <v>4</v>
      </c>
      <c r="W54" s="3">
        <v>58</v>
      </c>
      <c r="X54" s="24">
        <v>2</v>
      </c>
      <c r="Y54" s="2">
        <f>VLOOKUP(Z54,Bakgrunnsdata!$BS$6:$BT$66,2,FALSE)</f>
        <v>34</v>
      </c>
      <c r="Z54" s="2">
        <f t="shared" si="2"/>
        <v>6</v>
      </c>
    </row>
    <row r="55" spans="1:26">
      <c r="A55" s="3">
        <v>3</v>
      </c>
      <c r="B55" s="13">
        <v>39932</v>
      </c>
      <c r="C55" s="7">
        <v>198</v>
      </c>
      <c r="D55" s="7" t="s">
        <v>91</v>
      </c>
      <c r="E55" s="153">
        <v>3</v>
      </c>
      <c r="F55" s="153">
        <v>2</v>
      </c>
      <c r="G55" s="153">
        <v>3</v>
      </c>
      <c r="H55" s="153">
        <v>4</v>
      </c>
      <c r="I55" s="153">
        <v>3</v>
      </c>
      <c r="J55" s="153">
        <v>2</v>
      </c>
      <c r="K55" s="153">
        <v>4</v>
      </c>
      <c r="L55" s="153">
        <v>3</v>
      </c>
      <c r="M55" s="153">
        <v>3</v>
      </c>
      <c r="N55" s="153">
        <v>3</v>
      </c>
      <c r="O55" s="153">
        <v>4</v>
      </c>
      <c r="P55" s="153">
        <v>2</v>
      </c>
      <c r="Q55" s="153">
        <v>2</v>
      </c>
      <c r="R55" s="153">
        <v>4</v>
      </c>
      <c r="S55" s="153">
        <v>3</v>
      </c>
      <c r="T55" s="153">
        <v>2</v>
      </c>
      <c r="U55" s="153">
        <v>2</v>
      </c>
      <c r="V55" s="153">
        <v>4</v>
      </c>
      <c r="W55" s="3">
        <v>53</v>
      </c>
      <c r="X55" s="24">
        <v>-3</v>
      </c>
      <c r="Y55" s="2">
        <f>VLOOKUP(Z55,Bakgrunnsdata!$BS$6:$BT$66,2,FALSE)</f>
        <v>43</v>
      </c>
      <c r="Z55" s="2">
        <f t="shared" si="2"/>
        <v>3</v>
      </c>
    </row>
    <row r="56" spans="1:26">
      <c r="A56" s="3">
        <v>3</v>
      </c>
      <c r="B56" s="13">
        <v>39932</v>
      </c>
      <c r="C56" s="7">
        <v>1</v>
      </c>
      <c r="D56" s="7" t="s">
        <v>7</v>
      </c>
      <c r="E56" s="153">
        <v>4</v>
      </c>
      <c r="F56" s="153">
        <v>3</v>
      </c>
      <c r="G56" s="153">
        <v>4</v>
      </c>
      <c r="H56" s="153">
        <v>4</v>
      </c>
      <c r="I56" s="153">
        <v>4</v>
      </c>
      <c r="J56" s="153">
        <v>2</v>
      </c>
      <c r="K56" s="153">
        <v>4</v>
      </c>
      <c r="L56" s="153">
        <v>3</v>
      </c>
      <c r="M56" s="153">
        <v>4</v>
      </c>
      <c r="N56" s="153">
        <v>3</v>
      </c>
      <c r="O56" s="153">
        <v>4</v>
      </c>
      <c r="P56" s="153">
        <v>3</v>
      </c>
      <c r="Q56" s="153">
        <v>2</v>
      </c>
      <c r="R56" s="153">
        <v>4</v>
      </c>
      <c r="S56" s="153">
        <v>4</v>
      </c>
      <c r="T56" s="153">
        <v>2</v>
      </c>
      <c r="U56" s="153">
        <v>3</v>
      </c>
      <c r="V56" s="153">
        <v>3</v>
      </c>
      <c r="W56" s="3">
        <v>60</v>
      </c>
      <c r="X56" s="24">
        <v>4</v>
      </c>
      <c r="Y56" s="2">
        <f>VLOOKUP(Z56,Bakgrunnsdata!$BS$6:$BT$66,2,FALSE)</f>
        <v>28</v>
      </c>
      <c r="Z56" s="2">
        <f t="shared" si="2"/>
        <v>9</v>
      </c>
    </row>
    <row r="57" spans="1:26">
      <c r="A57" s="3">
        <v>3</v>
      </c>
      <c r="B57" s="13">
        <v>39932</v>
      </c>
      <c r="C57" s="7">
        <v>16</v>
      </c>
      <c r="D57" s="7" t="s">
        <v>30</v>
      </c>
      <c r="E57" s="153">
        <v>3</v>
      </c>
      <c r="F57" s="153">
        <v>3</v>
      </c>
      <c r="G57" s="153">
        <v>3</v>
      </c>
      <c r="H57" s="153">
        <v>3</v>
      </c>
      <c r="I57" s="153">
        <v>3</v>
      </c>
      <c r="J57" s="153">
        <v>3</v>
      </c>
      <c r="K57" s="153">
        <v>3</v>
      </c>
      <c r="L57" s="153">
        <v>3</v>
      </c>
      <c r="M57" s="153">
        <v>3</v>
      </c>
      <c r="N57" s="153">
        <v>2</v>
      </c>
      <c r="O57" s="153">
        <v>2</v>
      </c>
      <c r="P57" s="153">
        <v>2</v>
      </c>
      <c r="Q57" s="153">
        <v>2</v>
      </c>
      <c r="R57" s="153">
        <v>3</v>
      </c>
      <c r="S57" s="153">
        <v>3</v>
      </c>
      <c r="T57" s="153">
        <v>3</v>
      </c>
      <c r="U57" s="153">
        <v>4</v>
      </c>
      <c r="V57" s="153">
        <v>2</v>
      </c>
      <c r="W57" s="3">
        <v>50</v>
      </c>
      <c r="X57" s="24">
        <v>-6</v>
      </c>
      <c r="Y57" s="2">
        <f>VLOOKUP(Z57,Bakgrunnsdata!$BS$6:$BT$66,2,FALSE)</f>
        <v>50</v>
      </c>
      <c r="Z57" s="2">
        <f t="shared" si="2"/>
        <v>1</v>
      </c>
    </row>
    <row r="58" spans="1:26">
      <c r="A58" s="3">
        <v>3</v>
      </c>
      <c r="B58" s="13">
        <v>39932</v>
      </c>
      <c r="C58" s="7">
        <v>12</v>
      </c>
      <c r="D58" s="7" t="s">
        <v>31</v>
      </c>
      <c r="E58" s="153">
        <v>3</v>
      </c>
      <c r="F58" s="153">
        <v>2</v>
      </c>
      <c r="G58" s="153">
        <v>3</v>
      </c>
      <c r="H58" s="153">
        <v>4</v>
      </c>
      <c r="I58" s="153">
        <v>3</v>
      </c>
      <c r="J58" s="153">
        <v>2</v>
      </c>
      <c r="K58" s="153">
        <v>5</v>
      </c>
      <c r="L58" s="153">
        <v>4</v>
      </c>
      <c r="M58" s="153">
        <v>4</v>
      </c>
      <c r="N58" s="153">
        <v>3</v>
      </c>
      <c r="O58" s="153">
        <v>2</v>
      </c>
      <c r="P58" s="153">
        <v>4</v>
      </c>
      <c r="Q58" s="153">
        <v>3</v>
      </c>
      <c r="R58" s="153">
        <v>3</v>
      </c>
      <c r="S58" s="153">
        <v>3</v>
      </c>
      <c r="T58" s="153">
        <v>2</v>
      </c>
      <c r="U58" s="153">
        <v>2</v>
      </c>
      <c r="V58" s="153">
        <v>4</v>
      </c>
      <c r="W58" s="3">
        <v>56</v>
      </c>
      <c r="X58" s="24">
        <v>0</v>
      </c>
      <c r="Y58" s="2">
        <f>VLOOKUP(Z58,Bakgrunnsdata!$BS$6:$BT$66,2,FALSE)</f>
        <v>40</v>
      </c>
      <c r="Z58" s="2">
        <f t="shared" si="2"/>
        <v>4</v>
      </c>
    </row>
    <row r="59" spans="1:26">
      <c r="A59" s="3">
        <v>3</v>
      </c>
      <c r="B59" s="13">
        <v>39932</v>
      </c>
      <c r="C59" s="7">
        <v>18</v>
      </c>
      <c r="D59" s="7" t="s">
        <v>13</v>
      </c>
      <c r="E59" s="153">
        <v>3</v>
      </c>
      <c r="F59" s="153">
        <v>3</v>
      </c>
      <c r="G59" s="153">
        <v>4</v>
      </c>
      <c r="H59" s="153">
        <v>4</v>
      </c>
      <c r="I59" s="153">
        <v>3</v>
      </c>
      <c r="J59" s="153">
        <v>3</v>
      </c>
      <c r="K59" s="153">
        <v>5</v>
      </c>
      <c r="L59" s="153">
        <v>3</v>
      </c>
      <c r="M59" s="153">
        <v>5</v>
      </c>
      <c r="N59" s="153">
        <v>2</v>
      </c>
      <c r="O59" s="153">
        <v>3</v>
      </c>
      <c r="P59" s="153">
        <v>3</v>
      </c>
      <c r="Q59" s="153">
        <v>2</v>
      </c>
      <c r="R59" s="153">
        <v>3</v>
      </c>
      <c r="S59" s="153">
        <v>5</v>
      </c>
      <c r="T59" s="153">
        <v>3</v>
      </c>
      <c r="U59" s="153">
        <v>2</v>
      </c>
      <c r="V59" s="153">
        <v>4</v>
      </c>
      <c r="W59" s="3">
        <v>60</v>
      </c>
      <c r="X59" s="24">
        <v>4</v>
      </c>
      <c r="Y59" s="2">
        <f>VLOOKUP(Z59,Bakgrunnsdata!$BS$6:$BT$66,2,FALSE)</f>
        <v>28</v>
      </c>
      <c r="Z59" s="2">
        <f t="shared" si="2"/>
        <v>9</v>
      </c>
    </row>
    <row r="60" spans="1:26">
      <c r="A60" s="3">
        <v>3</v>
      </c>
      <c r="B60" s="13">
        <v>39932</v>
      </c>
      <c r="C60" s="7">
        <v>154</v>
      </c>
      <c r="D60" s="7" t="s">
        <v>110</v>
      </c>
      <c r="E60" s="153">
        <v>4</v>
      </c>
      <c r="F60" s="153">
        <v>3</v>
      </c>
      <c r="G60" s="153">
        <v>4</v>
      </c>
      <c r="H60" s="153">
        <v>4</v>
      </c>
      <c r="I60" s="153">
        <v>4</v>
      </c>
      <c r="J60" s="153">
        <v>3</v>
      </c>
      <c r="K60" s="153">
        <v>5</v>
      </c>
      <c r="L60" s="153">
        <v>4</v>
      </c>
      <c r="M60" s="153">
        <v>3</v>
      </c>
      <c r="N60" s="153">
        <v>3</v>
      </c>
      <c r="O60" s="153">
        <v>2</v>
      </c>
      <c r="P60" s="153">
        <v>2</v>
      </c>
      <c r="Q60" s="153">
        <v>3</v>
      </c>
      <c r="R60" s="153">
        <v>5</v>
      </c>
      <c r="S60" s="153">
        <v>4</v>
      </c>
      <c r="T60" s="153">
        <v>2</v>
      </c>
      <c r="U60" s="153">
        <v>3</v>
      </c>
      <c r="V60" s="153">
        <v>4</v>
      </c>
      <c r="W60" s="3">
        <v>62</v>
      </c>
      <c r="X60" s="24">
        <v>6</v>
      </c>
      <c r="Y60" s="2">
        <f>VLOOKUP(Z60,Bakgrunnsdata!$BS$6:$BT$66,2,FALSE)</f>
        <v>20</v>
      </c>
      <c r="Z60" s="2">
        <f t="shared" si="2"/>
        <v>13</v>
      </c>
    </row>
    <row r="61" spans="1:26">
      <c r="A61" s="3">
        <v>3</v>
      </c>
      <c r="B61" s="13">
        <v>39932</v>
      </c>
      <c r="C61" s="7">
        <v>162</v>
      </c>
      <c r="D61" s="7" t="s">
        <v>100</v>
      </c>
      <c r="E61" s="153">
        <v>5</v>
      </c>
      <c r="F61" s="153">
        <v>4</v>
      </c>
      <c r="G61" s="153">
        <v>4</v>
      </c>
      <c r="H61" s="153">
        <v>6</v>
      </c>
      <c r="I61" s="153">
        <v>4</v>
      </c>
      <c r="J61" s="153">
        <v>3</v>
      </c>
      <c r="K61" s="153">
        <v>4</v>
      </c>
      <c r="L61" s="153">
        <v>3</v>
      </c>
      <c r="M61" s="153">
        <v>3</v>
      </c>
      <c r="N61" s="153">
        <v>3</v>
      </c>
      <c r="O61" s="153">
        <v>3</v>
      </c>
      <c r="P61" s="153">
        <v>3</v>
      </c>
      <c r="Q61" s="153">
        <v>3</v>
      </c>
      <c r="R61" s="153">
        <v>4</v>
      </c>
      <c r="S61" s="153">
        <v>3</v>
      </c>
      <c r="T61" s="153">
        <v>3</v>
      </c>
      <c r="U61" s="153">
        <v>4</v>
      </c>
      <c r="V61" s="153">
        <v>4</v>
      </c>
      <c r="W61" s="3">
        <v>66</v>
      </c>
      <c r="X61" s="24">
        <v>10</v>
      </c>
      <c r="Y61" s="2">
        <f>VLOOKUP(Z61,Bakgrunnsdata!$BS$6:$BT$66,2,FALSE)</f>
        <v>15</v>
      </c>
      <c r="Z61" s="2">
        <f t="shared" si="2"/>
        <v>16</v>
      </c>
    </row>
    <row r="62" spans="1:26">
      <c r="A62" s="3">
        <v>3</v>
      </c>
      <c r="B62" s="13">
        <v>39932</v>
      </c>
      <c r="C62" s="7">
        <v>32</v>
      </c>
      <c r="D62" s="7" t="s">
        <v>85</v>
      </c>
      <c r="E62" s="153">
        <v>4</v>
      </c>
      <c r="F62" s="153">
        <v>4</v>
      </c>
      <c r="G62" s="153">
        <v>4</v>
      </c>
      <c r="H62" s="153">
        <v>4</v>
      </c>
      <c r="I62" s="153">
        <v>3</v>
      </c>
      <c r="J62" s="153">
        <v>3</v>
      </c>
      <c r="K62" s="153">
        <v>4</v>
      </c>
      <c r="L62" s="153">
        <v>4</v>
      </c>
      <c r="M62" s="153">
        <v>4</v>
      </c>
      <c r="N62" s="153">
        <v>4</v>
      </c>
      <c r="O62" s="153">
        <v>4</v>
      </c>
      <c r="P62" s="153">
        <v>3</v>
      </c>
      <c r="Q62" s="153">
        <v>2</v>
      </c>
      <c r="R62" s="153">
        <v>4</v>
      </c>
      <c r="S62" s="153">
        <v>3</v>
      </c>
      <c r="T62" s="153">
        <v>3</v>
      </c>
      <c r="U62" s="153">
        <v>3</v>
      </c>
      <c r="V62" s="153">
        <v>5</v>
      </c>
      <c r="W62" s="3">
        <v>65</v>
      </c>
      <c r="X62" s="24">
        <v>9</v>
      </c>
      <c r="Y62" s="2">
        <f>VLOOKUP(Z62,Bakgrunnsdata!$BS$6:$BT$66,2,FALSE)</f>
        <v>16</v>
      </c>
      <c r="Z62" s="2">
        <f t="shared" si="2"/>
        <v>15</v>
      </c>
    </row>
    <row r="63" spans="1:26">
      <c r="A63" s="3">
        <v>3</v>
      </c>
      <c r="B63" s="13">
        <v>39932</v>
      </c>
      <c r="C63" s="7">
        <v>178</v>
      </c>
      <c r="D63" s="7" t="s">
        <v>109</v>
      </c>
      <c r="E63" s="153">
        <v>3</v>
      </c>
      <c r="F63" s="153">
        <v>3</v>
      </c>
      <c r="G63" s="153">
        <v>4</v>
      </c>
      <c r="H63" s="153">
        <v>3</v>
      </c>
      <c r="I63" s="153">
        <v>3</v>
      </c>
      <c r="J63" s="153">
        <v>3</v>
      </c>
      <c r="K63" s="153">
        <v>3</v>
      </c>
      <c r="L63" s="153">
        <v>4</v>
      </c>
      <c r="M63" s="153">
        <v>3</v>
      </c>
      <c r="N63" s="153">
        <v>3</v>
      </c>
      <c r="O63" s="153">
        <v>4</v>
      </c>
      <c r="P63" s="153">
        <v>3</v>
      </c>
      <c r="Q63" s="153">
        <v>2</v>
      </c>
      <c r="R63" s="153">
        <v>5</v>
      </c>
      <c r="S63" s="153">
        <v>3</v>
      </c>
      <c r="T63" s="153">
        <v>3</v>
      </c>
      <c r="U63" s="153">
        <v>2</v>
      </c>
      <c r="V63" s="153">
        <v>2</v>
      </c>
      <c r="W63" s="3">
        <v>56</v>
      </c>
      <c r="X63" s="24">
        <v>0</v>
      </c>
      <c r="Y63" s="2">
        <f>VLOOKUP(Z63,Bakgrunnsdata!$BS$6:$BT$66,2,FALSE)</f>
        <v>40</v>
      </c>
      <c r="Z63" s="2">
        <f t="shared" si="2"/>
        <v>4</v>
      </c>
    </row>
    <row r="64" spans="1:26">
      <c r="A64" s="3">
        <v>3</v>
      </c>
      <c r="B64" s="13">
        <v>39932</v>
      </c>
      <c r="C64" s="7">
        <v>2</v>
      </c>
      <c r="D64" s="7" t="s">
        <v>4</v>
      </c>
      <c r="E64" s="153">
        <v>3</v>
      </c>
      <c r="F64" s="153">
        <v>3</v>
      </c>
      <c r="G64" s="153">
        <v>4</v>
      </c>
      <c r="H64" s="153">
        <v>4</v>
      </c>
      <c r="I64" s="153">
        <v>3</v>
      </c>
      <c r="J64" s="153">
        <v>3</v>
      </c>
      <c r="K64" s="153">
        <v>3</v>
      </c>
      <c r="L64" s="153">
        <v>2</v>
      </c>
      <c r="M64" s="153">
        <v>2</v>
      </c>
      <c r="N64" s="153">
        <v>2</v>
      </c>
      <c r="O64" s="153">
        <v>3</v>
      </c>
      <c r="P64" s="153">
        <v>2</v>
      </c>
      <c r="Q64" s="153">
        <v>2</v>
      </c>
      <c r="R64" s="153">
        <v>3</v>
      </c>
      <c r="S64" s="153">
        <v>3</v>
      </c>
      <c r="T64" s="153">
        <v>3</v>
      </c>
      <c r="U64" s="153">
        <v>2</v>
      </c>
      <c r="V64" s="153">
        <v>4</v>
      </c>
      <c r="W64" s="3">
        <v>51</v>
      </c>
      <c r="X64" s="24">
        <v>-5</v>
      </c>
      <c r="Y64" s="2">
        <f>VLOOKUP(Z64,Bakgrunnsdata!$BS$6:$BT$66,2,FALSE)</f>
        <v>46</v>
      </c>
      <c r="Z64" s="2">
        <f t="shared" si="2"/>
        <v>2</v>
      </c>
    </row>
    <row r="65" spans="1:26">
      <c r="A65" s="3">
        <v>3</v>
      </c>
      <c r="B65" s="13">
        <v>39932</v>
      </c>
      <c r="C65" s="7">
        <v>29</v>
      </c>
      <c r="D65" s="7" t="s">
        <v>98</v>
      </c>
      <c r="E65" s="153">
        <v>3</v>
      </c>
      <c r="F65" s="153">
        <v>4</v>
      </c>
      <c r="G65" s="153">
        <v>3</v>
      </c>
      <c r="H65" s="153">
        <v>5</v>
      </c>
      <c r="I65" s="153">
        <v>3</v>
      </c>
      <c r="J65" s="153">
        <v>2</v>
      </c>
      <c r="K65" s="153">
        <v>4</v>
      </c>
      <c r="L65" s="153">
        <v>3</v>
      </c>
      <c r="M65" s="153">
        <v>3</v>
      </c>
      <c r="N65" s="153">
        <v>3</v>
      </c>
      <c r="O65" s="153">
        <v>3</v>
      </c>
      <c r="P65" s="153">
        <v>4</v>
      </c>
      <c r="Q65" s="153">
        <v>3</v>
      </c>
      <c r="R65" s="153">
        <v>4</v>
      </c>
      <c r="S65" s="153">
        <v>3</v>
      </c>
      <c r="T65" s="153">
        <v>2</v>
      </c>
      <c r="U65" s="153">
        <v>3</v>
      </c>
      <c r="V65" s="153">
        <v>3</v>
      </c>
      <c r="W65" s="3">
        <v>58</v>
      </c>
      <c r="X65" s="24">
        <v>2</v>
      </c>
      <c r="Y65" s="2">
        <f>VLOOKUP(Z65,Bakgrunnsdata!$BS$6:$BT$66,2,FALSE)</f>
        <v>34</v>
      </c>
      <c r="Z65" s="2">
        <f t="shared" si="2"/>
        <v>6</v>
      </c>
    </row>
    <row r="66" spans="1:26">
      <c r="A66" s="3">
        <v>3</v>
      </c>
      <c r="B66" s="13">
        <v>39932</v>
      </c>
      <c r="C66" s="7">
        <v>65</v>
      </c>
      <c r="D66" s="7" t="s">
        <v>97</v>
      </c>
      <c r="E66" s="153">
        <v>4</v>
      </c>
      <c r="F66" s="153">
        <v>4</v>
      </c>
      <c r="G66" s="153">
        <v>5</v>
      </c>
      <c r="H66" s="153">
        <v>5</v>
      </c>
      <c r="I66" s="153">
        <v>5</v>
      </c>
      <c r="J66" s="153">
        <v>3</v>
      </c>
      <c r="K66" s="153">
        <v>6</v>
      </c>
      <c r="L66" s="153">
        <v>5</v>
      </c>
      <c r="M66" s="153">
        <v>4</v>
      </c>
      <c r="N66" s="153">
        <v>3</v>
      </c>
      <c r="O66" s="153">
        <v>4</v>
      </c>
      <c r="P66" s="153">
        <v>4</v>
      </c>
      <c r="Q66" s="153">
        <v>4</v>
      </c>
      <c r="R66" s="153">
        <v>5</v>
      </c>
      <c r="S66" s="153">
        <v>7</v>
      </c>
      <c r="T66" s="153">
        <v>4</v>
      </c>
      <c r="U66" s="153">
        <v>5</v>
      </c>
      <c r="V66" s="153">
        <v>4</v>
      </c>
      <c r="W66" s="3">
        <v>81</v>
      </c>
      <c r="X66" s="24">
        <v>25</v>
      </c>
      <c r="Y66" s="2">
        <f>VLOOKUP(Z66,Bakgrunnsdata!$BS$6:$BT$66,2,FALSE)</f>
        <v>14</v>
      </c>
      <c r="Z66" s="2">
        <f t="shared" si="2"/>
        <v>17</v>
      </c>
    </row>
    <row r="67" spans="1:26">
      <c r="A67" s="3">
        <v>3</v>
      </c>
      <c r="B67" s="13">
        <v>39932</v>
      </c>
      <c r="C67" s="7">
        <v>44</v>
      </c>
      <c r="D67" s="7" t="s">
        <v>35</v>
      </c>
      <c r="E67" s="153">
        <v>5</v>
      </c>
      <c r="F67" s="153">
        <v>4</v>
      </c>
      <c r="G67" s="153">
        <v>3</v>
      </c>
      <c r="H67" s="153">
        <v>4</v>
      </c>
      <c r="I67" s="153">
        <v>4</v>
      </c>
      <c r="J67" s="153">
        <v>2</v>
      </c>
      <c r="K67" s="153">
        <v>3</v>
      </c>
      <c r="L67" s="153">
        <v>5</v>
      </c>
      <c r="M67" s="153">
        <v>2</v>
      </c>
      <c r="N67" s="153">
        <v>3</v>
      </c>
      <c r="O67" s="153">
        <v>2</v>
      </c>
      <c r="P67" s="153">
        <v>2</v>
      </c>
      <c r="Q67" s="153">
        <v>3</v>
      </c>
      <c r="R67" s="153">
        <v>4</v>
      </c>
      <c r="S67" s="153">
        <v>4</v>
      </c>
      <c r="T67" s="153">
        <v>3</v>
      </c>
      <c r="U67" s="153">
        <v>2</v>
      </c>
      <c r="V67" s="153">
        <v>5</v>
      </c>
      <c r="W67" s="3">
        <v>60</v>
      </c>
      <c r="X67" s="24">
        <v>4</v>
      </c>
      <c r="Y67" s="2">
        <f>VLOOKUP(Z67,Bakgrunnsdata!$BS$6:$BT$66,2,FALSE)</f>
        <v>28</v>
      </c>
      <c r="Z67" s="2">
        <f t="shared" si="2"/>
        <v>9</v>
      </c>
    </row>
    <row r="68" spans="1:26">
      <c r="A68" s="3">
        <v>3</v>
      </c>
      <c r="B68" s="13">
        <v>39932</v>
      </c>
      <c r="C68" s="7">
        <v>19</v>
      </c>
      <c r="D68" s="7" t="s">
        <v>29</v>
      </c>
      <c r="E68" s="153">
        <v>3</v>
      </c>
      <c r="F68" s="153">
        <v>2</v>
      </c>
      <c r="G68" s="153">
        <v>4</v>
      </c>
      <c r="H68" s="153">
        <v>4</v>
      </c>
      <c r="I68" s="153">
        <v>3</v>
      </c>
      <c r="J68" s="153">
        <v>4</v>
      </c>
      <c r="K68" s="153">
        <v>3</v>
      </c>
      <c r="L68" s="153">
        <v>2</v>
      </c>
      <c r="M68" s="153">
        <v>2</v>
      </c>
      <c r="N68" s="153">
        <v>3</v>
      </c>
      <c r="O68" s="153">
        <v>4</v>
      </c>
      <c r="P68" s="153">
        <v>4</v>
      </c>
      <c r="Q68" s="153">
        <v>3</v>
      </c>
      <c r="R68" s="153">
        <v>5</v>
      </c>
      <c r="S68" s="153">
        <v>3</v>
      </c>
      <c r="T68" s="153">
        <v>3</v>
      </c>
      <c r="U68" s="153">
        <v>3</v>
      </c>
      <c r="V68" s="153">
        <v>4</v>
      </c>
      <c r="W68" s="3">
        <v>59</v>
      </c>
      <c r="X68" s="24">
        <v>3</v>
      </c>
      <c r="Y68" s="2">
        <f>VLOOKUP(Z68,Bakgrunnsdata!$BS$6:$BT$66,2,FALSE)</f>
        <v>30</v>
      </c>
      <c r="Z68" s="2">
        <f t="shared" si="2"/>
        <v>8</v>
      </c>
    </row>
    <row r="69" spans="1:26">
      <c r="A69" s="3">
        <v>4</v>
      </c>
      <c r="B69" s="13">
        <v>39939</v>
      </c>
      <c r="C69" s="7">
        <v>5</v>
      </c>
      <c r="D69" s="7" t="s">
        <v>37</v>
      </c>
      <c r="E69" s="153">
        <v>4</v>
      </c>
      <c r="F69" s="153">
        <v>3</v>
      </c>
      <c r="G69" s="153">
        <v>3</v>
      </c>
      <c r="H69" s="153">
        <v>4</v>
      </c>
      <c r="I69" s="153">
        <v>3</v>
      </c>
      <c r="J69" s="153">
        <v>4</v>
      </c>
      <c r="K69" s="153">
        <v>4</v>
      </c>
      <c r="L69" s="153">
        <v>2</v>
      </c>
      <c r="M69" s="153">
        <v>3</v>
      </c>
      <c r="N69" s="153">
        <v>3</v>
      </c>
      <c r="O69" s="153">
        <v>2</v>
      </c>
      <c r="P69" s="153">
        <v>3</v>
      </c>
      <c r="Q69" s="153">
        <v>2</v>
      </c>
      <c r="R69" s="153">
        <v>3</v>
      </c>
      <c r="S69" s="153">
        <v>3</v>
      </c>
      <c r="T69" s="153">
        <v>3</v>
      </c>
      <c r="U69" s="153">
        <v>2</v>
      </c>
      <c r="V69" s="153">
        <v>3</v>
      </c>
      <c r="W69" s="3">
        <v>54</v>
      </c>
      <c r="X69" s="24">
        <v>-2</v>
      </c>
      <c r="Y69" s="2">
        <f>VLOOKUP(Z69,Bakgrunnsdata!$BS$6:$BT$66,2,FALSE)</f>
        <v>43</v>
      </c>
      <c r="Z69" s="2">
        <f>RANK(W69,$W$69:$W$98,1)</f>
        <v>3</v>
      </c>
    </row>
    <row r="70" spans="1:26">
      <c r="A70" s="3">
        <v>4</v>
      </c>
      <c r="B70" s="13">
        <v>39939</v>
      </c>
      <c r="C70" s="7">
        <v>27</v>
      </c>
      <c r="D70" s="7" t="s">
        <v>11</v>
      </c>
      <c r="E70" s="153">
        <v>3</v>
      </c>
      <c r="F70" s="153">
        <v>2</v>
      </c>
      <c r="G70" s="153">
        <v>3</v>
      </c>
      <c r="H70" s="153">
        <v>4</v>
      </c>
      <c r="I70" s="153">
        <v>3</v>
      </c>
      <c r="J70" s="153">
        <v>3</v>
      </c>
      <c r="K70" s="153">
        <v>6</v>
      </c>
      <c r="L70" s="153">
        <v>3</v>
      </c>
      <c r="M70" s="153">
        <v>4</v>
      </c>
      <c r="N70" s="153">
        <v>2</v>
      </c>
      <c r="O70" s="153">
        <v>2</v>
      </c>
      <c r="P70" s="153">
        <v>3</v>
      </c>
      <c r="Q70" s="153">
        <v>3</v>
      </c>
      <c r="R70" s="153">
        <v>4</v>
      </c>
      <c r="S70" s="153">
        <v>3</v>
      </c>
      <c r="T70" s="153">
        <v>3</v>
      </c>
      <c r="U70" s="153">
        <v>2</v>
      </c>
      <c r="V70" s="153">
        <v>3</v>
      </c>
      <c r="W70" s="3">
        <v>56</v>
      </c>
      <c r="X70" s="24">
        <v>0</v>
      </c>
      <c r="Y70" s="2">
        <f>VLOOKUP(Z70,Bakgrunnsdata!$BS$6:$BT$66,2,FALSE)</f>
        <v>24</v>
      </c>
      <c r="Z70" s="2">
        <f t="shared" ref="Z70:Z98" si="3">RANK(W70,$W$69:$W$98,1)</f>
        <v>11</v>
      </c>
    </row>
    <row r="71" spans="1:26">
      <c r="A71" s="3">
        <v>4</v>
      </c>
      <c r="B71" s="13">
        <v>39939</v>
      </c>
      <c r="C71" s="7">
        <v>23</v>
      </c>
      <c r="D71" s="7" t="s">
        <v>10</v>
      </c>
      <c r="E71" s="153">
        <v>5</v>
      </c>
      <c r="F71" s="153">
        <v>3</v>
      </c>
      <c r="G71" s="153">
        <v>4</v>
      </c>
      <c r="H71" s="153">
        <v>5</v>
      </c>
      <c r="I71" s="153">
        <v>4</v>
      </c>
      <c r="J71" s="153">
        <v>3</v>
      </c>
      <c r="K71" s="153">
        <v>4</v>
      </c>
      <c r="L71" s="153">
        <v>3</v>
      </c>
      <c r="M71" s="153">
        <v>3</v>
      </c>
      <c r="N71" s="153">
        <v>2</v>
      </c>
      <c r="O71" s="153">
        <v>4</v>
      </c>
      <c r="P71" s="153">
        <v>4</v>
      </c>
      <c r="Q71" s="153">
        <v>2</v>
      </c>
      <c r="R71" s="153">
        <v>4</v>
      </c>
      <c r="S71" s="153">
        <v>3</v>
      </c>
      <c r="T71" s="153">
        <v>3</v>
      </c>
      <c r="U71" s="153">
        <v>3</v>
      </c>
      <c r="V71" s="153">
        <v>4</v>
      </c>
      <c r="W71" s="3">
        <v>63</v>
      </c>
      <c r="X71" s="24">
        <v>7</v>
      </c>
      <c r="Y71" s="2">
        <f>VLOOKUP(Z71,Bakgrunnsdata!$BS$6:$BT$66,2,FALSE)</f>
        <v>9</v>
      </c>
      <c r="Z71" s="2">
        <f t="shared" si="3"/>
        <v>22</v>
      </c>
    </row>
    <row r="72" spans="1:26">
      <c r="A72" s="3">
        <v>4</v>
      </c>
      <c r="B72" s="13">
        <v>39939</v>
      </c>
      <c r="C72" s="7">
        <v>68</v>
      </c>
      <c r="D72" s="7" t="s">
        <v>69</v>
      </c>
      <c r="E72" s="153">
        <v>4</v>
      </c>
      <c r="F72" s="153">
        <v>2</v>
      </c>
      <c r="G72" s="153">
        <v>5</v>
      </c>
      <c r="H72" s="153">
        <v>4</v>
      </c>
      <c r="I72" s="153">
        <v>4</v>
      </c>
      <c r="J72" s="153">
        <v>3</v>
      </c>
      <c r="K72" s="153">
        <v>3</v>
      </c>
      <c r="L72" s="153">
        <v>3</v>
      </c>
      <c r="M72" s="153">
        <v>3</v>
      </c>
      <c r="N72" s="153">
        <v>3</v>
      </c>
      <c r="O72" s="153">
        <v>2</v>
      </c>
      <c r="P72" s="153">
        <v>3</v>
      </c>
      <c r="Q72" s="153">
        <v>2</v>
      </c>
      <c r="R72" s="153">
        <v>4</v>
      </c>
      <c r="S72" s="153">
        <v>3</v>
      </c>
      <c r="T72" s="153">
        <v>3</v>
      </c>
      <c r="U72" s="153">
        <v>4</v>
      </c>
      <c r="V72" s="153">
        <v>4</v>
      </c>
      <c r="W72" s="3">
        <v>59</v>
      </c>
      <c r="X72" s="24">
        <v>3</v>
      </c>
      <c r="Y72" s="2">
        <f>VLOOKUP(Z72,Bakgrunnsdata!$BS$6:$BT$66,2,FALSE)</f>
        <v>16</v>
      </c>
      <c r="Z72" s="2">
        <f t="shared" si="3"/>
        <v>15</v>
      </c>
    </row>
    <row r="73" spans="1:26">
      <c r="A73" s="3">
        <v>4</v>
      </c>
      <c r="B73" s="13">
        <v>39939</v>
      </c>
      <c r="C73" s="7">
        <v>198</v>
      </c>
      <c r="D73" s="7" t="s">
        <v>91</v>
      </c>
      <c r="E73" s="153">
        <v>4</v>
      </c>
      <c r="F73" s="153">
        <v>2</v>
      </c>
      <c r="G73" s="153">
        <v>3</v>
      </c>
      <c r="H73" s="153">
        <v>3</v>
      </c>
      <c r="I73" s="153">
        <v>3</v>
      </c>
      <c r="J73" s="153">
        <v>4</v>
      </c>
      <c r="K73" s="153">
        <v>3</v>
      </c>
      <c r="L73" s="153">
        <v>2</v>
      </c>
      <c r="M73" s="153">
        <v>2</v>
      </c>
      <c r="N73" s="153">
        <v>2</v>
      </c>
      <c r="O73" s="153">
        <v>2</v>
      </c>
      <c r="P73" s="153">
        <v>2</v>
      </c>
      <c r="Q73" s="153">
        <v>2</v>
      </c>
      <c r="R73" s="153">
        <v>3</v>
      </c>
      <c r="S73" s="153">
        <v>2</v>
      </c>
      <c r="T73" s="153">
        <v>2</v>
      </c>
      <c r="U73" s="153">
        <v>3</v>
      </c>
      <c r="V73" s="153">
        <v>3</v>
      </c>
      <c r="W73" s="3">
        <v>47</v>
      </c>
      <c r="X73" s="24">
        <v>-9</v>
      </c>
      <c r="Y73" s="2">
        <f>VLOOKUP(Z73,Bakgrunnsdata!$BS$6:$BT$66,2,FALSE)</f>
        <v>46</v>
      </c>
      <c r="Z73" s="2">
        <f t="shared" si="3"/>
        <v>2</v>
      </c>
    </row>
    <row r="74" spans="1:26">
      <c r="A74" s="3">
        <v>4</v>
      </c>
      <c r="B74" s="13">
        <v>39939</v>
      </c>
      <c r="C74" s="7">
        <v>1</v>
      </c>
      <c r="D74" s="7" t="s">
        <v>7</v>
      </c>
      <c r="E74" s="153">
        <v>3</v>
      </c>
      <c r="F74" s="153">
        <v>3</v>
      </c>
      <c r="G74" s="153">
        <v>3</v>
      </c>
      <c r="H74" s="153">
        <v>4</v>
      </c>
      <c r="I74" s="153">
        <v>3</v>
      </c>
      <c r="J74" s="153">
        <v>2</v>
      </c>
      <c r="K74" s="153">
        <v>4</v>
      </c>
      <c r="L74" s="153">
        <v>3</v>
      </c>
      <c r="M74" s="153">
        <v>4</v>
      </c>
      <c r="N74" s="153">
        <v>3</v>
      </c>
      <c r="O74" s="153">
        <v>2</v>
      </c>
      <c r="P74" s="153">
        <v>2</v>
      </c>
      <c r="Q74" s="153">
        <v>3</v>
      </c>
      <c r="R74" s="153">
        <v>3</v>
      </c>
      <c r="S74" s="153">
        <v>4</v>
      </c>
      <c r="T74" s="153">
        <v>2</v>
      </c>
      <c r="U74" s="153">
        <v>3</v>
      </c>
      <c r="V74" s="153">
        <v>3</v>
      </c>
      <c r="W74" s="3">
        <v>54</v>
      </c>
      <c r="X74" s="24">
        <v>-2</v>
      </c>
      <c r="Y74" s="2">
        <f>VLOOKUP(Z74,Bakgrunnsdata!$BS$6:$BT$66,2,FALSE)</f>
        <v>43</v>
      </c>
      <c r="Z74" s="2">
        <f t="shared" si="3"/>
        <v>3</v>
      </c>
    </row>
    <row r="75" spans="1:26">
      <c r="A75" s="3">
        <v>4</v>
      </c>
      <c r="B75" s="13">
        <v>39939</v>
      </c>
      <c r="C75" s="7">
        <v>16</v>
      </c>
      <c r="D75" s="7" t="s">
        <v>30</v>
      </c>
      <c r="E75" s="153">
        <v>3</v>
      </c>
      <c r="F75" s="153">
        <v>2</v>
      </c>
      <c r="G75" s="153">
        <v>4</v>
      </c>
      <c r="H75" s="153">
        <v>3</v>
      </c>
      <c r="I75" s="153">
        <v>2</v>
      </c>
      <c r="J75" s="153">
        <v>3</v>
      </c>
      <c r="K75" s="153">
        <v>3</v>
      </c>
      <c r="L75" s="153">
        <v>2</v>
      </c>
      <c r="M75" s="153">
        <v>3</v>
      </c>
      <c r="N75" s="153">
        <v>2</v>
      </c>
      <c r="O75" s="153">
        <v>2</v>
      </c>
      <c r="P75" s="153">
        <v>2</v>
      </c>
      <c r="Q75" s="153">
        <v>2</v>
      </c>
      <c r="R75" s="153">
        <v>3</v>
      </c>
      <c r="S75" s="153">
        <v>2</v>
      </c>
      <c r="T75" s="153">
        <v>2</v>
      </c>
      <c r="U75" s="153">
        <v>2</v>
      </c>
      <c r="V75" s="153">
        <v>4</v>
      </c>
      <c r="W75" s="3">
        <v>46</v>
      </c>
      <c r="X75" s="24">
        <v>-10</v>
      </c>
      <c r="Y75" s="2">
        <f>VLOOKUP(Z75,Bakgrunnsdata!$BS$6:$BT$66,2,FALSE)</f>
        <v>50</v>
      </c>
      <c r="Z75" s="2">
        <f t="shared" si="3"/>
        <v>1</v>
      </c>
    </row>
    <row r="76" spans="1:26">
      <c r="A76" s="3">
        <v>4</v>
      </c>
      <c r="B76" s="13">
        <v>39939</v>
      </c>
      <c r="C76" s="7">
        <v>12</v>
      </c>
      <c r="D76" s="7" t="s">
        <v>31</v>
      </c>
      <c r="E76" s="153">
        <v>4</v>
      </c>
      <c r="F76" s="153">
        <v>4</v>
      </c>
      <c r="G76" s="153">
        <v>3</v>
      </c>
      <c r="H76" s="153">
        <v>4</v>
      </c>
      <c r="I76" s="153">
        <v>3</v>
      </c>
      <c r="J76" s="153">
        <v>3</v>
      </c>
      <c r="K76" s="153">
        <v>4</v>
      </c>
      <c r="L76" s="153">
        <v>3</v>
      </c>
      <c r="M76" s="153">
        <v>3</v>
      </c>
      <c r="N76" s="153">
        <v>2</v>
      </c>
      <c r="O76" s="153">
        <v>4</v>
      </c>
      <c r="P76" s="153">
        <v>2</v>
      </c>
      <c r="Q76" s="153">
        <v>2</v>
      </c>
      <c r="R76" s="153">
        <v>3</v>
      </c>
      <c r="S76" s="153">
        <v>3</v>
      </c>
      <c r="T76" s="153">
        <v>2</v>
      </c>
      <c r="U76" s="153">
        <v>3</v>
      </c>
      <c r="V76" s="153">
        <v>3</v>
      </c>
      <c r="W76" s="3">
        <v>55</v>
      </c>
      <c r="X76" s="24">
        <v>-1</v>
      </c>
      <c r="Y76" s="2">
        <f>VLOOKUP(Z76,Bakgrunnsdata!$BS$6:$BT$66,2,FALSE)</f>
        <v>32</v>
      </c>
      <c r="Z76" s="2">
        <f t="shared" si="3"/>
        <v>7</v>
      </c>
    </row>
    <row r="77" spans="1:26">
      <c r="A77" s="3">
        <v>4</v>
      </c>
      <c r="B77" s="13">
        <v>39939</v>
      </c>
      <c r="C77" s="7">
        <v>204</v>
      </c>
      <c r="D77" s="7" t="s">
        <v>107</v>
      </c>
      <c r="E77" s="153">
        <v>5</v>
      </c>
      <c r="F77" s="153">
        <v>4</v>
      </c>
      <c r="G77" s="153">
        <v>4</v>
      </c>
      <c r="H77" s="153">
        <v>5</v>
      </c>
      <c r="I77" s="153">
        <v>3</v>
      </c>
      <c r="J77" s="153">
        <v>4</v>
      </c>
      <c r="K77" s="153">
        <v>4</v>
      </c>
      <c r="L77" s="153">
        <v>5</v>
      </c>
      <c r="M77" s="153">
        <v>4</v>
      </c>
      <c r="N77" s="153">
        <v>2</v>
      </c>
      <c r="O77" s="153">
        <v>4</v>
      </c>
      <c r="P77" s="153">
        <v>3</v>
      </c>
      <c r="Q77" s="153">
        <v>3</v>
      </c>
      <c r="R77" s="153">
        <v>5</v>
      </c>
      <c r="S77" s="153">
        <v>4</v>
      </c>
      <c r="T77" s="153">
        <v>3</v>
      </c>
      <c r="U77" s="153">
        <v>4</v>
      </c>
      <c r="V77" s="153">
        <v>4</v>
      </c>
      <c r="W77" s="3">
        <v>70</v>
      </c>
      <c r="X77" s="24">
        <v>14</v>
      </c>
      <c r="Y77" s="2">
        <f>VLOOKUP(Z77,Bakgrunnsdata!$BS$6:$BT$66,2,FALSE)</f>
        <v>5</v>
      </c>
      <c r="Z77" s="2">
        <f t="shared" si="3"/>
        <v>26</v>
      </c>
    </row>
    <row r="78" spans="1:26">
      <c r="A78" s="3">
        <v>4</v>
      </c>
      <c r="B78" s="13">
        <v>39939</v>
      </c>
      <c r="C78" s="12">
        <v>41</v>
      </c>
      <c r="D78" s="10" t="s">
        <v>103</v>
      </c>
      <c r="E78" s="153">
        <v>5</v>
      </c>
      <c r="F78" s="153">
        <v>3</v>
      </c>
      <c r="G78" s="153">
        <v>5</v>
      </c>
      <c r="H78" s="153">
        <v>6</v>
      </c>
      <c r="I78" s="153">
        <v>6</v>
      </c>
      <c r="J78" s="153">
        <v>5</v>
      </c>
      <c r="K78" s="153">
        <v>4</v>
      </c>
      <c r="L78" s="153">
        <v>4</v>
      </c>
      <c r="M78" s="153">
        <v>4</v>
      </c>
      <c r="N78" s="153">
        <v>2</v>
      </c>
      <c r="O78" s="153">
        <v>3</v>
      </c>
      <c r="P78" s="153">
        <v>3</v>
      </c>
      <c r="Q78" s="153">
        <v>4</v>
      </c>
      <c r="R78" s="153">
        <v>3</v>
      </c>
      <c r="S78" s="153">
        <v>4</v>
      </c>
      <c r="T78" s="153">
        <v>3</v>
      </c>
      <c r="U78" s="153">
        <v>4</v>
      </c>
      <c r="V78" s="153">
        <v>4</v>
      </c>
      <c r="W78" s="3">
        <v>72</v>
      </c>
      <c r="X78" s="24">
        <v>16</v>
      </c>
      <c r="Y78" s="2">
        <f>VLOOKUP(Z78,Bakgrunnsdata!$BS$6:$BT$66,2,FALSE)</f>
        <v>3</v>
      </c>
      <c r="Z78" s="2">
        <f t="shared" si="3"/>
        <v>28</v>
      </c>
    </row>
    <row r="79" spans="1:26">
      <c r="A79" s="3">
        <v>4</v>
      </c>
      <c r="B79" s="13">
        <v>39939</v>
      </c>
      <c r="C79" s="7">
        <v>18</v>
      </c>
      <c r="D79" s="7" t="s">
        <v>13</v>
      </c>
      <c r="E79" s="153">
        <v>4</v>
      </c>
      <c r="F79" s="153">
        <v>3</v>
      </c>
      <c r="G79" s="153">
        <v>4</v>
      </c>
      <c r="H79" s="153">
        <v>4</v>
      </c>
      <c r="I79" s="153">
        <v>3</v>
      </c>
      <c r="J79" s="153">
        <v>3</v>
      </c>
      <c r="K79" s="153">
        <v>5</v>
      </c>
      <c r="L79" s="153">
        <v>2</v>
      </c>
      <c r="M79" s="153">
        <v>3</v>
      </c>
      <c r="N79" s="153">
        <v>3</v>
      </c>
      <c r="O79" s="153">
        <v>2</v>
      </c>
      <c r="P79" s="153">
        <v>2</v>
      </c>
      <c r="Q79" s="153">
        <v>3</v>
      </c>
      <c r="R79" s="153">
        <v>4</v>
      </c>
      <c r="S79" s="153">
        <v>4</v>
      </c>
      <c r="T79" s="153">
        <v>3</v>
      </c>
      <c r="U79" s="153">
        <v>3</v>
      </c>
      <c r="V79" s="153">
        <v>3</v>
      </c>
      <c r="W79" s="3">
        <v>58</v>
      </c>
      <c r="X79" s="24">
        <v>2</v>
      </c>
      <c r="Y79" s="2">
        <f>VLOOKUP(Z79,Bakgrunnsdata!$BS$6:$BT$66,2,FALSE)</f>
        <v>20</v>
      </c>
      <c r="Z79" s="2">
        <f t="shared" si="3"/>
        <v>13</v>
      </c>
    </row>
    <row r="80" spans="1:26">
      <c r="A80" s="3">
        <v>4</v>
      </c>
      <c r="B80" s="13">
        <v>39939</v>
      </c>
      <c r="C80" s="7">
        <v>90</v>
      </c>
      <c r="D80" s="7" t="s">
        <v>38</v>
      </c>
      <c r="E80" s="153">
        <v>4</v>
      </c>
      <c r="F80" s="153">
        <v>4</v>
      </c>
      <c r="G80" s="153">
        <v>4</v>
      </c>
      <c r="H80" s="153">
        <v>4</v>
      </c>
      <c r="I80" s="153">
        <v>3</v>
      </c>
      <c r="J80" s="153">
        <v>5</v>
      </c>
      <c r="K80" s="153">
        <v>4</v>
      </c>
      <c r="L80" s="153">
        <v>3</v>
      </c>
      <c r="M80" s="153">
        <v>3</v>
      </c>
      <c r="N80" s="153">
        <v>2</v>
      </c>
      <c r="O80" s="153">
        <v>2</v>
      </c>
      <c r="P80" s="153">
        <v>2</v>
      </c>
      <c r="Q80" s="153">
        <v>4</v>
      </c>
      <c r="R80" s="153">
        <v>3</v>
      </c>
      <c r="S80" s="153">
        <v>3</v>
      </c>
      <c r="T80" s="153">
        <v>2</v>
      </c>
      <c r="U80" s="153">
        <v>3</v>
      </c>
      <c r="V80" s="153">
        <v>5</v>
      </c>
      <c r="W80" s="3">
        <v>60</v>
      </c>
      <c r="X80" s="24">
        <v>4</v>
      </c>
      <c r="Y80" s="2">
        <f>VLOOKUP(Z80,Bakgrunnsdata!$BS$6:$BT$66,2,FALSE)</f>
        <v>14</v>
      </c>
      <c r="Z80" s="2">
        <f t="shared" si="3"/>
        <v>17</v>
      </c>
    </row>
    <row r="81" spans="1:26">
      <c r="A81" s="3">
        <v>4</v>
      </c>
      <c r="B81" s="13">
        <v>39939</v>
      </c>
      <c r="C81" s="7">
        <v>14</v>
      </c>
      <c r="D81" s="7" t="s">
        <v>16</v>
      </c>
      <c r="E81" s="153">
        <v>4</v>
      </c>
      <c r="F81" s="153">
        <v>3</v>
      </c>
      <c r="G81" s="153">
        <v>4</v>
      </c>
      <c r="H81" s="153">
        <v>5</v>
      </c>
      <c r="I81" s="153">
        <v>4</v>
      </c>
      <c r="J81" s="153">
        <v>3</v>
      </c>
      <c r="K81" s="153">
        <v>4</v>
      </c>
      <c r="L81" s="153">
        <v>5</v>
      </c>
      <c r="M81" s="153">
        <v>4</v>
      </c>
      <c r="N81" s="153">
        <v>4</v>
      </c>
      <c r="O81" s="153">
        <v>2</v>
      </c>
      <c r="P81" s="153">
        <v>3</v>
      </c>
      <c r="Q81" s="153">
        <v>3</v>
      </c>
      <c r="R81" s="153">
        <v>4</v>
      </c>
      <c r="S81" s="153">
        <v>3</v>
      </c>
      <c r="T81" s="153">
        <v>2</v>
      </c>
      <c r="U81" s="153">
        <v>3</v>
      </c>
      <c r="V81" s="153">
        <v>5</v>
      </c>
      <c r="W81" s="3">
        <v>65</v>
      </c>
      <c r="X81" s="24">
        <v>9</v>
      </c>
      <c r="Y81" s="2">
        <f>VLOOKUP(Z81,Bakgrunnsdata!$BS$6:$BT$66,2,FALSE)</f>
        <v>8</v>
      </c>
      <c r="Z81" s="2">
        <f t="shared" si="3"/>
        <v>23</v>
      </c>
    </row>
    <row r="82" spans="1:26">
      <c r="A82" s="3">
        <v>4</v>
      </c>
      <c r="B82" s="13">
        <v>39939</v>
      </c>
      <c r="C82" s="7">
        <v>82</v>
      </c>
      <c r="D82" s="7" t="s">
        <v>108</v>
      </c>
      <c r="E82" s="153">
        <v>5</v>
      </c>
      <c r="F82" s="153">
        <v>4</v>
      </c>
      <c r="G82" s="153">
        <v>6</v>
      </c>
      <c r="H82" s="153">
        <v>7</v>
      </c>
      <c r="I82" s="153">
        <v>4</v>
      </c>
      <c r="J82" s="153">
        <v>5</v>
      </c>
      <c r="K82" s="153">
        <v>4</v>
      </c>
      <c r="L82" s="153">
        <v>3</v>
      </c>
      <c r="M82" s="153">
        <v>4</v>
      </c>
      <c r="N82" s="153">
        <v>5</v>
      </c>
      <c r="O82" s="153">
        <v>2</v>
      </c>
      <c r="P82" s="153">
        <v>6</v>
      </c>
      <c r="Q82" s="153">
        <v>3</v>
      </c>
      <c r="R82" s="153">
        <v>5</v>
      </c>
      <c r="S82" s="153">
        <v>4</v>
      </c>
      <c r="T82" s="153">
        <v>3</v>
      </c>
      <c r="U82" s="153">
        <v>3</v>
      </c>
      <c r="V82" s="153">
        <v>4</v>
      </c>
      <c r="W82" s="3">
        <v>77</v>
      </c>
      <c r="X82" s="24">
        <v>21</v>
      </c>
      <c r="Y82" s="2">
        <f>VLOOKUP(Z82,Bakgrunnsdata!$BS$6:$BT$66,2,FALSE)</f>
        <v>2</v>
      </c>
      <c r="Z82" s="2">
        <f t="shared" si="3"/>
        <v>29</v>
      </c>
    </row>
    <row r="83" spans="1:26">
      <c r="A83" s="3">
        <v>4</v>
      </c>
      <c r="B83" s="13">
        <v>39939</v>
      </c>
      <c r="C83" s="7">
        <v>7</v>
      </c>
      <c r="D83" s="7" t="s">
        <v>24</v>
      </c>
      <c r="E83" s="153">
        <v>3</v>
      </c>
      <c r="F83" s="153">
        <v>3</v>
      </c>
      <c r="G83" s="153">
        <v>3</v>
      </c>
      <c r="H83" s="153">
        <v>4</v>
      </c>
      <c r="I83" s="153">
        <v>4</v>
      </c>
      <c r="J83" s="153">
        <v>3</v>
      </c>
      <c r="K83" s="153">
        <v>3</v>
      </c>
      <c r="L83" s="153">
        <v>3</v>
      </c>
      <c r="M83" s="153">
        <v>3</v>
      </c>
      <c r="N83" s="153">
        <v>3</v>
      </c>
      <c r="O83" s="153">
        <v>2</v>
      </c>
      <c r="P83" s="153">
        <v>5</v>
      </c>
      <c r="Q83" s="153">
        <v>3</v>
      </c>
      <c r="R83" s="153">
        <v>4</v>
      </c>
      <c r="S83" s="153">
        <v>4</v>
      </c>
      <c r="T83" s="153">
        <v>4</v>
      </c>
      <c r="U83" s="153">
        <v>3</v>
      </c>
      <c r="V83" s="153">
        <v>4</v>
      </c>
      <c r="W83" s="3">
        <v>61</v>
      </c>
      <c r="X83" s="24">
        <v>5</v>
      </c>
      <c r="Y83" s="2">
        <f>VLOOKUP(Z83,Bakgrunnsdata!$BS$6:$BT$66,2,FALSE)</f>
        <v>12</v>
      </c>
      <c r="Z83" s="2">
        <f t="shared" si="3"/>
        <v>19</v>
      </c>
    </row>
    <row r="84" spans="1:26">
      <c r="A84" s="3">
        <v>4</v>
      </c>
      <c r="B84" s="13">
        <v>39939</v>
      </c>
      <c r="C84" s="7">
        <v>4</v>
      </c>
      <c r="D84" s="7" t="s">
        <v>9</v>
      </c>
      <c r="E84" s="153">
        <v>3</v>
      </c>
      <c r="F84" s="153">
        <v>3</v>
      </c>
      <c r="G84" s="153">
        <v>3</v>
      </c>
      <c r="H84" s="153">
        <v>3</v>
      </c>
      <c r="I84" s="153">
        <v>3</v>
      </c>
      <c r="J84" s="153">
        <v>4</v>
      </c>
      <c r="K84" s="153">
        <v>5</v>
      </c>
      <c r="L84" s="153">
        <v>3</v>
      </c>
      <c r="M84" s="153">
        <v>1</v>
      </c>
      <c r="N84" s="153">
        <v>3</v>
      </c>
      <c r="O84" s="153">
        <v>4</v>
      </c>
      <c r="P84" s="153">
        <v>2</v>
      </c>
      <c r="Q84" s="153">
        <v>2</v>
      </c>
      <c r="R84" s="153">
        <v>5</v>
      </c>
      <c r="S84" s="153">
        <v>2</v>
      </c>
      <c r="T84" s="153">
        <v>4</v>
      </c>
      <c r="U84" s="153">
        <v>2</v>
      </c>
      <c r="V84" s="153">
        <v>2</v>
      </c>
      <c r="W84" s="3">
        <v>54</v>
      </c>
      <c r="X84" s="24">
        <v>-2</v>
      </c>
      <c r="Y84" s="2">
        <f>VLOOKUP(Z84,Bakgrunnsdata!$BS$6:$BT$66,2,FALSE)</f>
        <v>43</v>
      </c>
      <c r="Z84" s="2">
        <f t="shared" si="3"/>
        <v>3</v>
      </c>
    </row>
    <row r="85" spans="1:26">
      <c r="A85" s="3">
        <v>4</v>
      </c>
      <c r="B85" s="13">
        <v>39939</v>
      </c>
      <c r="C85" s="7">
        <v>32</v>
      </c>
      <c r="D85" s="7" t="s">
        <v>85</v>
      </c>
      <c r="E85" s="153">
        <v>4</v>
      </c>
      <c r="F85" s="153">
        <v>2</v>
      </c>
      <c r="G85" s="153">
        <v>3</v>
      </c>
      <c r="H85" s="153">
        <v>6</v>
      </c>
      <c r="I85" s="153">
        <v>3</v>
      </c>
      <c r="J85" s="153">
        <v>3</v>
      </c>
      <c r="K85" s="153">
        <v>4</v>
      </c>
      <c r="L85" s="153">
        <v>3</v>
      </c>
      <c r="M85" s="153">
        <v>3</v>
      </c>
      <c r="N85" s="153">
        <v>2</v>
      </c>
      <c r="O85" s="153">
        <v>4</v>
      </c>
      <c r="P85" s="153">
        <v>3</v>
      </c>
      <c r="Q85" s="153">
        <v>3</v>
      </c>
      <c r="R85" s="153">
        <v>3</v>
      </c>
      <c r="S85" s="153">
        <v>3</v>
      </c>
      <c r="T85" s="153">
        <v>2</v>
      </c>
      <c r="U85" s="153">
        <v>2</v>
      </c>
      <c r="V85" s="153">
        <v>2</v>
      </c>
      <c r="W85" s="3">
        <v>55</v>
      </c>
      <c r="X85" s="24">
        <v>-1</v>
      </c>
      <c r="Y85" s="2">
        <f>VLOOKUP(Z85,Bakgrunnsdata!$BS$6:$BT$66,2,FALSE)</f>
        <v>32</v>
      </c>
      <c r="Z85" s="2">
        <f t="shared" si="3"/>
        <v>7</v>
      </c>
    </row>
    <row r="86" spans="1:26">
      <c r="A86" s="3">
        <v>4</v>
      </c>
      <c r="B86" s="13">
        <v>39939</v>
      </c>
      <c r="C86" s="7">
        <v>38</v>
      </c>
      <c r="D86" s="7" t="s">
        <v>14</v>
      </c>
      <c r="E86" s="153">
        <v>3</v>
      </c>
      <c r="F86" s="153">
        <v>3</v>
      </c>
      <c r="G86" s="153">
        <v>5</v>
      </c>
      <c r="H86" s="153">
        <v>5</v>
      </c>
      <c r="I86" s="153">
        <v>4</v>
      </c>
      <c r="J86" s="153">
        <v>4</v>
      </c>
      <c r="K86" s="153">
        <v>4</v>
      </c>
      <c r="L86" s="153">
        <v>2</v>
      </c>
      <c r="M86" s="153">
        <v>3</v>
      </c>
      <c r="N86" s="153">
        <v>4</v>
      </c>
      <c r="O86" s="153">
        <v>2</v>
      </c>
      <c r="P86" s="153">
        <v>3</v>
      </c>
      <c r="Q86" s="153">
        <v>2</v>
      </c>
      <c r="R86" s="153">
        <v>5</v>
      </c>
      <c r="S86" s="153">
        <v>4</v>
      </c>
      <c r="T86" s="153">
        <v>4</v>
      </c>
      <c r="U86" s="153">
        <v>3</v>
      </c>
      <c r="V86" s="153">
        <v>6</v>
      </c>
      <c r="W86" s="3">
        <v>66</v>
      </c>
      <c r="X86" s="24">
        <v>10</v>
      </c>
      <c r="Y86" s="2">
        <f>VLOOKUP(Z86,Bakgrunnsdata!$BS$6:$BT$66,2,FALSE)</f>
        <v>7</v>
      </c>
      <c r="Z86" s="2">
        <f t="shared" si="3"/>
        <v>24</v>
      </c>
    </row>
    <row r="87" spans="1:26">
      <c r="A87" s="3">
        <v>4</v>
      </c>
      <c r="B87" s="13">
        <v>39939</v>
      </c>
      <c r="C87" s="7">
        <v>203</v>
      </c>
      <c r="D87" s="7" t="s">
        <v>93</v>
      </c>
      <c r="E87" s="153">
        <v>5</v>
      </c>
      <c r="F87" s="153">
        <v>3</v>
      </c>
      <c r="G87" s="153">
        <v>5</v>
      </c>
      <c r="H87" s="153">
        <v>6</v>
      </c>
      <c r="I87" s="153">
        <v>3</v>
      </c>
      <c r="J87" s="153">
        <v>3</v>
      </c>
      <c r="K87" s="153">
        <v>3</v>
      </c>
      <c r="L87" s="153">
        <v>4</v>
      </c>
      <c r="M87" s="153">
        <v>4</v>
      </c>
      <c r="N87" s="153">
        <v>4</v>
      </c>
      <c r="O87" s="153">
        <v>3</v>
      </c>
      <c r="P87" s="153">
        <v>4</v>
      </c>
      <c r="Q87" s="153">
        <v>3</v>
      </c>
      <c r="R87" s="153">
        <v>7</v>
      </c>
      <c r="S87" s="153">
        <v>4</v>
      </c>
      <c r="T87" s="153">
        <v>2</v>
      </c>
      <c r="U87" s="153">
        <v>3</v>
      </c>
      <c r="V87" s="153">
        <v>4</v>
      </c>
      <c r="W87" s="3">
        <v>70</v>
      </c>
      <c r="X87" s="24">
        <v>14</v>
      </c>
      <c r="Y87" s="2">
        <f>VLOOKUP(Z87,Bakgrunnsdata!$BS$6:$BT$66,2,FALSE)</f>
        <v>5</v>
      </c>
      <c r="Z87" s="2">
        <f t="shared" si="3"/>
        <v>26</v>
      </c>
    </row>
    <row r="88" spans="1:26">
      <c r="A88" s="3">
        <v>4</v>
      </c>
      <c r="B88" s="13">
        <v>39939</v>
      </c>
      <c r="C88" s="7">
        <v>49</v>
      </c>
      <c r="D88" s="7" t="s">
        <v>75</v>
      </c>
      <c r="E88" s="153">
        <v>3</v>
      </c>
      <c r="F88" s="153">
        <v>3</v>
      </c>
      <c r="G88" s="153">
        <v>4</v>
      </c>
      <c r="H88" s="153">
        <v>6</v>
      </c>
      <c r="I88" s="153">
        <v>4</v>
      </c>
      <c r="J88" s="153">
        <v>3</v>
      </c>
      <c r="K88" s="153">
        <v>3</v>
      </c>
      <c r="L88" s="153">
        <v>3</v>
      </c>
      <c r="M88" s="153">
        <v>3</v>
      </c>
      <c r="N88" s="153">
        <v>4</v>
      </c>
      <c r="O88" s="153">
        <v>4</v>
      </c>
      <c r="P88" s="153">
        <v>3</v>
      </c>
      <c r="Q88" s="153">
        <v>2</v>
      </c>
      <c r="R88" s="153">
        <v>4</v>
      </c>
      <c r="S88" s="153">
        <v>4</v>
      </c>
      <c r="T88" s="153">
        <v>3</v>
      </c>
      <c r="U88" s="153">
        <v>2</v>
      </c>
      <c r="V88" s="153">
        <v>3</v>
      </c>
      <c r="W88" s="3">
        <v>61</v>
      </c>
      <c r="X88" s="24">
        <v>5</v>
      </c>
      <c r="Y88" s="2">
        <f>VLOOKUP(Z88,Bakgrunnsdata!$BS$6:$BT$66,2,FALSE)</f>
        <v>12</v>
      </c>
      <c r="Z88" s="2">
        <f t="shared" si="3"/>
        <v>19</v>
      </c>
    </row>
    <row r="89" spans="1:26">
      <c r="A89" s="3">
        <v>4</v>
      </c>
      <c r="B89" s="13">
        <v>39939</v>
      </c>
      <c r="C89" s="7">
        <v>11</v>
      </c>
      <c r="D89" s="7" t="s">
        <v>106</v>
      </c>
      <c r="E89" s="153">
        <v>3</v>
      </c>
      <c r="F89" s="153">
        <v>3</v>
      </c>
      <c r="G89" s="153">
        <v>3</v>
      </c>
      <c r="H89" s="153">
        <v>4</v>
      </c>
      <c r="I89" s="153">
        <v>4</v>
      </c>
      <c r="J89" s="153">
        <v>3</v>
      </c>
      <c r="K89" s="153">
        <v>4</v>
      </c>
      <c r="L89" s="153">
        <v>3</v>
      </c>
      <c r="M89" s="153">
        <v>3</v>
      </c>
      <c r="N89" s="153">
        <v>2</v>
      </c>
      <c r="O89" s="153">
        <v>2</v>
      </c>
      <c r="P89" s="153">
        <v>3</v>
      </c>
      <c r="Q89" s="153">
        <v>3</v>
      </c>
      <c r="R89" s="153">
        <v>3</v>
      </c>
      <c r="S89" s="153">
        <v>6</v>
      </c>
      <c r="T89" s="153">
        <v>4</v>
      </c>
      <c r="U89" s="153">
        <v>3</v>
      </c>
      <c r="V89" s="153">
        <v>3</v>
      </c>
      <c r="W89" s="3">
        <v>59</v>
      </c>
      <c r="X89" s="24">
        <v>3</v>
      </c>
      <c r="Y89" s="2">
        <f>VLOOKUP(Z89,Bakgrunnsdata!$BS$6:$BT$66,2,FALSE)</f>
        <v>16</v>
      </c>
      <c r="Z89" s="2">
        <f t="shared" si="3"/>
        <v>15</v>
      </c>
    </row>
    <row r="90" spans="1:26">
      <c r="A90" s="3">
        <v>4</v>
      </c>
      <c r="B90" s="13">
        <v>39939</v>
      </c>
      <c r="C90" s="7">
        <v>2</v>
      </c>
      <c r="D90" s="7" t="s">
        <v>4</v>
      </c>
      <c r="E90" s="153">
        <v>3</v>
      </c>
      <c r="F90" s="153">
        <v>4</v>
      </c>
      <c r="G90" s="153">
        <v>4</v>
      </c>
      <c r="H90" s="153">
        <v>4</v>
      </c>
      <c r="I90" s="153">
        <v>3</v>
      </c>
      <c r="J90" s="153">
        <v>3</v>
      </c>
      <c r="K90" s="153">
        <v>3</v>
      </c>
      <c r="L90" s="153">
        <v>2</v>
      </c>
      <c r="M90" s="153">
        <v>3</v>
      </c>
      <c r="N90" s="153">
        <v>3</v>
      </c>
      <c r="O90" s="153">
        <v>4</v>
      </c>
      <c r="P90" s="153">
        <v>2</v>
      </c>
      <c r="Q90" s="153">
        <v>2</v>
      </c>
      <c r="R90" s="153">
        <v>4</v>
      </c>
      <c r="S90" s="153">
        <v>2</v>
      </c>
      <c r="T90" s="153">
        <v>3</v>
      </c>
      <c r="U90" s="153">
        <v>2</v>
      </c>
      <c r="V90" s="153">
        <v>4</v>
      </c>
      <c r="W90" s="3">
        <v>55</v>
      </c>
      <c r="X90" s="24">
        <v>-1</v>
      </c>
      <c r="Y90" s="2">
        <f>VLOOKUP(Z90,Bakgrunnsdata!$BS$6:$BT$66,2,FALSE)</f>
        <v>32</v>
      </c>
      <c r="Z90" s="2">
        <f t="shared" si="3"/>
        <v>7</v>
      </c>
    </row>
    <row r="91" spans="1:26">
      <c r="A91" s="3">
        <v>4</v>
      </c>
      <c r="B91" s="13">
        <v>39939</v>
      </c>
      <c r="C91" s="7">
        <v>29</v>
      </c>
      <c r="D91" s="7" t="s">
        <v>98</v>
      </c>
      <c r="E91" s="153">
        <v>3</v>
      </c>
      <c r="F91" s="153">
        <v>3</v>
      </c>
      <c r="G91" s="153">
        <v>4</v>
      </c>
      <c r="H91" s="153">
        <v>4</v>
      </c>
      <c r="I91" s="153">
        <v>3</v>
      </c>
      <c r="J91" s="153">
        <v>3</v>
      </c>
      <c r="K91" s="153">
        <v>4</v>
      </c>
      <c r="L91" s="153">
        <v>3</v>
      </c>
      <c r="M91" s="153">
        <v>3</v>
      </c>
      <c r="N91" s="153">
        <v>3</v>
      </c>
      <c r="O91" s="153">
        <v>4</v>
      </c>
      <c r="P91" s="153">
        <v>2</v>
      </c>
      <c r="Q91" s="153">
        <v>4</v>
      </c>
      <c r="R91" s="153">
        <v>3</v>
      </c>
      <c r="S91" s="153">
        <v>2</v>
      </c>
      <c r="T91" s="153">
        <v>2</v>
      </c>
      <c r="U91" s="153">
        <v>3</v>
      </c>
      <c r="V91" s="153">
        <v>4</v>
      </c>
      <c r="W91" s="3">
        <v>57</v>
      </c>
      <c r="X91" s="24">
        <v>1</v>
      </c>
      <c r="Y91" s="2">
        <f>VLOOKUP(Z91,Bakgrunnsdata!$BS$6:$BT$66,2,FALSE)</f>
        <v>22</v>
      </c>
      <c r="Z91" s="2">
        <f t="shared" si="3"/>
        <v>12</v>
      </c>
    </row>
    <row r="92" spans="1:26">
      <c r="A92" s="3">
        <v>4</v>
      </c>
      <c r="B92" s="13">
        <v>39939</v>
      </c>
      <c r="C92" s="7">
        <v>201</v>
      </c>
      <c r="D92" s="7" t="s">
        <v>101</v>
      </c>
      <c r="E92" s="153">
        <v>4</v>
      </c>
      <c r="F92" s="153">
        <v>3</v>
      </c>
      <c r="G92" s="153">
        <v>3</v>
      </c>
      <c r="H92" s="153">
        <v>7</v>
      </c>
      <c r="I92" s="153">
        <v>4</v>
      </c>
      <c r="J92" s="153">
        <v>3</v>
      </c>
      <c r="K92" s="153">
        <v>4</v>
      </c>
      <c r="L92" s="153">
        <v>3</v>
      </c>
      <c r="M92" s="153">
        <v>4</v>
      </c>
      <c r="N92" s="153">
        <v>4</v>
      </c>
      <c r="O92" s="153">
        <v>4</v>
      </c>
      <c r="P92" s="153">
        <v>2</v>
      </c>
      <c r="Q92" s="153">
        <v>2</v>
      </c>
      <c r="R92" s="153">
        <v>4</v>
      </c>
      <c r="S92" s="153">
        <v>5</v>
      </c>
      <c r="T92" s="153">
        <v>3</v>
      </c>
      <c r="U92" s="153">
        <v>3</v>
      </c>
      <c r="V92" s="153">
        <v>4</v>
      </c>
      <c r="W92" s="3">
        <v>66</v>
      </c>
      <c r="X92" s="24">
        <v>10</v>
      </c>
      <c r="Y92" s="2">
        <f>VLOOKUP(Z92,Bakgrunnsdata!$BS$6:$BT$66,2,FALSE)</f>
        <v>7</v>
      </c>
      <c r="Z92" s="2">
        <f t="shared" si="3"/>
        <v>24</v>
      </c>
    </row>
    <row r="93" spans="1:26">
      <c r="A93" s="3">
        <v>4</v>
      </c>
      <c r="B93" s="13">
        <v>39939</v>
      </c>
      <c r="C93" s="7">
        <v>202</v>
      </c>
      <c r="D93" s="7" t="s">
        <v>5</v>
      </c>
      <c r="E93" s="153">
        <v>3</v>
      </c>
      <c r="F93" s="153">
        <v>3</v>
      </c>
      <c r="G93" s="153">
        <v>3</v>
      </c>
      <c r="H93" s="153">
        <v>5</v>
      </c>
      <c r="I93" s="153">
        <v>3</v>
      </c>
      <c r="J93" s="153">
        <v>2</v>
      </c>
      <c r="K93" s="153">
        <v>4</v>
      </c>
      <c r="L93" s="153">
        <v>2</v>
      </c>
      <c r="M93" s="153">
        <v>3</v>
      </c>
      <c r="N93" s="153">
        <v>3</v>
      </c>
      <c r="O93" s="153">
        <v>2</v>
      </c>
      <c r="P93" s="153">
        <v>2</v>
      </c>
      <c r="Q93" s="153">
        <v>3</v>
      </c>
      <c r="R93" s="153">
        <v>5</v>
      </c>
      <c r="S93" s="153">
        <v>3</v>
      </c>
      <c r="T93" s="153">
        <v>3</v>
      </c>
      <c r="U93" s="153">
        <v>3</v>
      </c>
      <c r="V93" s="153">
        <v>3</v>
      </c>
      <c r="W93" s="3">
        <v>55</v>
      </c>
      <c r="X93" s="24">
        <v>-1</v>
      </c>
      <c r="Y93" s="2">
        <f>VLOOKUP(Z93,Bakgrunnsdata!$BS$6:$BT$66,2,FALSE)</f>
        <v>32</v>
      </c>
      <c r="Z93" s="2">
        <f t="shared" si="3"/>
        <v>7</v>
      </c>
    </row>
    <row r="94" spans="1:26">
      <c r="A94" s="3">
        <v>4</v>
      </c>
      <c r="B94" s="13">
        <v>39939</v>
      </c>
      <c r="C94" s="7">
        <v>65</v>
      </c>
      <c r="D94" s="7" t="s">
        <v>97</v>
      </c>
      <c r="E94" s="153">
        <v>6</v>
      </c>
      <c r="F94" s="153">
        <v>3</v>
      </c>
      <c r="G94" s="153">
        <v>5</v>
      </c>
      <c r="H94" s="153">
        <v>6</v>
      </c>
      <c r="I94" s="153">
        <v>4</v>
      </c>
      <c r="J94" s="153">
        <v>4</v>
      </c>
      <c r="K94" s="153">
        <v>6</v>
      </c>
      <c r="L94" s="153">
        <v>4</v>
      </c>
      <c r="M94" s="153">
        <v>4</v>
      </c>
      <c r="N94" s="153">
        <v>4</v>
      </c>
      <c r="O94" s="153">
        <v>4</v>
      </c>
      <c r="P94" s="153">
        <v>5</v>
      </c>
      <c r="Q94" s="153">
        <v>4</v>
      </c>
      <c r="R94" s="153">
        <v>5</v>
      </c>
      <c r="S94" s="153">
        <v>4</v>
      </c>
      <c r="T94" s="153">
        <v>5</v>
      </c>
      <c r="U94" s="153">
        <v>3</v>
      </c>
      <c r="V94" s="153">
        <v>3</v>
      </c>
      <c r="W94" s="3">
        <v>79</v>
      </c>
      <c r="X94" s="24">
        <v>23</v>
      </c>
      <c r="Y94" s="2">
        <f>VLOOKUP(Z94,Bakgrunnsdata!$BS$6:$BT$66,2,FALSE)</f>
        <v>1</v>
      </c>
      <c r="Z94" s="2">
        <f t="shared" si="3"/>
        <v>30</v>
      </c>
    </row>
    <row r="95" spans="1:26">
      <c r="A95" s="3">
        <v>4</v>
      </c>
      <c r="B95" s="13">
        <v>39939</v>
      </c>
      <c r="C95" s="7">
        <v>34</v>
      </c>
      <c r="D95" s="7" t="s">
        <v>92</v>
      </c>
      <c r="E95" s="153">
        <v>3</v>
      </c>
      <c r="F95" s="153">
        <v>2</v>
      </c>
      <c r="G95" s="153">
        <v>4</v>
      </c>
      <c r="H95" s="153">
        <v>4</v>
      </c>
      <c r="I95" s="153">
        <v>3</v>
      </c>
      <c r="J95" s="153">
        <v>4</v>
      </c>
      <c r="K95" s="153">
        <v>4</v>
      </c>
      <c r="L95" s="153">
        <v>2</v>
      </c>
      <c r="M95" s="153">
        <v>3</v>
      </c>
      <c r="N95" s="153">
        <v>3</v>
      </c>
      <c r="O95" s="153">
        <v>2</v>
      </c>
      <c r="P95" s="153">
        <v>3</v>
      </c>
      <c r="Q95" s="153">
        <v>2</v>
      </c>
      <c r="R95" s="153">
        <v>4</v>
      </c>
      <c r="S95" s="153">
        <v>3</v>
      </c>
      <c r="T95" s="153">
        <v>3</v>
      </c>
      <c r="U95" s="153">
        <v>3</v>
      </c>
      <c r="V95" s="153">
        <v>2</v>
      </c>
      <c r="W95" s="3">
        <v>54</v>
      </c>
      <c r="X95" s="24">
        <v>-2</v>
      </c>
      <c r="Y95" s="2">
        <f>VLOOKUP(Z95,Bakgrunnsdata!$BS$6:$BT$66,2,FALSE)</f>
        <v>43</v>
      </c>
      <c r="Z95" s="2">
        <f t="shared" si="3"/>
        <v>3</v>
      </c>
    </row>
    <row r="96" spans="1:26">
      <c r="A96" s="3">
        <v>4</v>
      </c>
      <c r="B96" s="13">
        <v>39939</v>
      </c>
      <c r="C96" s="7">
        <v>17</v>
      </c>
      <c r="D96" s="7" t="s">
        <v>73</v>
      </c>
      <c r="E96" s="153">
        <v>4</v>
      </c>
      <c r="F96" s="153">
        <v>4</v>
      </c>
      <c r="G96" s="153">
        <v>3</v>
      </c>
      <c r="H96" s="153">
        <v>4</v>
      </c>
      <c r="I96" s="153">
        <v>3</v>
      </c>
      <c r="J96" s="153">
        <v>2</v>
      </c>
      <c r="K96" s="153">
        <v>5</v>
      </c>
      <c r="L96" s="153">
        <v>3</v>
      </c>
      <c r="M96" s="153">
        <v>4</v>
      </c>
      <c r="N96" s="153">
        <v>5</v>
      </c>
      <c r="O96" s="153">
        <v>2</v>
      </c>
      <c r="P96" s="153">
        <v>3</v>
      </c>
      <c r="Q96" s="153">
        <v>2</v>
      </c>
      <c r="R96" s="153">
        <v>4</v>
      </c>
      <c r="S96" s="153">
        <v>3</v>
      </c>
      <c r="T96" s="153">
        <v>3</v>
      </c>
      <c r="U96" s="153">
        <v>4</v>
      </c>
      <c r="V96" s="153">
        <v>3</v>
      </c>
      <c r="W96" s="3">
        <v>61</v>
      </c>
      <c r="X96" s="24">
        <v>5</v>
      </c>
      <c r="Y96" s="2">
        <f>VLOOKUP(Z96,Bakgrunnsdata!$BS$6:$BT$66,2,FALSE)</f>
        <v>12</v>
      </c>
      <c r="Z96" s="2">
        <f t="shared" si="3"/>
        <v>19</v>
      </c>
    </row>
    <row r="97" spans="1:26">
      <c r="A97" s="3">
        <v>4</v>
      </c>
      <c r="B97" s="13">
        <v>39939</v>
      </c>
      <c r="C97" s="7">
        <v>3</v>
      </c>
      <c r="D97" s="7" t="s">
        <v>22</v>
      </c>
      <c r="E97" s="153">
        <v>4</v>
      </c>
      <c r="F97" s="153">
        <v>3</v>
      </c>
      <c r="G97" s="153">
        <v>3</v>
      </c>
      <c r="H97" s="153">
        <v>5</v>
      </c>
      <c r="I97" s="153">
        <v>3</v>
      </c>
      <c r="J97" s="153">
        <v>3</v>
      </c>
      <c r="K97" s="153">
        <v>4</v>
      </c>
      <c r="L97" s="153">
        <v>3</v>
      </c>
      <c r="M97" s="153">
        <v>3</v>
      </c>
      <c r="N97" s="153">
        <v>3</v>
      </c>
      <c r="O97" s="153">
        <v>2</v>
      </c>
      <c r="P97" s="153">
        <v>5</v>
      </c>
      <c r="Q97" s="153">
        <v>3</v>
      </c>
      <c r="R97" s="153">
        <v>4</v>
      </c>
      <c r="S97" s="153">
        <v>3</v>
      </c>
      <c r="T97" s="153">
        <v>2</v>
      </c>
      <c r="U97" s="153">
        <v>3</v>
      </c>
      <c r="V97" s="153">
        <v>2</v>
      </c>
      <c r="W97" s="3">
        <v>58</v>
      </c>
      <c r="X97" s="24">
        <v>2</v>
      </c>
      <c r="Y97" s="2">
        <f>VLOOKUP(Z97,Bakgrunnsdata!$BS$6:$BT$66,2,FALSE)</f>
        <v>20</v>
      </c>
      <c r="Z97" s="2">
        <f t="shared" si="3"/>
        <v>13</v>
      </c>
    </row>
    <row r="98" spans="1:26">
      <c r="A98" s="3">
        <v>4</v>
      </c>
      <c r="B98" s="13">
        <v>39939</v>
      </c>
      <c r="C98" s="7">
        <v>19</v>
      </c>
      <c r="D98" s="7" t="s">
        <v>29</v>
      </c>
      <c r="E98" s="153">
        <v>3</v>
      </c>
      <c r="F98" s="153">
        <v>5</v>
      </c>
      <c r="G98" s="153">
        <v>4</v>
      </c>
      <c r="H98" s="153">
        <v>4</v>
      </c>
      <c r="I98" s="153">
        <v>4</v>
      </c>
      <c r="J98" s="153">
        <v>3</v>
      </c>
      <c r="K98" s="153">
        <v>3</v>
      </c>
      <c r="L98" s="153">
        <v>4</v>
      </c>
      <c r="M98" s="153">
        <v>3</v>
      </c>
      <c r="N98" s="153">
        <v>3</v>
      </c>
      <c r="O98" s="153">
        <v>2</v>
      </c>
      <c r="P98" s="153">
        <v>2</v>
      </c>
      <c r="Q98" s="153">
        <v>3</v>
      </c>
      <c r="R98" s="153">
        <v>3</v>
      </c>
      <c r="S98" s="153">
        <v>4</v>
      </c>
      <c r="T98" s="153">
        <v>4</v>
      </c>
      <c r="U98" s="153">
        <v>2</v>
      </c>
      <c r="V98" s="153">
        <v>4</v>
      </c>
      <c r="W98" s="3">
        <v>60</v>
      </c>
      <c r="X98" s="24">
        <v>4</v>
      </c>
      <c r="Y98" s="2">
        <f>VLOOKUP(Z98,Bakgrunnsdata!$BS$6:$BT$66,2,FALSE)</f>
        <v>14</v>
      </c>
      <c r="Z98" s="2">
        <f t="shared" si="3"/>
        <v>17</v>
      </c>
    </row>
    <row r="99" spans="1:26">
      <c r="A99" s="3">
        <v>5</v>
      </c>
      <c r="B99" s="13">
        <v>39946</v>
      </c>
      <c r="C99" s="7">
        <v>5</v>
      </c>
      <c r="D99" s="7" t="s">
        <v>37</v>
      </c>
      <c r="E99" s="153">
        <v>3</v>
      </c>
      <c r="F99" s="153">
        <v>4</v>
      </c>
      <c r="G99" s="153">
        <v>3</v>
      </c>
      <c r="H99" s="153">
        <v>6</v>
      </c>
      <c r="I99" s="153">
        <v>4</v>
      </c>
      <c r="J99" s="153">
        <v>3</v>
      </c>
      <c r="K99" s="153">
        <v>4</v>
      </c>
      <c r="L99" s="153">
        <v>2</v>
      </c>
      <c r="M99" s="153">
        <v>3</v>
      </c>
      <c r="N99" s="153">
        <v>3</v>
      </c>
      <c r="O99" s="153">
        <v>4</v>
      </c>
      <c r="P99" s="153">
        <v>3</v>
      </c>
      <c r="Q99" s="153">
        <v>2</v>
      </c>
      <c r="R99" s="153">
        <v>4</v>
      </c>
      <c r="S99" s="153">
        <v>3</v>
      </c>
      <c r="T99" s="153">
        <v>3</v>
      </c>
      <c r="U99" s="153">
        <v>3</v>
      </c>
      <c r="V99" s="153">
        <v>4</v>
      </c>
      <c r="W99" s="3">
        <v>61</v>
      </c>
      <c r="X99" s="24">
        <v>5</v>
      </c>
      <c r="Y99" s="2">
        <f>VLOOKUP(Z99,Bakgrunnsdata!$BS$6:$BT$66,2,FALSE)</f>
        <v>11</v>
      </c>
      <c r="Z99" s="2">
        <f>RANK(W99,$W$99:$W$135,1)</f>
        <v>20</v>
      </c>
    </row>
    <row r="100" spans="1:26">
      <c r="A100" s="3">
        <v>5</v>
      </c>
      <c r="B100" s="13">
        <v>39946</v>
      </c>
      <c r="C100" s="7">
        <v>27</v>
      </c>
      <c r="D100" s="7" t="s">
        <v>11</v>
      </c>
      <c r="E100" s="153">
        <v>3</v>
      </c>
      <c r="F100" s="153">
        <v>3</v>
      </c>
      <c r="G100" s="153">
        <v>3</v>
      </c>
      <c r="H100" s="153">
        <v>4</v>
      </c>
      <c r="I100" s="153">
        <v>3</v>
      </c>
      <c r="J100" s="153">
        <v>3</v>
      </c>
      <c r="K100" s="153">
        <v>3</v>
      </c>
      <c r="L100" s="153">
        <v>3</v>
      </c>
      <c r="M100" s="153">
        <v>3</v>
      </c>
      <c r="N100" s="153">
        <v>2</v>
      </c>
      <c r="O100" s="153">
        <v>3</v>
      </c>
      <c r="P100" s="153">
        <v>3</v>
      </c>
      <c r="Q100" s="153">
        <v>2</v>
      </c>
      <c r="R100" s="153">
        <v>3</v>
      </c>
      <c r="S100" s="153">
        <v>3</v>
      </c>
      <c r="T100" s="153">
        <v>3</v>
      </c>
      <c r="U100" s="153">
        <v>3</v>
      </c>
      <c r="V100" s="153">
        <v>3</v>
      </c>
      <c r="W100" s="3">
        <v>53</v>
      </c>
      <c r="X100" s="24">
        <v>-3</v>
      </c>
      <c r="Y100" s="2">
        <f>VLOOKUP(Z100,Bakgrunnsdata!$BS$6:$BT$66,2,FALSE)</f>
        <v>37</v>
      </c>
      <c r="Z100" s="2">
        <f t="shared" ref="Z100:Z135" si="4">RANK(W100,$W$99:$W$135,1)</f>
        <v>5</v>
      </c>
    </row>
    <row r="101" spans="1:26">
      <c r="A101" s="3">
        <v>5</v>
      </c>
      <c r="B101" s="13">
        <v>39946</v>
      </c>
      <c r="C101" s="7">
        <v>195</v>
      </c>
      <c r="D101" s="7" t="s">
        <v>52</v>
      </c>
      <c r="E101" s="153">
        <v>3</v>
      </c>
      <c r="F101" s="153">
        <v>3</v>
      </c>
      <c r="G101" s="153">
        <v>3</v>
      </c>
      <c r="H101" s="153">
        <v>4</v>
      </c>
      <c r="I101" s="153">
        <v>3</v>
      </c>
      <c r="J101" s="153">
        <v>3</v>
      </c>
      <c r="K101" s="153">
        <v>4</v>
      </c>
      <c r="L101" s="153">
        <v>3</v>
      </c>
      <c r="M101" s="153">
        <v>3</v>
      </c>
      <c r="N101" s="153">
        <v>2</v>
      </c>
      <c r="O101" s="153">
        <v>2</v>
      </c>
      <c r="P101" s="153">
        <v>3</v>
      </c>
      <c r="Q101" s="153">
        <v>2</v>
      </c>
      <c r="R101" s="153">
        <v>3</v>
      </c>
      <c r="S101" s="153">
        <v>3</v>
      </c>
      <c r="T101" s="153">
        <v>3</v>
      </c>
      <c r="U101" s="153">
        <v>3</v>
      </c>
      <c r="V101" s="153">
        <v>3</v>
      </c>
      <c r="W101" s="3">
        <v>53</v>
      </c>
      <c r="X101" s="24">
        <v>-3</v>
      </c>
      <c r="Y101" s="2">
        <f>VLOOKUP(Z101,Bakgrunnsdata!$BS$6:$BT$66,2,FALSE)</f>
        <v>37</v>
      </c>
      <c r="Z101" s="2">
        <f t="shared" si="4"/>
        <v>5</v>
      </c>
    </row>
    <row r="102" spans="1:26">
      <c r="A102" s="3">
        <v>5</v>
      </c>
      <c r="B102" s="13">
        <v>39946</v>
      </c>
      <c r="C102" s="7">
        <v>209</v>
      </c>
      <c r="D102" s="9" t="s">
        <v>86</v>
      </c>
      <c r="E102" s="153">
        <v>5</v>
      </c>
      <c r="F102" s="153">
        <v>4</v>
      </c>
      <c r="G102" s="153">
        <v>4</v>
      </c>
      <c r="H102" s="153">
        <v>5</v>
      </c>
      <c r="I102" s="153">
        <v>3</v>
      </c>
      <c r="J102" s="153">
        <v>2</v>
      </c>
      <c r="K102" s="153">
        <v>6</v>
      </c>
      <c r="L102" s="153">
        <v>4</v>
      </c>
      <c r="M102" s="153">
        <v>4</v>
      </c>
      <c r="N102" s="153">
        <v>4</v>
      </c>
      <c r="O102" s="153">
        <v>4</v>
      </c>
      <c r="P102" s="153">
        <v>3</v>
      </c>
      <c r="Q102" s="153">
        <v>3</v>
      </c>
      <c r="R102" s="153">
        <v>6</v>
      </c>
      <c r="S102" s="153">
        <v>3</v>
      </c>
      <c r="T102" s="153">
        <v>4</v>
      </c>
      <c r="U102" s="153">
        <v>3</v>
      </c>
      <c r="V102" s="153">
        <v>5</v>
      </c>
      <c r="W102" s="3">
        <v>72</v>
      </c>
      <c r="X102" s="24">
        <v>16</v>
      </c>
      <c r="Y102" s="2">
        <f>VLOOKUP(Z102,Bakgrunnsdata!$BS$6:$BT$66,2,FALSE)</f>
        <v>0</v>
      </c>
      <c r="Z102" s="2">
        <f t="shared" si="4"/>
        <v>33</v>
      </c>
    </row>
    <row r="103" spans="1:26">
      <c r="A103" s="3">
        <v>5</v>
      </c>
      <c r="B103" s="13">
        <v>39946</v>
      </c>
      <c r="C103" s="7">
        <v>23</v>
      </c>
      <c r="D103" s="7" t="s">
        <v>10</v>
      </c>
      <c r="E103" s="153">
        <v>3</v>
      </c>
      <c r="F103" s="153">
        <v>4</v>
      </c>
      <c r="G103" s="153">
        <v>4</v>
      </c>
      <c r="H103" s="153">
        <v>5</v>
      </c>
      <c r="I103" s="153">
        <v>4</v>
      </c>
      <c r="J103" s="153">
        <v>2</v>
      </c>
      <c r="K103" s="153">
        <v>5</v>
      </c>
      <c r="L103" s="153">
        <v>3</v>
      </c>
      <c r="M103" s="153">
        <v>4</v>
      </c>
      <c r="N103" s="153">
        <v>2</v>
      </c>
      <c r="O103" s="153">
        <v>3</v>
      </c>
      <c r="P103" s="153">
        <v>3</v>
      </c>
      <c r="Q103" s="153">
        <v>3</v>
      </c>
      <c r="R103" s="153">
        <v>5</v>
      </c>
      <c r="S103" s="153">
        <v>3</v>
      </c>
      <c r="T103" s="153">
        <v>3</v>
      </c>
      <c r="U103" s="153">
        <v>3</v>
      </c>
      <c r="V103" s="153">
        <v>2</v>
      </c>
      <c r="W103" s="3">
        <v>61</v>
      </c>
      <c r="X103" s="24">
        <v>5</v>
      </c>
      <c r="Y103" s="2">
        <f>VLOOKUP(Z103,Bakgrunnsdata!$BS$6:$BT$66,2,FALSE)</f>
        <v>11</v>
      </c>
      <c r="Z103" s="2">
        <f t="shared" si="4"/>
        <v>20</v>
      </c>
    </row>
    <row r="104" spans="1:26">
      <c r="A104" s="3">
        <v>5</v>
      </c>
      <c r="B104" s="13">
        <v>39946</v>
      </c>
      <c r="C104" s="7">
        <v>68</v>
      </c>
      <c r="D104" s="7" t="s">
        <v>69</v>
      </c>
      <c r="E104" s="153">
        <v>3</v>
      </c>
      <c r="F104" s="153">
        <v>3</v>
      </c>
      <c r="G104" s="153">
        <v>3</v>
      </c>
      <c r="H104" s="153">
        <v>4</v>
      </c>
      <c r="I104" s="153">
        <v>3</v>
      </c>
      <c r="J104" s="153">
        <v>3</v>
      </c>
      <c r="K104" s="153">
        <v>4</v>
      </c>
      <c r="L104" s="153">
        <v>3</v>
      </c>
      <c r="M104" s="153">
        <v>4</v>
      </c>
      <c r="N104" s="153">
        <v>3</v>
      </c>
      <c r="O104" s="153">
        <v>2</v>
      </c>
      <c r="P104" s="153">
        <v>3</v>
      </c>
      <c r="Q104" s="153">
        <v>3</v>
      </c>
      <c r="R104" s="153">
        <v>4</v>
      </c>
      <c r="S104" s="153">
        <v>3</v>
      </c>
      <c r="T104" s="153">
        <v>3</v>
      </c>
      <c r="U104" s="153">
        <v>2</v>
      </c>
      <c r="V104" s="153">
        <v>3</v>
      </c>
      <c r="W104" s="3">
        <v>56</v>
      </c>
      <c r="X104" s="24">
        <v>0</v>
      </c>
      <c r="Y104" s="2">
        <f>VLOOKUP(Z104,Bakgrunnsdata!$BS$6:$BT$66,2,FALSE)</f>
        <v>26</v>
      </c>
      <c r="Z104" s="2">
        <f t="shared" si="4"/>
        <v>10</v>
      </c>
    </row>
    <row r="105" spans="1:26">
      <c r="A105" s="3">
        <v>5</v>
      </c>
      <c r="B105" s="13">
        <v>39946</v>
      </c>
      <c r="C105" s="7">
        <v>9</v>
      </c>
      <c r="D105" s="7" t="s">
        <v>99</v>
      </c>
      <c r="E105" s="153">
        <v>3</v>
      </c>
      <c r="F105" s="153">
        <v>2</v>
      </c>
      <c r="G105" s="153">
        <v>3</v>
      </c>
      <c r="H105" s="153">
        <v>3</v>
      </c>
      <c r="I105" s="153">
        <v>2</v>
      </c>
      <c r="J105" s="153">
        <v>3</v>
      </c>
      <c r="K105" s="153">
        <v>4</v>
      </c>
      <c r="L105" s="153">
        <v>4</v>
      </c>
      <c r="M105" s="153">
        <v>4</v>
      </c>
      <c r="N105" s="153">
        <v>3</v>
      </c>
      <c r="O105" s="153">
        <v>3</v>
      </c>
      <c r="P105" s="153">
        <v>3</v>
      </c>
      <c r="Q105" s="153">
        <v>3</v>
      </c>
      <c r="R105" s="153">
        <v>4</v>
      </c>
      <c r="S105" s="153">
        <v>4</v>
      </c>
      <c r="T105" s="153">
        <v>3</v>
      </c>
      <c r="U105" s="153">
        <v>2</v>
      </c>
      <c r="V105" s="153">
        <v>4</v>
      </c>
      <c r="W105" s="3">
        <v>57</v>
      </c>
      <c r="X105" s="24">
        <v>1</v>
      </c>
      <c r="Y105" s="2">
        <f>VLOOKUP(Z105,Bakgrunnsdata!$BS$6:$BT$66,2,FALSE)</f>
        <v>20</v>
      </c>
      <c r="Z105" s="2">
        <f t="shared" si="4"/>
        <v>13</v>
      </c>
    </row>
    <row r="106" spans="1:26">
      <c r="A106" s="3">
        <v>5</v>
      </c>
      <c r="B106" s="13">
        <v>39946</v>
      </c>
      <c r="C106" s="7">
        <v>198</v>
      </c>
      <c r="D106" s="7" t="s">
        <v>91</v>
      </c>
      <c r="E106" s="153">
        <v>3</v>
      </c>
      <c r="F106" s="153">
        <v>2</v>
      </c>
      <c r="G106" s="153">
        <v>3</v>
      </c>
      <c r="H106" s="153">
        <v>4</v>
      </c>
      <c r="I106" s="153">
        <v>3</v>
      </c>
      <c r="J106" s="153">
        <v>2</v>
      </c>
      <c r="K106" s="153">
        <v>3</v>
      </c>
      <c r="L106" s="153">
        <v>3</v>
      </c>
      <c r="M106" s="153">
        <v>3</v>
      </c>
      <c r="N106" s="153">
        <v>3</v>
      </c>
      <c r="O106" s="153">
        <v>4</v>
      </c>
      <c r="P106" s="153">
        <v>2</v>
      </c>
      <c r="Q106" s="153">
        <v>2</v>
      </c>
      <c r="R106" s="153">
        <v>3</v>
      </c>
      <c r="S106" s="153">
        <v>3</v>
      </c>
      <c r="T106" s="153">
        <v>2</v>
      </c>
      <c r="U106" s="153">
        <v>2</v>
      </c>
      <c r="V106" s="153">
        <v>4</v>
      </c>
      <c r="W106" s="3">
        <v>51</v>
      </c>
      <c r="X106" s="24">
        <v>-5</v>
      </c>
      <c r="Y106" s="2">
        <f>VLOOKUP(Z106,Bakgrunnsdata!$BS$6:$BT$66,2,FALSE)</f>
        <v>46</v>
      </c>
      <c r="Z106" s="2">
        <f t="shared" si="4"/>
        <v>2</v>
      </c>
    </row>
    <row r="107" spans="1:26">
      <c r="A107" s="3">
        <v>5</v>
      </c>
      <c r="B107" s="13">
        <v>39946</v>
      </c>
      <c r="C107" s="7">
        <v>1</v>
      </c>
      <c r="D107" s="7" t="s">
        <v>7</v>
      </c>
      <c r="E107" s="153">
        <v>4</v>
      </c>
      <c r="F107" s="153">
        <v>3</v>
      </c>
      <c r="G107" s="153">
        <v>4</v>
      </c>
      <c r="H107" s="153">
        <v>5</v>
      </c>
      <c r="I107" s="153">
        <v>3</v>
      </c>
      <c r="J107" s="153">
        <v>2</v>
      </c>
      <c r="K107" s="153">
        <v>6</v>
      </c>
      <c r="L107" s="153">
        <v>3</v>
      </c>
      <c r="M107" s="153">
        <v>3</v>
      </c>
      <c r="N107" s="153">
        <v>2</v>
      </c>
      <c r="O107" s="153">
        <v>4</v>
      </c>
      <c r="P107" s="153">
        <v>2</v>
      </c>
      <c r="Q107" s="153">
        <v>2</v>
      </c>
      <c r="R107" s="153">
        <v>4</v>
      </c>
      <c r="S107" s="153">
        <v>4</v>
      </c>
      <c r="T107" s="153">
        <v>3</v>
      </c>
      <c r="U107" s="153">
        <v>4</v>
      </c>
      <c r="V107" s="153">
        <v>3</v>
      </c>
      <c r="W107" s="3">
        <v>61</v>
      </c>
      <c r="X107" s="24">
        <v>5</v>
      </c>
      <c r="Y107" s="2">
        <f>VLOOKUP(Z107,Bakgrunnsdata!$BS$6:$BT$66,2,FALSE)</f>
        <v>11</v>
      </c>
      <c r="Z107" s="2">
        <f t="shared" si="4"/>
        <v>20</v>
      </c>
    </row>
    <row r="108" spans="1:26">
      <c r="A108" s="3">
        <v>5</v>
      </c>
      <c r="B108" s="13">
        <v>39946</v>
      </c>
      <c r="C108" s="12">
        <v>39</v>
      </c>
      <c r="D108" s="7" t="s">
        <v>8</v>
      </c>
      <c r="E108" s="153">
        <v>3</v>
      </c>
      <c r="F108" s="153">
        <v>2</v>
      </c>
      <c r="G108" s="153">
        <v>3</v>
      </c>
      <c r="H108" s="153">
        <v>4</v>
      </c>
      <c r="I108" s="153">
        <v>3</v>
      </c>
      <c r="J108" s="153">
        <v>4</v>
      </c>
      <c r="K108" s="153">
        <v>4</v>
      </c>
      <c r="L108" s="153">
        <v>3</v>
      </c>
      <c r="M108" s="153">
        <v>3</v>
      </c>
      <c r="N108" s="153">
        <v>2</v>
      </c>
      <c r="O108" s="153">
        <v>4</v>
      </c>
      <c r="P108" s="153">
        <v>2</v>
      </c>
      <c r="Q108" s="153">
        <v>2</v>
      </c>
      <c r="R108" s="153">
        <v>3</v>
      </c>
      <c r="S108" s="153">
        <v>3</v>
      </c>
      <c r="T108" s="153">
        <v>2</v>
      </c>
      <c r="U108" s="153">
        <v>3</v>
      </c>
      <c r="V108" s="153">
        <v>3</v>
      </c>
      <c r="W108" s="3">
        <v>53</v>
      </c>
      <c r="X108" s="24">
        <v>-3</v>
      </c>
      <c r="Y108" s="2">
        <f>VLOOKUP(Z108,Bakgrunnsdata!$BS$6:$BT$66,2,FALSE)</f>
        <v>37</v>
      </c>
      <c r="Z108" s="2">
        <f t="shared" si="4"/>
        <v>5</v>
      </c>
    </row>
    <row r="109" spans="1:26">
      <c r="A109" s="3">
        <v>5</v>
      </c>
      <c r="B109" s="13">
        <v>39946</v>
      </c>
      <c r="C109" s="7">
        <v>16</v>
      </c>
      <c r="D109" s="7" t="s">
        <v>30</v>
      </c>
      <c r="E109" s="153">
        <v>4</v>
      </c>
      <c r="F109" s="153">
        <v>3</v>
      </c>
      <c r="G109" s="153">
        <v>3</v>
      </c>
      <c r="H109" s="153">
        <v>4</v>
      </c>
      <c r="I109" s="153">
        <v>4</v>
      </c>
      <c r="J109" s="153">
        <v>2</v>
      </c>
      <c r="K109" s="153">
        <v>3</v>
      </c>
      <c r="L109" s="153">
        <v>3</v>
      </c>
      <c r="M109" s="153">
        <v>3</v>
      </c>
      <c r="N109" s="153">
        <v>2</v>
      </c>
      <c r="O109" s="153">
        <v>2</v>
      </c>
      <c r="P109" s="153">
        <v>2</v>
      </c>
      <c r="Q109" s="153">
        <v>3</v>
      </c>
      <c r="R109" s="153">
        <v>3</v>
      </c>
      <c r="S109" s="153">
        <v>3</v>
      </c>
      <c r="T109" s="153">
        <v>4</v>
      </c>
      <c r="U109" s="153">
        <v>2</v>
      </c>
      <c r="V109" s="153">
        <v>2</v>
      </c>
      <c r="W109" s="3">
        <v>52</v>
      </c>
      <c r="X109" s="24">
        <v>-4</v>
      </c>
      <c r="Y109" s="2">
        <f>VLOOKUP(Z109,Bakgrunnsdata!$BS$6:$BT$66,2,FALSE)</f>
        <v>43</v>
      </c>
      <c r="Z109" s="2">
        <f t="shared" si="4"/>
        <v>3</v>
      </c>
    </row>
    <row r="110" spans="1:26">
      <c r="A110" s="3">
        <v>5</v>
      </c>
      <c r="B110" s="13">
        <v>39946</v>
      </c>
      <c r="C110" s="7">
        <v>12</v>
      </c>
      <c r="D110" s="7" t="s">
        <v>31</v>
      </c>
      <c r="E110" s="153">
        <v>3</v>
      </c>
      <c r="F110" s="153">
        <v>4</v>
      </c>
      <c r="G110" s="153">
        <v>3</v>
      </c>
      <c r="H110" s="153">
        <v>5</v>
      </c>
      <c r="I110" s="153">
        <v>3</v>
      </c>
      <c r="J110" s="153">
        <v>2</v>
      </c>
      <c r="K110" s="153">
        <v>3</v>
      </c>
      <c r="L110" s="153">
        <v>3</v>
      </c>
      <c r="M110" s="153">
        <v>3</v>
      </c>
      <c r="N110" s="153">
        <v>3</v>
      </c>
      <c r="O110" s="153">
        <v>2</v>
      </c>
      <c r="P110" s="153">
        <v>2</v>
      </c>
      <c r="Q110" s="153">
        <v>2</v>
      </c>
      <c r="R110" s="153">
        <v>3</v>
      </c>
      <c r="S110" s="153">
        <v>3</v>
      </c>
      <c r="T110" s="153">
        <v>2</v>
      </c>
      <c r="U110" s="153">
        <v>2</v>
      </c>
      <c r="V110" s="153">
        <v>4</v>
      </c>
      <c r="W110" s="3">
        <v>52</v>
      </c>
      <c r="X110" s="24">
        <v>-4</v>
      </c>
      <c r="Y110" s="2">
        <f>VLOOKUP(Z110,Bakgrunnsdata!$BS$6:$BT$66,2,FALSE)</f>
        <v>43</v>
      </c>
      <c r="Z110" s="2">
        <f t="shared" si="4"/>
        <v>3</v>
      </c>
    </row>
    <row r="111" spans="1:26">
      <c r="A111" s="3">
        <v>5</v>
      </c>
      <c r="B111" s="13">
        <v>39946</v>
      </c>
      <c r="C111" s="7">
        <v>41</v>
      </c>
      <c r="D111" s="7" t="s">
        <v>103</v>
      </c>
      <c r="E111" s="153">
        <v>5</v>
      </c>
      <c r="F111" s="153">
        <v>3</v>
      </c>
      <c r="G111" s="153">
        <v>4</v>
      </c>
      <c r="H111" s="153">
        <v>5</v>
      </c>
      <c r="I111" s="153">
        <v>4</v>
      </c>
      <c r="J111" s="153">
        <v>4</v>
      </c>
      <c r="K111" s="153">
        <v>5</v>
      </c>
      <c r="L111" s="153">
        <v>3</v>
      </c>
      <c r="M111" s="153">
        <v>4</v>
      </c>
      <c r="N111" s="153">
        <v>4</v>
      </c>
      <c r="O111" s="153">
        <v>4</v>
      </c>
      <c r="P111" s="153">
        <v>4</v>
      </c>
      <c r="Q111" s="153">
        <v>2</v>
      </c>
      <c r="R111" s="153">
        <v>4</v>
      </c>
      <c r="S111" s="153">
        <v>5</v>
      </c>
      <c r="T111" s="153">
        <v>4</v>
      </c>
      <c r="U111" s="153">
        <v>3</v>
      </c>
      <c r="V111" s="153">
        <v>3</v>
      </c>
      <c r="W111" s="3">
        <v>70</v>
      </c>
      <c r="X111" s="24">
        <v>14</v>
      </c>
      <c r="Y111" s="2">
        <f>VLOOKUP(Z111,Bakgrunnsdata!$BS$6:$BT$66,2,FALSE)</f>
        <v>0</v>
      </c>
      <c r="Z111" s="2">
        <f t="shared" si="4"/>
        <v>32</v>
      </c>
    </row>
    <row r="112" spans="1:26">
      <c r="A112" s="3">
        <v>5</v>
      </c>
      <c r="B112" s="13">
        <v>39946</v>
      </c>
      <c r="C112" s="7">
        <v>18</v>
      </c>
      <c r="D112" s="7" t="s">
        <v>13</v>
      </c>
      <c r="E112" s="153">
        <v>4</v>
      </c>
      <c r="F112" s="153">
        <v>5</v>
      </c>
      <c r="G112" s="153">
        <v>3</v>
      </c>
      <c r="H112" s="153">
        <v>4</v>
      </c>
      <c r="I112" s="153">
        <v>3</v>
      </c>
      <c r="J112" s="153">
        <v>4</v>
      </c>
      <c r="K112" s="153">
        <v>4</v>
      </c>
      <c r="L112" s="153">
        <v>3</v>
      </c>
      <c r="M112" s="153">
        <v>3</v>
      </c>
      <c r="N112" s="153">
        <v>3</v>
      </c>
      <c r="O112" s="153">
        <v>3</v>
      </c>
      <c r="P112" s="153">
        <v>3</v>
      </c>
      <c r="Q112" s="153">
        <v>3</v>
      </c>
      <c r="R112" s="153">
        <v>4</v>
      </c>
      <c r="S112" s="153">
        <v>4</v>
      </c>
      <c r="T112" s="153">
        <v>3</v>
      </c>
      <c r="U112" s="153">
        <v>3</v>
      </c>
      <c r="V112" s="153">
        <v>3</v>
      </c>
      <c r="W112" s="3">
        <v>62</v>
      </c>
      <c r="X112" s="24">
        <v>6</v>
      </c>
      <c r="Y112" s="2">
        <f>VLOOKUP(Z112,Bakgrunnsdata!$BS$6:$BT$66,2,FALSE)</f>
        <v>6</v>
      </c>
      <c r="Z112" s="2">
        <f t="shared" si="4"/>
        <v>25</v>
      </c>
    </row>
    <row r="113" spans="1:26">
      <c r="A113" s="3">
        <v>5</v>
      </c>
      <c r="B113" s="13">
        <v>39946</v>
      </c>
      <c r="C113" s="7">
        <v>53</v>
      </c>
      <c r="D113" s="7" t="s">
        <v>41</v>
      </c>
      <c r="E113" s="153">
        <v>3</v>
      </c>
      <c r="F113" s="153">
        <v>4</v>
      </c>
      <c r="G113" s="153">
        <v>4</v>
      </c>
      <c r="H113" s="153">
        <v>5</v>
      </c>
      <c r="I113" s="153">
        <v>3</v>
      </c>
      <c r="J113" s="153">
        <v>3</v>
      </c>
      <c r="K113" s="153">
        <v>4</v>
      </c>
      <c r="L113" s="153">
        <v>4</v>
      </c>
      <c r="M113" s="153">
        <v>2</v>
      </c>
      <c r="N113" s="153">
        <v>4</v>
      </c>
      <c r="O113" s="153">
        <v>2</v>
      </c>
      <c r="P113" s="153">
        <v>4</v>
      </c>
      <c r="Q113" s="153">
        <v>3</v>
      </c>
      <c r="R113" s="153">
        <v>4</v>
      </c>
      <c r="S113" s="153">
        <v>3</v>
      </c>
      <c r="T113" s="153">
        <v>3</v>
      </c>
      <c r="U113" s="153">
        <v>4</v>
      </c>
      <c r="V113" s="153">
        <v>2</v>
      </c>
      <c r="W113" s="3">
        <v>61</v>
      </c>
      <c r="X113" s="24">
        <v>5</v>
      </c>
      <c r="Y113" s="2">
        <f>VLOOKUP(Z113,Bakgrunnsdata!$BS$6:$BT$66,2,FALSE)</f>
        <v>11</v>
      </c>
      <c r="Z113" s="2">
        <f t="shared" si="4"/>
        <v>20</v>
      </c>
    </row>
    <row r="114" spans="1:26">
      <c r="A114" s="3">
        <v>5</v>
      </c>
      <c r="B114" s="13">
        <v>39946</v>
      </c>
      <c r="C114" s="7">
        <v>206</v>
      </c>
      <c r="D114" s="9" t="s">
        <v>102</v>
      </c>
      <c r="E114" s="153">
        <v>4</v>
      </c>
      <c r="F114" s="153">
        <v>3</v>
      </c>
      <c r="G114" s="153">
        <v>4</v>
      </c>
      <c r="H114" s="153">
        <v>6</v>
      </c>
      <c r="I114" s="153">
        <v>4</v>
      </c>
      <c r="J114" s="153">
        <v>3</v>
      </c>
      <c r="K114" s="153">
        <v>5</v>
      </c>
      <c r="L114" s="153">
        <v>3</v>
      </c>
      <c r="M114" s="153">
        <v>3</v>
      </c>
      <c r="N114" s="153">
        <v>3</v>
      </c>
      <c r="O114" s="153">
        <v>3</v>
      </c>
      <c r="P114" s="153">
        <v>3</v>
      </c>
      <c r="Q114" s="153">
        <v>3</v>
      </c>
      <c r="R114" s="153">
        <v>6</v>
      </c>
      <c r="S114" s="153">
        <v>3</v>
      </c>
      <c r="T114" s="153">
        <v>4</v>
      </c>
      <c r="U114" s="153">
        <v>3</v>
      </c>
      <c r="V114" s="153">
        <v>3</v>
      </c>
      <c r="W114" s="3">
        <v>66</v>
      </c>
      <c r="X114" s="24">
        <v>10</v>
      </c>
      <c r="Y114" s="2">
        <f>VLOOKUP(Z114,Bakgrunnsdata!$BS$6:$BT$66,2,FALSE)</f>
        <v>0</v>
      </c>
      <c r="Z114" s="2">
        <f t="shared" si="4"/>
        <v>31</v>
      </c>
    </row>
    <row r="115" spans="1:26">
      <c r="A115" s="3">
        <v>5</v>
      </c>
      <c r="B115" s="13">
        <v>39946</v>
      </c>
      <c r="C115" s="7">
        <v>90</v>
      </c>
      <c r="D115" s="7" t="s">
        <v>38</v>
      </c>
      <c r="E115" s="153">
        <v>4</v>
      </c>
      <c r="F115" s="153">
        <v>2</v>
      </c>
      <c r="G115" s="153">
        <v>4</v>
      </c>
      <c r="H115" s="153">
        <v>4</v>
      </c>
      <c r="I115" s="153">
        <v>3</v>
      </c>
      <c r="J115" s="153">
        <v>3</v>
      </c>
      <c r="K115" s="153">
        <v>4</v>
      </c>
      <c r="L115" s="153">
        <v>5</v>
      </c>
      <c r="M115" s="153">
        <v>4</v>
      </c>
      <c r="N115" s="153">
        <v>3</v>
      </c>
      <c r="O115" s="153">
        <v>2</v>
      </c>
      <c r="P115" s="153">
        <v>2</v>
      </c>
      <c r="Q115" s="153">
        <v>2</v>
      </c>
      <c r="R115" s="153">
        <v>4</v>
      </c>
      <c r="S115" s="153">
        <v>3</v>
      </c>
      <c r="T115" s="153">
        <v>2</v>
      </c>
      <c r="U115" s="153">
        <v>3</v>
      </c>
      <c r="V115" s="153">
        <v>3</v>
      </c>
      <c r="W115" s="3">
        <v>57</v>
      </c>
      <c r="X115" s="24">
        <v>1</v>
      </c>
      <c r="Y115" s="2">
        <f>VLOOKUP(Z115,Bakgrunnsdata!$BS$6:$BT$66,2,FALSE)</f>
        <v>20</v>
      </c>
      <c r="Z115" s="2">
        <f t="shared" si="4"/>
        <v>13</v>
      </c>
    </row>
    <row r="116" spans="1:26">
      <c r="A116" s="3">
        <v>5</v>
      </c>
      <c r="B116" s="13">
        <v>39946</v>
      </c>
      <c r="C116" s="7">
        <v>31</v>
      </c>
      <c r="D116" s="7" t="s">
        <v>96</v>
      </c>
      <c r="E116" s="153">
        <v>4</v>
      </c>
      <c r="F116" s="153">
        <v>3</v>
      </c>
      <c r="G116" s="153">
        <v>3</v>
      </c>
      <c r="H116" s="153">
        <v>4</v>
      </c>
      <c r="I116" s="153">
        <v>4</v>
      </c>
      <c r="J116" s="153">
        <v>3</v>
      </c>
      <c r="K116" s="153">
        <v>4</v>
      </c>
      <c r="L116" s="153">
        <v>3</v>
      </c>
      <c r="M116" s="153">
        <v>3</v>
      </c>
      <c r="N116" s="153">
        <v>3</v>
      </c>
      <c r="O116" s="153">
        <v>3</v>
      </c>
      <c r="P116" s="153">
        <v>2</v>
      </c>
      <c r="Q116" s="153">
        <v>3</v>
      </c>
      <c r="R116" s="153">
        <v>4</v>
      </c>
      <c r="S116" s="153">
        <v>3</v>
      </c>
      <c r="T116" s="153">
        <v>3</v>
      </c>
      <c r="U116" s="153">
        <v>3</v>
      </c>
      <c r="V116" s="153">
        <v>3</v>
      </c>
      <c r="W116" s="3">
        <v>58</v>
      </c>
      <c r="X116" s="24">
        <v>2</v>
      </c>
      <c r="Y116" s="2">
        <f>VLOOKUP(Z116,Bakgrunnsdata!$BS$6:$BT$66,2,FALSE)</f>
        <v>14</v>
      </c>
      <c r="Z116" s="2">
        <f t="shared" si="4"/>
        <v>17</v>
      </c>
    </row>
    <row r="117" spans="1:26">
      <c r="A117" s="3">
        <v>5</v>
      </c>
      <c r="B117" s="13">
        <v>39946</v>
      </c>
      <c r="C117" s="7">
        <v>102</v>
      </c>
      <c r="D117" s="7" t="s">
        <v>33</v>
      </c>
      <c r="E117" s="153">
        <v>4</v>
      </c>
      <c r="F117" s="153">
        <v>3</v>
      </c>
      <c r="G117" s="153">
        <v>4</v>
      </c>
      <c r="H117" s="153">
        <v>4</v>
      </c>
      <c r="I117" s="153">
        <v>3</v>
      </c>
      <c r="J117" s="153">
        <v>3</v>
      </c>
      <c r="K117" s="153">
        <v>6</v>
      </c>
      <c r="L117" s="153">
        <v>4</v>
      </c>
      <c r="M117" s="153">
        <v>3</v>
      </c>
      <c r="N117" s="153">
        <v>3</v>
      </c>
      <c r="O117" s="153">
        <v>4</v>
      </c>
      <c r="P117" s="153">
        <v>2</v>
      </c>
      <c r="Q117" s="153">
        <v>3</v>
      </c>
      <c r="R117" s="153">
        <v>4</v>
      </c>
      <c r="S117" s="153">
        <v>4</v>
      </c>
      <c r="T117" s="153">
        <v>3</v>
      </c>
      <c r="U117" s="153">
        <v>3</v>
      </c>
      <c r="V117" s="153">
        <v>2</v>
      </c>
      <c r="W117" s="3">
        <v>62</v>
      </c>
      <c r="X117" s="24">
        <v>6</v>
      </c>
      <c r="Y117" s="2">
        <f>VLOOKUP(Z117,Bakgrunnsdata!$BS$6:$BT$66,2,FALSE)</f>
        <v>6</v>
      </c>
      <c r="Z117" s="2">
        <f t="shared" si="4"/>
        <v>25</v>
      </c>
    </row>
    <row r="118" spans="1:26">
      <c r="A118" s="3">
        <v>5</v>
      </c>
      <c r="B118" s="13">
        <v>39946</v>
      </c>
      <c r="C118" s="7">
        <v>208</v>
      </c>
      <c r="D118" s="9" t="s">
        <v>105</v>
      </c>
      <c r="E118" s="153">
        <v>6</v>
      </c>
      <c r="F118" s="153">
        <v>4</v>
      </c>
      <c r="G118" s="153">
        <v>5</v>
      </c>
      <c r="H118" s="153">
        <v>6</v>
      </c>
      <c r="I118" s="153">
        <v>4</v>
      </c>
      <c r="J118" s="153">
        <v>5</v>
      </c>
      <c r="K118" s="153">
        <v>6</v>
      </c>
      <c r="L118" s="153">
        <v>5</v>
      </c>
      <c r="M118" s="153">
        <v>3</v>
      </c>
      <c r="N118" s="153">
        <v>3</v>
      </c>
      <c r="O118" s="153">
        <v>4</v>
      </c>
      <c r="P118" s="153">
        <v>3</v>
      </c>
      <c r="Q118" s="153">
        <v>2</v>
      </c>
      <c r="R118" s="153">
        <v>6</v>
      </c>
      <c r="S118" s="153">
        <v>6</v>
      </c>
      <c r="T118" s="153">
        <v>4</v>
      </c>
      <c r="U118" s="153">
        <v>3</v>
      </c>
      <c r="V118" s="153">
        <v>5</v>
      </c>
      <c r="W118" s="3">
        <v>80</v>
      </c>
      <c r="X118" s="24">
        <v>24</v>
      </c>
      <c r="Y118" s="2">
        <f>VLOOKUP(Z118,Bakgrunnsdata!$BS$6:$BT$66,2,FALSE)</f>
        <v>0</v>
      </c>
      <c r="Z118" s="2">
        <f t="shared" si="4"/>
        <v>36</v>
      </c>
    </row>
    <row r="119" spans="1:26">
      <c r="A119" s="3">
        <v>5</v>
      </c>
      <c r="B119" s="13">
        <v>39946</v>
      </c>
      <c r="C119" s="7">
        <v>71</v>
      </c>
      <c r="D119" s="7" t="s">
        <v>46</v>
      </c>
      <c r="E119" s="153">
        <v>4</v>
      </c>
      <c r="F119" s="153">
        <v>4</v>
      </c>
      <c r="G119" s="153">
        <v>4</v>
      </c>
      <c r="H119" s="153">
        <v>5</v>
      </c>
      <c r="I119" s="153">
        <v>4</v>
      </c>
      <c r="J119" s="153">
        <v>3</v>
      </c>
      <c r="K119" s="153">
        <v>5</v>
      </c>
      <c r="L119" s="153">
        <v>4</v>
      </c>
      <c r="M119" s="153">
        <v>4</v>
      </c>
      <c r="N119" s="153">
        <v>4</v>
      </c>
      <c r="O119" s="153">
        <v>2</v>
      </c>
      <c r="P119" s="153">
        <v>2</v>
      </c>
      <c r="Q119" s="153">
        <v>3</v>
      </c>
      <c r="R119" s="153">
        <v>6</v>
      </c>
      <c r="S119" s="153">
        <v>3</v>
      </c>
      <c r="T119" s="153">
        <v>3</v>
      </c>
      <c r="U119" s="153">
        <v>3</v>
      </c>
      <c r="V119" s="153">
        <v>2</v>
      </c>
      <c r="W119" s="3">
        <v>65</v>
      </c>
      <c r="X119" s="24">
        <v>9</v>
      </c>
      <c r="Y119" s="2">
        <f>VLOOKUP(Z119,Bakgrunnsdata!$BS$6:$BT$66,2,FALSE)</f>
        <v>2</v>
      </c>
      <c r="Z119" s="2">
        <f t="shared" si="4"/>
        <v>29</v>
      </c>
    </row>
    <row r="120" spans="1:26">
      <c r="A120" s="3">
        <v>5</v>
      </c>
      <c r="B120" s="13">
        <v>39946</v>
      </c>
      <c r="C120" s="7">
        <v>40</v>
      </c>
      <c r="D120" s="7" t="s">
        <v>100</v>
      </c>
      <c r="E120" s="153">
        <v>4</v>
      </c>
      <c r="F120" s="153">
        <v>3</v>
      </c>
      <c r="G120" s="153">
        <v>4</v>
      </c>
      <c r="H120" s="153">
        <v>4</v>
      </c>
      <c r="I120" s="153">
        <v>3</v>
      </c>
      <c r="J120" s="153">
        <v>3</v>
      </c>
      <c r="K120" s="153">
        <v>4</v>
      </c>
      <c r="L120" s="153">
        <v>3</v>
      </c>
      <c r="M120" s="153">
        <v>3</v>
      </c>
      <c r="N120" s="153">
        <v>3</v>
      </c>
      <c r="O120" s="153">
        <v>2</v>
      </c>
      <c r="P120" s="153">
        <v>4</v>
      </c>
      <c r="Q120" s="153">
        <v>4</v>
      </c>
      <c r="R120" s="153">
        <v>5</v>
      </c>
      <c r="S120" s="153">
        <v>3</v>
      </c>
      <c r="T120" s="153">
        <v>2</v>
      </c>
      <c r="U120" s="153">
        <v>3</v>
      </c>
      <c r="V120" s="153">
        <v>4</v>
      </c>
      <c r="W120" s="3">
        <v>61</v>
      </c>
      <c r="X120" s="24">
        <v>5</v>
      </c>
      <c r="Y120" s="2">
        <f>VLOOKUP(Z120,Bakgrunnsdata!$BS$6:$BT$66,2,FALSE)</f>
        <v>11</v>
      </c>
      <c r="Z120" s="2">
        <f t="shared" si="4"/>
        <v>20</v>
      </c>
    </row>
    <row r="121" spans="1:26">
      <c r="A121" s="3">
        <v>5</v>
      </c>
      <c r="B121" s="13">
        <v>39946</v>
      </c>
      <c r="C121" s="7">
        <v>4</v>
      </c>
      <c r="D121" s="7" t="s">
        <v>9</v>
      </c>
      <c r="E121" s="153">
        <v>3</v>
      </c>
      <c r="F121" s="153">
        <v>3</v>
      </c>
      <c r="G121" s="153">
        <v>4</v>
      </c>
      <c r="H121" s="153">
        <v>4</v>
      </c>
      <c r="I121" s="153">
        <v>3</v>
      </c>
      <c r="J121" s="153">
        <v>2</v>
      </c>
      <c r="K121" s="153">
        <v>4</v>
      </c>
      <c r="L121" s="153">
        <v>4</v>
      </c>
      <c r="M121" s="153">
        <v>2</v>
      </c>
      <c r="N121" s="153">
        <v>3</v>
      </c>
      <c r="O121" s="153">
        <v>4</v>
      </c>
      <c r="P121" s="153">
        <v>2</v>
      </c>
      <c r="Q121" s="153">
        <v>2</v>
      </c>
      <c r="R121" s="153">
        <v>4</v>
      </c>
      <c r="S121" s="153">
        <v>5</v>
      </c>
      <c r="T121" s="153">
        <v>3</v>
      </c>
      <c r="U121" s="153">
        <v>2</v>
      </c>
      <c r="V121" s="153">
        <v>3</v>
      </c>
      <c r="W121" s="3">
        <v>57</v>
      </c>
      <c r="X121" s="24">
        <v>1</v>
      </c>
      <c r="Y121" s="2">
        <f>VLOOKUP(Z121,Bakgrunnsdata!$BS$6:$BT$66,2,FALSE)</f>
        <v>20</v>
      </c>
      <c r="Z121" s="2">
        <f t="shared" si="4"/>
        <v>13</v>
      </c>
    </row>
    <row r="122" spans="1:26">
      <c r="A122" s="3">
        <v>5</v>
      </c>
      <c r="B122" s="13">
        <v>39946</v>
      </c>
      <c r="C122" s="7">
        <v>32</v>
      </c>
      <c r="D122" s="7" t="s">
        <v>85</v>
      </c>
      <c r="E122" s="153">
        <v>3</v>
      </c>
      <c r="F122" s="153">
        <v>2</v>
      </c>
      <c r="G122" s="153">
        <v>3</v>
      </c>
      <c r="H122" s="153">
        <v>5</v>
      </c>
      <c r="I122" s="153">
        <v>3</v>
      </c>
      <c r="J122" s="153">
        <v>3</v>
      </c>
      <c r="K122" s="153">
        <v>4</v>
      </c>
      <c r="L122" s="153">
        <v>3</v>
      </c>
      <c r="M122" s="153">
        <v>3</v>
      </c>
      <c r="N122" s="153">
        <v>2</v>
      </c>
      <c r="O122" s="153">
        <v>4</v>
      </c>
      <c r="P122" s="153">
        <v>3</v>
      </c>
      <c r="Q122" s="153">
        <v>2</v>
      </c>
      <c r="R122" s="153">
        <v>4</v>
      </c>
      <c r="S122" s="153">
        <v>3</v>
      </c>
      <c r="T122" s="153">
        <v>3</v>
      </c>
      <c r="U122" s="153">
        <v>3</v>
      </c>
      <c r="V122" s="153">
        <v>2</v>
      </c>
      <c r="W122" s="3">
        <v>55</v>
      </c>
      <c r="X122" s="24">
        <v>-1</v>
      </c>
      <c r="Y122" s="2">
        <f>VLOOKUP(Z122,Bakgrunnsdata!$BS$6:$BT$66,2,FALSE)</f>
        <v>28</v>
      </c>
      <c r="Z122" s="2">
        <f t="shared" si="4"/>
        <v>9</v>
      </c>
    </row>
    <row r="123" spans="1:26">
      <c r="A123" s="3">
        <v>5</v>
      </c>
      <c r="B123" s="13">
        <v>39946</v>
      </c>
      <c r="C123" s="7">
        <v>38</v>
      </c>
      <c r="D123" s="7" t="s">
        <v>14</v>
      </c>
      <c r="E123" s="153">
        <v>5</v>
      </c>
      <c r="F123" s="153">
        <v>3</v>
      </c>
      <c r="G123" s="153">
        <v>4</v>
      </c>
      <c r="H123" s="153">
        <v>4</v>
      </c>
      <c r="I123" s="153">
        <v>5</v>
      </c>
      <c r="J123" s="153">
        <v>4</v>
      </c>
      <c r="K123" s="153">
        <v>4</v>
      </c>
      <c r="L123" s="153">
        <v>3</v>
      </c>
      <c r="M123" s="153">
        <v>3</v>
      </c>
      <c r="N123" s="153">
        <v>3</v>
      </c>
      <c r="O123" s="153">
        <v>3</v>
      </c>
      <c r="P123" s="153">
        <v>3</v>
      </c>
      <c r="Q123" s="153">
        <v>2</v>
      </c>
      <c r="R123" s="153">
        <v>3</v>
      </c>
      <c r="S123" s="153">
        <v>4</v>
      </c>
      <c r="T123" s="153">
        <v>3</v>
      </c>
      <c r="U123" s="153">
        <v>3</v>
      </c>
      <c r="V123" s="153">
        <v>3</v>
      </c>
      <c r="W123" s="3">
        <v>62</v>
      </c>
      <c r="X123" s="24">
        <v>6</v>
      </c>
      <c r="Y123" s="2">
        <f>VLOOKUP(Z123,Bakgrunnsdata!$BS$6:$BT$66,2,FALSE)</f>
        <v>6</v>
      </c>
      <c r="Z123" s="2">
        <f t="shared" si="4"/>
        <v>25</v>
      </c>
    </row>
    <row r="124" spans="1:26">
      <c r="A124" s="3">
        <v>5</v>
      </c>
      <c r="B124" s="13">
        <v>39946</v>
      </c>
      <c r="C124" s="7">
        <v>203</v>
      </c>
      <c r="D124" s="7" t="s">
        <v>93</v>
      </c>
      <c r="E124" s="153">
        <v>4</v>
      </c>
      <c r="F124" s="153">
        <v>3</v>
      </c>
      <c r="G124" s="153">
        <v>4</v>
      </c>
      <c r="H124" s="153">
        <v>5</v>
      </c>
      <c r="I124" s="153">
        <v>3</v>
      </c>
      <c r="J124" s="153">
        <v>2</v>
      </c>
      <c r="K124" s="153">
        <v>5</v>
      </c>
      <c r="L124" s="153">
        <v>4</v>
      </c>
      <c r="M124" s="153">
        <v>3</v>
      </c>
      <c r="N124" s="153">
        <v>2</v>
      </c>
      <c r="O124" s="153">
        <v>4</v>
      </c>
      <c r="P124" s="153">
        <v>3</v>
      </c>
      <c r="Q124" s="153">
        <v>3</v>
      </c>
      <c r="R124" s="153">
        <v>4</v>
      </c>
      <c r="S124" s="153">
        <v>3</v>
      </c>
      <c r="T124" s="153">
        <v>3</v>
      </c>
      <c r="U124" s="153">
        <v>4</v>
      </c>
      <c r="V124" s="153">
        <v>4</v>
      </c>
      <c r="W124" s="3">
        <v>63</v>
      </c>
      <c r="X124" s="24">
        <v>7</v>
      </c>
      <c r="Y124" s="2">
        <f>VLOOKUP(Z124,Bakgrunnsdata!$BS$6:$BT$66,2,FALSE)</f>
        <v>3</v>
      </c>
      <c r="Z124" s="2">
        <f t="shared" si="4"/>
        <v>28</v>
      </c>
    </row>
    <row r="125" spans="1:26">
      <c r="A125" s="3">
        <v>5</v>
      </c>
      <c r="B125" s="13">
        <v>39946</v>
      </c>
      <c r="C125" s="7">
        <v>207</v>
      </c>
      <c r="D125" s="9" t="s">
        <v>104</v>
      </c>
      <c r="E125" s="153">
        <v>8</v>
      </c>
      <c r="F125" s="153">
        <v>5</v>
      </c>
      <c r="G125" s="153">
        <v>5</v>
      </c>
      <c r="H125" s="153">
        <v>6</v>
      </c>
      <c r="I125" s="153">
        <v>5</v>
      </c>
      <c r="J125" s="153">
        <v>5</v>
      </c>
      <c r="K125" s="153">
        <v>5</v>
      </c>
      <c r="L125" s="153">
        <v>3</v>
      </c>
      <c r="M125" s="153">
        <v>4</v>
      </c>
      <c r="N125" s="153">
        <v>3</v>
      </c>
      <c r="O125" s="153">
        <v>4</v>
      </c>
      <c r="P125" s="153">
        <v>4</v>
      </c>
      <c r="Q125" s="153">
        <v>3</v>
      </c>
      <c r="R125" s="153">
        <v>6</v>
      </c>
      <c r="S125" s="153">
        <v>4</v>
      </c>
      <c r="T125" s="153">
        <v>3</v>
      </c>
      <c r="U125" s="153">
        <v>3</v>
      </c>
      <c r="V125" s="153">
        <v>4</v>
      </c>
      <c r="W125" s="3">
        <v>80</v>
      </c>
      <c r="X125" s="24">
        <v>24</v>
      </c>
      <c r="Y125" s="2">
        <f>VLOOKUP(Z125,Bakgrunnsdata!$BS$6:$BT$66,2,FALSE)</f>
        <v>0</v>
      </c>
      <c r="Z125" s="2">
        <f t="shared" si="4"/>
        <v>36</v>
      </c>
    </row>
    <row r="126" spans="1:26">
      <c r="A126" s="3">
        <v>5</v>
      </c>
      <c r="B126" s="13">
        <v>39946</v>
      </c>
      <c r="C126" s="7">
        <v>2</v>
      </c>
      <c r="D126" s="7" t="s">
        <v>4</v>
      </c>
      <c r="E126" s="153">
        <v>3</v>
      </c>
      <c r="F126" s="153">
        <v>3</v>
      </c>
      <c r="G126" s="153">
        <v>3</v>
      </c>
      <c r="H126" s="153">
        <v>4</v>
      </c>
      <c r="I126" s="153">
        <v>4</v>
      </c>
      <c r="J126" s="153">
        <v>2</v>
      </c>
      <c r="K126" s="153">
        <v>4</v>
      </c>
      <c r="L126" s="153">
        <v>4</v>
      </c>
      <c r="M126" s="153">
        <v>2</v>
      </c>
      <c r="N126" s="153">
        <v>3</v>
      </c>
      <c r="O126" s="153">
        <v>3</v>
      </c>
      <c r="P126" s="153">
        <v>3</v>
      </c>
      <c r="Q126" s="153">
        <v>2</v>
      </c>
      <c r="R126" s="153">
        <v>5</v>
      </c>
      <c r="S126" s="153">
        <v>3</v>
      </c>
      <c r="T126" s="153">
        <v>3</v>
      </c>
      <c r="U126" s="153">
        <v>2</v>
      </c>
      <c r="V126" s="153">
        <v>4</v>
      </c>
      <c r="W126" s="3">
        <v>57</v>
      </c>
      <c r="X126" s="24">
        <v>1</v>
      </c>
      <c r="Y126" s="2">
        <f>VLOOKUP(Z126,Bakgrunnsdata!$BS$6:$BT$66,2,FALSE)</f>
        <v>20</v>
      </c>
      <c r="Z126" s="2">
        <f t="shared" si="4"/>
        <v>13</v>
      </c>
    </row>
    <row r="127" spans="1:26">
      <c r="A127" s="3">
        <v>5</v>
      </c>
      <c r="B127" s="13">
        <v>39946</v>
      </c>
      <c r="C127" s="7">
        <v>29</v>
      </c>
      <c r="D127" s="7" t="s">
        <v>98</v>
      </c>
      <c r="E127" s="153">
        <v>3</v>
      </c>
      <c r="F127" s="153">
        <v>2</v>
      </c>
      <c r="G127" s="153">
        <v>4</v>
      </c>
      <c r="H127" s="153">
        <v>5</v>
      </c>
      <c r="I127" s="153">
        <v>3</v>
      </c>
      <c r="J127" s="153">
        <v>2</v>
      </c>
      <c r="K127" s="153">
        <v>5</v>
      </c>
      <c r="L127" s="153">
        <v>3</v>
      </c>
      <c r="M127" s="153">
        <v>2</v>
      </c>
      <c r="N127" s="153">
        <v>2</v>
      </c>
      <c r="O127" s="153">
        <v>3</v>
      </c>
      <c r="P127" s="153">
        <v>4</v>
      </c>
      <c r="Q127" s="153">
        <v>3</v>
      </c>
      <c r="R127" s="153">
        <v>3</v>
      </c>
      <c r="S127" s="153">
        <v>3</v>
      </c>
      <c r="T127" s="153">
        <v>2</v>
      </c>
      <c r="U127" s="153">
        <v>2</v>
      </c>
      <c r="V127" s="153">
        <v>3</v>
      </c>
      <c r="W127" s="3">
        <v>54</v>
      </c>
      <c r="X127" s="24">
        <v>-2</v>
      </c>
      <c r="Y127" s="2">
        <f>VLOOKUP(Z127,Bakgrunnsdata!$BS$6:$BT$66,2,FALSE)</f>
        <v>30</v>
      </c>
      <c r="Z127" s="2">
        <f t="shared" si="4"/>
        <v>8</v>
      </c>
    </row>
    <row r="128" spans="1:26">
      <c r="A128" s="3">
        <v>5</v>
      </c>
      <c r="B128" s="13">
        <v>39946</v>
      </c>
      <c r="C128" s="7">
        <v>201</v>
      </c>
      <c r="D128" s="7" t="s">
        <v>101</v>
      </c>
      <c r="E128" s="153">
        <v>4</v>
      </c>
      <c r="F128" s="153">
        <v>5</v>
      </c>
      <c r="G128" s="153">
        <v>5</v>
      </c>
      <c r="H128" s="153">
        <v>4</v>
      </c>
      <c r="I128" s="153">
        <v>3</v>
      </c>
      <c r="J128" s="153">
        <v>3</v>
      </c>
      <c r="K128" s="153">
        <v>4</v>
      </c>
      <c r="L128" s="153">
        <v>3</v>
      </c>
      <c r="M128" s="153">
        <v>3</v>
      </c>
      <c r="N128" s="153">
        <v>4</v>
      </c>
      <c r="O128" s="153">
        <v>4</v>
      </c>
      <c r="P128" s="153">
        <v>4</v>
      </c>
      <c r="Q128" s="153">
        <v>2</v>
      </c>
      <c r="R128" s="153">
        <v>4</v>
      </c>
      <c r="S128" s="153">
        <v>3</v>
      </c>
      <c r="T128" s="153">
        <v>2</v>
      </c>
      <c r="U128" s="153">
        <v>4</v>
      </c>
      <c r="V128" s="153">
        <v>4</v>
      </c>
      <c r="W128" s="3">
        <v>65</v>
      </c>
      <c r="X128" s="24">
        <v>9</v>
      </c>
      <c r="Y128" s="2">
        <f>VLOOKUP(Z128,Bakgrunnsdata!$BS$6:$BT$66,2,FALSE)</f>
        <v>2</v>
      </c>
      <c r="Z128" s="2">
        <f t="shared" si="4"/>
        <v>29</v>
      </c>
    </row>
    <row r="129" spans="1:26">
      <c r="A129" s="3">
        <v>5</v>
      </c>
      <c r="B129" s="13">
        <v>39946</v>
      </c>
      <c r="C129" s="7">
        <v>202</v>
      </c>
      <c r="D129" s="7" t="s">
        <v>5</v>
      </c>
      <c r="E129" s="153">
        <v>3</v>
      </c>
      <c r="F129" s="153">
        <v>2</v>
      </c>
      <c r="G129" s="153">
        <v>3</v>
      </c>
      <c r="H129" s="153">
        <v>4</v>
      </c>
      <c r="I129" s="153">
        <v>3</v>
      </c>
      <c r="J129" s="153">
        <v>2</v>
      </c>
      <c r="K129" s="153">
        <v>3</v>
      </c>
      <c r="L129" s="153">
        <v>3</v>
      </c>
      <c r="M129" s="153">
        <v>2</v>
      </c>
      <c r="N129" s="153">
        <v>4</v>
      </c>
      <c r="O129" s="153">
        <v>2</v>
      </c>
      <c r="P129" s="153">
        <v>3</v>
      </c>
      <c r="Q129" s="153">
        <v>2</v>
      </c>
      <c r="R129" s="153">
        <v>4</v>
      </c>
      <c r="S129" s="153">
        <v>3</v>
      </c>
      <c r="T129" s="153">
        <v>2</v>
      </c>
      <c r="U129" s="153">
        <v>3</v>
      </c>
      <c r="V129" s="153">
        <v>2</v>
      </c>
      <c r="W129" s="3">
        <v>50</v>
      </c>
      <c r="X129" s="24">
        <v>-6</v>
      </c>
      <c r="Y129" s="2">
        <f>VLOOKUP(Z129,Bakgrunnsdata!$BS$6:$BT$66,2,FALSE)</f>
        <v>50</v>
      </c>
      <c r="Z129" s="2">
        <f t="shared" si="4"/>
        <v>1</v>
      </c>
    </row>
    <row r="130" spans="1:26">
      <c r="A130" s="3">
        <v>5</v>
      </c>
      <c r="B130" s="13">
        <v>39946</v>
      </c>
      <c r="C130" s="7">
        <v>65</v>
      </c>
      <c r="D130" s="7" t="s">
        <v>97</v>
      </c>
      <c r="E130" s="153">
        <v>5</v>
      </c>
      <c r="F130" s="153">
        <v>4</v>
      </c>
      <c r="G130" s="153">
        <v>5</v>
      </c>
      <c r="H130" s="153">
        <v>7</v>
      </c>
      <c r="I130" s="153">
        <v>5</v>
      </c>
      <c r="J130" s="153">
        <v>5</v>
      </c>
      <c r="K130" s="153">
        <v>4</v>
      </c>
      <c r="L130" s="153">
        <v>4</v>
      </c>
      <c r="M130" s="153">
        <v>4</v>
      </c>
      <c r="N130" s="153">
        <v>3</v>
      </c>
      <c r="O130" s="153">
        <v>4</v>
      </c>
      <c r="P130" s="153">
        <v>4</v>
      </c>
      <c r="Q130" s="153">
        <v>2</v>
      </c>
      <c r="R130" s="153">
        <v>5</v>
      </c>
      <c r="S130" s="153">
        <v>4</v>
      </c>
      <c r="T130" s="153">
        <v>4</v>
      </c>
      <c r="U130" s="153">
        <v>3</v>
      </c>
      <c r="V130" s="153">
        <v>4</v>
      </c>
      <c r="W130" s="3">
        <v>76</v>
      </c>
      <c r="X130" s="24">
        <v>20</v>
      </c>
      <c r="Y130" s="2">
        <f>VLOOKUP(Z130,Bakgrunnsdata!$BS$6:$BT$66,2,FALSE)</f>
        <v>0</v>
      </c>
      <c r="Z130" s="2">
        <f t="shared" si="4"/>
        <v>34</v>
      </c>
    </row>
    <row r="131" spans="1:26">
      <c r="A131" s="3">
        <v>5</v>
      </c>
      <c r="B131" s="13">
        <v>39946</v>
      </c>
      <c r="C131" s="7">
        <v>44</v>
      </c>
      <c r="D131" s="7" t="s">
        <v>35</v>
      </c>
      <c r="E131" s="153">
        <v>3</v>
      </c>
      <c r="F131" s="153">
        <v>3</v>
      </c>
      <c r="G131" s="153">
        <v>3</v>
      </c>
      <c r="H131" s="153">
        <v>4</v>
      </c>
      <c r="I131" s="153">
        <v>3</v>
      </c>
      <c r="J131" s="153">
        <v>2</v>
      </c>
      <c r="K131" s="153">
        <v>3</v>
      </c>
      <c r="L131" s="153">
        <v>2</v>
      </c>
      <c r="M131" s="153">
        <v>3</v>
      </c>
      <c r="N131" s="153">
        <v>3</v>
      </c>
      <c r="O131" s="153">
        <v>4</v>
      </c>
      <c r="P131" s="153">
        <v>3</v>
      </c>
      <c r="Q131" s="153">
        <v>3</v>
      </c>
      <c r="R131" s="153">
        <v>6</v>
      </c>
      <c r="S131" s="153">
        <v>3</v>
      </c>
      <c r="T131" s="153">
        <v>2</v>
      </c>
      <c r="U131" s="153">
        <v>2</v>
      </c>
      <c r="V131" s="153">
        <v>4</v>
      </c>
      <c r="W131" s="3">
        <v>56</v>
      </c>
      <c r="X131" s="24">
        <v>0</v>
      </c>
      <c r="Y131" s="2">
        <f>VLOOKUP(Z131,Bakgrunnsdata!$BS$6:$BT$66,2,FALSE)</f>
        <v>26</v>
      </c>
      <c r="Z131" s="2">
        <f t="shared" si="4"/>
        <v>10</v>
      </c>
    </row>
    <row r="132" spans="1:26">
      <c r="A132" s="3">
        <v>5</v>
      </c>
      <c r="B132" s="13">
        <v>39946</v>
      </c>
      <c r="C132" s="7">
        <v>8</v>
      </c>
      <c r="D132" s="7" t="s">
        <v>57</v>
      </c>
      <c r="E132" s="153">
        <v>4</v>
      </c>
      <c r="F132" s="153">
        <v>2</v>
      </c>
      <c r="G132" s="153">
        <v>4</v>
      </c>
      <c r="H132" s="153">
        <v>4</v>
      </c>
      <c r="I132" s="153">
        <v>4</v>
      </c>
      <c r="J132" s="153">
        <v>3</v>
      </c>
      <c r="K132" s="153">
        <v>6</v>
      </c>
      <c r="L132" s="153">
        <v>3</v>
      </c>
      <c r="M132" s="153">
        <v>3</v>
      </c>
      <c r="N132" s="153">
        <v>2</v>
      </c>
      <c r="O132" s="153">
        <v>4</v>
      </c>
      <c r="P132" s="153">
        <v>2</v>
      </c>
      <c r="Q132" s="153">
        <v>2</v>
      </c>
      <c r="R132" s="153">
        <v>4</v>
      </c>
      <c r="S132" s="153">
        <v>3</v>
      </c>
      <c r="T132" s="153">
        <v>3</v>
      </c>
      <c r="U132" s="153">
        <v>3</v>
      </c>
      <c r="V132" s="153">
        <v>3</v>
      </c>
      <c r="W132" s="3">
        <v>59</v>
      </c>
      <c r="X132" s="24">
        <v>3</v>
      </c>
      <c r="Y132" s="2">
        <f>VLOOKUP(Z132,Bakgrunnsdata!$BS$6:$BT$66,2,FALSE)</f>
        <v>13</v>
      </c>
      <c r="Z132" s="2">
        <f t="shared" si="4"/>
        <v>18</v>
      </c>
    </row>
    <row r="133" spans="1:26">
      <c r="A133" s="3">
        <v>5</v>
      </c>
      <c r="B133" s="13">
        <v>39946</v>
      </c>
      <c r="C133" s="7">
        <v>3</v>
      </c>
      <c r="D133" s="7" t="s">
        <v>22</v>
      </c>
      <c r="E133" s="153">
        <v>4</v>
      </c>
      <c r="F133" s="153">
        <v>4</v>
      </c>
      <c r="G133" s="153">
        <v>4</v>
      </c>
      <c r="H133" s="153">
        <v>3</v>
      </c>
      <c r="I133" s="153">
        <v>4</v>
      </c>
      <c r="J133" s="153">
        <v>2</v>
      </c>
      <c r="K133" s="153">
        <v>4</v>
      </c>
      <c r="L133" s="153">
        <v>4</v>
      </c>
      <c r="M133" s="153">
        <v>3</v>
      </c>
      <c r="N133" s="153">
        <v>3</v>
      </c>
      <c r="O133" s="153">
        <v>3</v>
      </c>
      <c r="P133" s="153">
        <v>2</v>
      </c>
      <c r="Q133" s="153">
        <v>3</v>
      </c>
      <c r="R133" s="153">
        <v>3</v>
      </c>
      <c r="S133" s="153">
        <v>4</v>
      </c>
      <c r="T133" s="153">
        <v>2</v>
      </c>
      <c r="U133" s="153">
        <v>3</v>
      </c>
      <c r="V133" s="153">
        <v>4</v>
      </c>
      <c r="W133" s="3">
        <v>59</v>
      </c>
      <c r="X133" s="24">
        <v>3</v>
      </c>
      <c r="Y133" s="2">
        <f>VLOOKUP(Z133,Bakgrunnsdata!$BS$6:$BT$66,2,FALSE)</f>
        <v>13</v>
      </c>
      <c r="Z133" s="2">
        <f t="shared" si="4"/>
        <v>18</v>
      </c>
    </row>
    <row r="134" spans="1:26">
      <c r="A134" s="3">
        <v>5</v>
      </c>
      <c r="B134" s="13">
        <v>39946</v>
      </c>
      <c r="C134" s="7">
        <v>19</v>
      </c>
      <c r="D134" s="7" t="s">
        <v>29</v>
      </c>
      <c r="E134" s="153">
        <v>3</v>
      </c>
      <c r="F134" s="153">
        <v>3</v>
      </c>
      <c r="G134" s="153">
        <v>3</v>
      </c>
      <c r="H134" s="153">
        <v>4</v>
      </c>
      <c r="I134" s="153">
        <v>3</v>
      </c>
      <c r="J134" s="153">
        <v>2</v>
      </c>
      <c r="K134" s="153">
        <v>3</v>
      </c>
      <c r="L134" s="153">
        <v>4</v>
      </c>
      <c r="M134" s="153">
        <v>3</v>
      </c>
      <c r="N134" s="153">
        <v>4</v>
      </c>
      <c r="O134" s="153">
        <v>4</v>
      </c>
      <c r="P134" s="153">
        <v>2</v>
      </c>
      <c r="Q134" s="153">
        <v>2</v>
      </c>
      <c r="R134" s="153">
        <v>4</v>
      </c>
      <c r="S134" s="153">
        <v>3</v>
      </c>
      <c r="T134" s="153">
        <v>3</v>
      </c>
      <c r="U134" s="153">
        <v>3</v>
      </c>
      <c r="V134" s="153">
        <v>3</v>
      </c>
      <c r="W134" s="3">
        <v>56</v>
      </c>
      <c r="X134" s="24">
        <v>0</v>
      </c>
      <c r="Y134" s="2">
        <f>VLOOKUP(Z134,Bakgrunnsdata!$BS$6:$BT$66,2,FALSE)</f>
        <v>26</v>
      </c>
      <c r="Z134" s="2">
        <f t="shared" si="4"/>
        <v>10</v>
      </c>
    </row>
    <row r="135" spans="1:26">
      <c r="A135" s="3">
        <v>5</v>
      </c>
      <c r="B135" s="13">
        <v>39946</v>
      </c>
      <c r="C135" s="7">
        <v>205</v>
      </c>
      <c r="D135" s="7" t="s">
        <v>65</v>
      </c>
      <c r="E135" s="153">
        <v>4</v>
      </c>
      <c r="F135" s="153">
        <v>4</v>
      </c>
      <c r="G135" s="153">
        <v>4</v>
      </c>
      <c r="H135" s="153">
        <v>5</v>
      </c>
      <c r="I135" s="153">
        <v>5</v>
      </c>
      <c r="J135" s="153">
        <v>5</v>
      </c>
      <c r="K135" s="153">
        <v>4</v>
      </c>
      <c r="L135" s="153">
        <v>4</v>
      </c>
      <c r="M135" s="153">
        <v>5</v>
      </c>
      <c r="N135" s="153">
        <v>5</v>
      </c>
      <c r="O135" s="153">
        <v>4</v>
      </c>
      <c r="P135" s="153">
        <v>3</v>
      </c>
      <c r="Q135" s="153">
        <v>4</v>
      </c>
      <c r="R135" s="153">
        <v>4</v>
      </c>
      <c r="S135" s="153">
        <v>4</v>
      </c>
      <c r="T135" s="153">
        <v>4</v>
      </c>
      <c r="U135" s="153">
        <v>2</v>
      </c>
      <c r="V135" s="153">
        <v>6</v>
      </c>
      <c r="W135" s="3">
        <v>76</v>
      </c>
      <c r="X135" s="24">
        <v>20</v>
      </c>
      <c r="Y135" s="2">
        <f>VLOOKUP(Z135,Bakgrunnsdata!$BS$6:$BT$66,2,FALSE)</f>
        <v>0</v>
      </c>
      <c r="Z135" s="2">
        <f t="shared" si="4"/>
        <v>34</v>
      </c>
    </row>
    <row r="136" spans="1:26">
      <c r="A136" s="3">
        <v>6</v>
      </c>
      <c r="B136" s="13">
        <v>39953</v>
      </c>
      <c r="C136" s="7">
        <v>5</v>
      </c>
      <c r="D136" s="7" t="s">
        <v>37</v>
      </c>
      <c r="E136" s="153">
        <v>3</v>
      </c>
      <c r="F136" s="153">
        <v>4</v>
      </c>
      <c r="G136" s="153">
        <v>3</v>
      </c>
      <c r="H136" s="153">
        <v>5</v>
      </c>
      <c r="I136" s="153">
        <v>4</v>
      </c>
      <c r="J136" s="153">
        <v>2</v>
      </c>
      <c r="K136" s="153">
        <v>4</v>
      </c>
      <c r="L136" s="153">
        <v>4</v>
      </c>
      <c r="M136" s="153">
        <v>4</v>
      </c>
      <c r="N136" s="153">
        <v>3</v>
      </c>
      <c r="O136" s="153">
        <v>3</v>
      </c>
      <c r="P136" s="153">
        <v>2</v>
      </c>
      <c r="Q136" s="153">
        <v>2</v>
      </c>
      <c r="R136" s="153">
        <v>3</v>
      </c>
      <c r="S136" s="153">
        <v>4</v>
      </c>
      <c r="T136" s="153">
        <v>4</v>
      </c>
      <c r="U136" s="153">
        <v>3</v>
      </c>
      <c r="V136" s="153">
        <v>5</v>
      </c>
      <c r="W136" s="3">
        <v>62</v>
      </c>
      <c r="X136" s="24">
        <v>6</v>
      </c>
      <c r="Y136" s="2">
        <f>VLOOKUP(Z136,Bakgrunnsdata!$BS$6:$BT$66,2,FALSE)</f>
        <v>9</v>
      </c>
      <c r="Z136" s="2">
        <f>RANK(W136,$W$136:$W$168,1)</f>
        <v>22</v>
      </c>
    </row>
    <row r="137" spans="1:26">
      <c r="A137" s="3">
        <v>6</v>
      </c>
      <c r="B137" s="13">
        <v>39953</v>
      </c>
      <c r="C137" s="7">
        <v>27</v>
      </c>
      <c r="D137" s="7" t="s">
        <v>11</v>
      </c>
      <c r="E137" s="153">
        <v>4</v>
      </c>
      <c r="F137" s="153">
        <v>3</v>
      </c>
      <c r="G137" s="153">
        <v>3</v>
      </c>
      <c r="H137" s="153">
        <v>4</v>
      </c>
      <c r="I137" s="153">
        <v>3</v>
      </c>
      <c r="J137" s="153">
        <v>3</v>
      </c>
      <c r="K137" s="153">
        <v>4</v>
      </c>
      <c r="L137" s="153">
        <v>2</v>
      </c>
      <c r="M137" s="153">
        <v>4</v>
      </c>
      <c r="N137" s="153">
        <v>3</v>
      </c>
      <c r="O137" s="153">
        <v>4</v>
      </c>
      <c r="P137" s="153">
        <v>2</v>
      </c>
      <c r="Q137" s="153">
        <v>2</v>
      </c>
      <c r="R137" s="153">
        <v>3</v>
      </c>
      <c r="S137" s="153">
        <v>3</v>
      </c>
      <c r="T137" s="153">
        <v>3</v>
      </c>
      <c r="U137" s="153">
        <v>2</v>
      </c>
      <c r="V137" s="153">
        <v>4</v>
      </c>
      <c r="W137" s="3">
        <v>56</v>
      </c>
      <c r="X137" s="24">
        <v>0</v>
      </c>
      <c r="Y137" s="2">
        <f>VLOOKUP(Z137,Bakgrunnsdata!$BS$6:$BT$66,2,FALSE)</f>
        <v>28</v>
      </c>
      <c r="Z137" s="2">
        <f t="shared" ref="Z137:Z168" si="5">RANK(W137,$W$136:$W$168,1)</f>
        <v>9</v>
      </c>
    </row>
    <row r="138" spans="1:26">
      <c r="A138" s="3">
        <v>6</v>
      </c>
      <c r="B138" s="13">
        <v>39953</v>
      </c>
      <c r="C138" s="7">
        <v>23</v>
      </c>
      <c r="D138" s="7" t="s">
        <v>10</v>
      </c>
      <c r="E138" s="153">
        <v>3</v>
      </c>
      <c r="F138" s="153">
        <v>3</v>
      </c>
      <c r="G138" s="153">
        <v>4</v>
      </c>
      <c r="H138" s="153">
        <v>5</v>
      </c>
      <c r="I138" s="153">
        <v>3</v>
      </c>
      <c r="J138" s="153">
        <v>3</v>
      </c>
      <c r="K138" s="153">
        <v>4</v>
      </c>
      <c r="L138" s="153">
        <v>4</v>
      </c>
      <c r="M138" s="153">
        <v>4</v>
      </c>
      <c r="N138" s="153">
        <v>3</v>
      </c>
      <c r="O138" s="153">
        <v>3</v>
      </c>
      <c r="P138" s="153">
        <v>3</v>
      </c>
      <c r="Q138" s="153">
        <v>3</v>
      </c>
      <c r="R138" s="153">
        <v>3</v>
      </c>
      <c r="S138" s="153">
        <v>3</v>
      </c>
      <c r="T138" s="153">
        <v>3</v>
      </c>
      <c r="U138" s="153">
        <v>3</v>
      </c>
      <c r="V138" s="153">
        <v>3</v>
      </c>
      <c r="W138" s="3">
        <v>60</v>
      </c>
      <c r="X138" s="24">
        <v>4</v>
      </c>
      <c r="Y138" s="2">
        <f>VLOOKUP(Z138,Bakgrunnsdata!$BS$6:$BT$66,2,FALSE)</f>
        <v>14</v>
      </c>
      <c r="Z138" s="2">
        <f t="shared" si="5"/>
        <v>17</v>
      </c>
    </row>
    <row r="139" spans="1:26">
      <c r="A139" s="3">
        <v>6</v>
      </c>
      <c r="B139" s="13">
        <v>39953</v>
      </c>
      <c r="C139" s="7">
        <v>68</v>
      </c>
      <c r="D139" s="7" t="s">
        <v>69</v>
      </c>
      <c r="E139" s="153">
        <v>4</v>
      </c>
      <c r="F139" s="153">
        <v>3</v>
      </c>
      <c r="G139" s="153">
        <v>4</v>
      </c>
      <c r="H139" s="153">
        <v>4</v>
      </c>
      <c r="I139" s="153">
        <v>4</v>
      </c>
      <c r="J139" s="153">
        <v>3</v>
      </c>
      <c r="K139" s="153">
        <v>4</v>
      </c>
      <c r="L139" s="153">
        <v>3</v>
      </c>
      <c r="M139" s="153">
        <v>3</v>
      </c>
      <c r="N139" s="153">
        <v>2</v>
      </c>
      <c r="O139" s="153">
        <v>2</v>
      </c>
      <c r="P139" s="153">
        <v>3</v>
      </c>
      <c r="Q139" s="153">
        <v>3</v>
      </c>
      <c r="R139" s="153">
        <v>3</v>
      </c>
      <c r="S139" s="153">
        <v>3</v>
      </c>
      <c r="T139" s="153">
        <v>3</v>
      </c>
      <c r="U139" s="153">
        <v>3</v>
      </c>
      <c r="V139" s="153">
        <v>3</v>
      </c>
      <c r="W139" s="3">
        <v>57</v>
      </c>
      <c r="X139" s="24">
        <v>1</v>
      </c>
      <c r="Y139" s="2">
        <f>VLOOKUP(Z139,Bakgrunnsdata!$BS$6:$BT$66,2,FALSE)</f>
        <v>22</v>
      </c>
      <c r="Z139" s="2">
        <f t="shared" si="5"/>
        <v>12</v>
      </c>
    </row>
    <row r="140" spans="1:26">
      <c r="A140" s="3">
        <v>6</v>
      </c>
      <c r="B140" s="13">
        <v>39953</v>
      </c>
      <c r="C140" s="7">
        <v>198</v>
      </c>
      <c r="D140" s="7" t="s">
        <v>91</v>
      </c>
      <c r="E140" s="153">
        <v>4</v>
      </c>
      <c r="F140" s="153">
        <v>3</v>
      </c>
      <c r="G140" s="153">
        <v>3</v>
      </c>
      <c r="H140" s="153">
        <v>3</v>
      </c>
      <c r="I140" s="153">
        <v>3</v>
      </c>
      <c r="J140" s="153">
        <v>2</v>
      </c>
      <c r="K140" s="153">
        <v>3</v>
      </c>
      <c r="L140" s="153">
        <v>3</v>
      </c>
      <c r="M140" s="153">
        <v>3</v>
      </c>
      <c r="N140" s="153">
        <v>3</v>
      </c>
      <c r="O140" s="153">
        <v>4</v>
      </c>
      <c r="P140" s="153">
        <v>2</v>
      </c>
      <c r="Q140" s="153">
        <v>2</v>
      </c>
      <c r="R140" s="153">
        <v>4</v>
      </c>
      <c r="S140" s="153">
        <v>3</v>
      </c>
      <c r="T140" s="153">
        <v>3</v>
      </c>
      <c r="U140" s="153">
        <v>2</v>
      </c>
      <c r="V140" s="153">
        <v>4</v>
      </c>
      <c r="W140" s="3">
        <v>54</v>
      </c>
      <c r="X140" s="24">
        <v>-2</v>
      </c>
      <c r="Y140" s="2">
        <f>VLOOKUP(Z140,Bakgrunnsdata!$BS$6:$BT$66,2,FALSE)</f>
        <v>37</v>
      </c>
      <c r="Z140" s="2">
        <f t="shared" si="5"/>
        <v>5</v>
      </c>
    </row>
    <row r="141" spans="1:26">
      <c r="A141" s="3">
        <v>6</v>
      </c>
      <c r="B141" s="13">
        <v>39953</v>
      </c>
      <c r="C141" s="7">
        <v>1</v>
      </c>
      <c r="D141" s="7" t="s">
        <v>7</v>
      </c>
      <c r="E141" s="153">
        <v>3</v>
      </c>
      <c r="F141" s="153">
        <v>3</v>
      </c>
      <c r="G141" s="153">
        <v>3</v>
      </c>
      <c r="H141" s="153">
        <v>4</v>
      </c>
      <c r="I141" s="153">
        <v>3</v>
      </c>
      <c r="J141" s="153">
        <v>2</v>
      </c>
      <c r="K141" s="153">
        <v>4</v>
      </c>
      <c r="L141" s="153">
        <v>3</v>
      </c>
      <c r="M141" s="153">
        <v>3</v>
      </c>
      <c r="N141" s="153">
        <v>2</v>
      </c>
      <c r="O141" s="153">
        <v>3</v>
      </c>
      <c r="P141" s="153">
        <v>3</v>
      </c>
      <c r="Q141" s="153">
        <v>3</v>
      </c>
      <c r="R141" s="153">
        <v>4</v>
      </c>
      <c r="S141" s="153">
        <v>3</v>
      </c>
      <c r="T141" s="153">
        <v>3</v>
      </c>
      <c r="U141" s="153">
        <v>3</v>
      </c>
      <c r="V141" s="153">
        <v>3</v>
      </c>
      <c r="W141" s="3">
        <v>55</v>
      </c>
      <c r="X141" s="24">
        <v>-1</v>
      </c>
      <c r="Y141" s="2">
        <f>VLOOKUP(Z141,Bakgrunnsdata!$BS$6:$BT$66,2,FALSE)</f>
        <v>32</v>
      </c>
      <c r="Z141" s="2">
        <f t="shared" si="5"/>
        <v>7</v>
      </c>
    </row>
    <row r="142" spans="1:26">
      <c r="A142" s="3">
        <v>6</v>
      </c>
      <c r="B142" s="13">
        <v>39953</v>
      </c>
      <c r="C142" s="7">
        <v>16</v>
      </c>
      <c r="D142" s="7" t="s">
        <v>30</v>
      </c>
      <c r="E142" s="153">
        <v>3</v>
      </c>
      <c r="F142" s="153">
        <v>2</v>
      </c>
      <c r="G142" s="153">
        <v>3</v>
      </c>
      <c r="H142" s="153">
        <v>4</v>
      </c>
      <c r="I142" s="153">
        <v>3</v>
      </c>
      <c r="J142" s="153">
        <v>2</v>
      </c>
      <c r="K142" s="153">
        <v>4</v>
      </c>
      <c r="L142" s="153">
        <v>3</v>
      </c>
      <c r="M142" s="153">
        <v>3</v>
      </c>
      <c r="N142" s="153">
        <v>2</v>
      </c>
      <c r="O142" s="153">
        <v>2</v>
      </c>
      <c r="P142" s="153">
        <v>2</v>
      </c>
      <c r="Q142" s="153">
        <v>2</v>
      </c>
      <c r="R142" s="153">
        <v>3</v>
      </c>
      <c r="S142" s="153">
        <v>3</v>
      </c>
      <c r="T142" s="153">
        <v>2</v>
      </c>
      <c r="U142" s="153">
        <v>2</v>
      </c>
      <c r="V142" s="153">
        <v>3</v>
      </c>
      <c r="W142" s="3">
        <v>48</v>
      </c>
      <c r="X142" s="24">
        <v>-8</v>
      </c>
      <c r="Y142" s="2">
        <f>VLOOKUP(Z142,Bakgrunnsdata!$BS$6:$BT$66,2,FALSE)</f>
        <v>50</v>
      </c>
      <c r="Z142" s="2">
        <f t="shared" si="5"/>
        <v>1</v>
      </c>
    </row>
    <row r="143" spans="1:26">
      <c r="A143" s="3">
        <v>6</v>
      </c>
      <c r="B143" s="13">
        <v>39953</v>
      </c>
      <c r="C143" s="7">
        <v>12</v>
      </c>
      <c r="D143" s="7" t="s">
        <v>31</v>
      </c>
      <c r="E143" s="153">
        <v>2</v>
      </c>
      <c r="F143" s="153">
        <v>2</v>
      </c>
      <c r="G143" s="153">
        <v>4</v>
      </c>
      <c r="H143" s="153">
        <v>4</v>
      </c>
      <c r="I143" s="153">
        <v>3</v>
      </c>
      <c r="J143" s="153">
        <v>4</v>
      </c>
      <c r="K143" s="153">
        <v>3</v>
      </c>
      <c r="L143" s="153">
        <v>4</v>
      </c>
      <c r="M143" s="153">
        <v>2</v>
      </c>
      <c r="N143" s="153">
        <v>2</v>
      </c>
      <c r="O143" s="153">
        <v>2</v>
      </c>
      <c r="P143" s="153">
        <v>2</v>
      </c>
      <c r="Q143" s="153">
        <v>2</v>
      </c>
      <c r="R143" s="153">
        <v>5</v>
      </c>
      <c r="S143" s="153">
        <v>3</v>
      </c>
      <c r="T143" s="153">
        <v>2</v>
      </c>
      <c r="U143" s="153">
        <v>2</v>
      </c>
      <c r="V143" s="153">
        <v>3</v>
      </c>
      <c r="W143" s="3">
        <v>51</v>
      </c>
      <c r="X143" s="24">
        <v>-5</v>
      </c>
      <c r="Y143" s="2">
        <f>VLOOKUP(Z143,Bakgrunnsdata!$BS$6:$BT$66,2,FALSE)</f>
        <v>43</v>
      </c>
      <c r="Z143" s="2">
        <f t="shared" si="5"/>
        <v>3</v>
      </c>
    </row>
    <row r="144" spans="1:26">
      <c r="A144" s="3">
        <v>6</v>
      </c>
      <c r="B144" s="13">
        <v>39953</v>
      </c>
      <c r="C144" s="7">
        <v>37</v>
      </c>
      <c r="D144" s="7" t="s">
        <v>95</v>
      </c>
      <c r="E144" s="153">
        <v>4</v>
      </c>
      <c r="F144" s="153">
        <v>3</v>
      </c>
      <c r="G144" s="153">
        <v>4</v>
      </c>
      <c r="H144" s="153">
        <v>4</v>
      </c>
      <c r="I144" s="153">
        <v>3</v>
      </c>
      <c r="J144" s="153">
        <v>3</v>
      </c>
      <c r="K144" s="153">
        <v>4</v>
      </c>
      <c r="L144" s="153">
        <v>4</v>
      </c>
      <c r="M144" s="153">
        <v>4</v>
      </c>
      <c r="N144" s="153">
        <v>3</v>
      </c>
      <c r="O144" s="153">
        <v>4</v>
      </c>
      <c r="P144" s="153">
        <v>2</v>
      </c>
      <c r="Q144" s="153">
        <v>3</v>
      </c>
      <c r="R144" s="153">
        <v>4</v>
      </c>
      <c r="S144" s="153">
        <v>4</v>
      </c>
      <c r="T144" s="153">
        <v>3</v>
      </c>
      <c r="U144" s="153">
        <v>3</v>
      </c>
      <c r="V144" s="153">
        <v>3</v>
      </c>
      <c r="W144" s="3">
        <v>62</v>
      </c>
      <c r="X144" s="24">
        <v>6</v>
      </c>
      <c r="Y144" s="2">
        <f>VLOOKUP(Z144,Bakgrunnsdata!$BS$6:$BT$66,2,FALSE)</f>
        <v>9</v>
      </c>
      <c r="Z144" s="2">
        <f t="shared" si="5"/>
        <v>22</v>
      </c>
    </row>
    <row r="145" spans="1:26">
      <c r="A145" s="3">
        <v>6</v>
      </c>
      <c r="B145" s="13">
        <v>39953</v>
      </c>
      <c r="C145" s="7">
        <v>18</v>
      </c>
      <c r="D145" s="7" t="s">
        <v>13</v>
      </c>
      <c r="E145" s="153">
        <v>4</v>
      </c>
      <c r="F145" s="153">
        <v>3</v>
      </c>
      <c r="G145" s="153">
        <v>4</v>
      </c>
      <c r="H145" s="153">
        <v>3</v>
      </c>
      <c r="I145" s="153">
        <v>3</v>
      </c>
      <c r="J145" s="153">
        <v>3</v>
      </c>
      <c r="K145" s="153">
        <v>3</v>
      </c>
      <c r="L145" s="153">
        <v>5</v>
      </c>
      <c r="M145" s="153">
        <v>4</v>
      </c>
      <c r="N145" s="153">
        <v>2</v>
      </c>
      <c r="O145" s="153">
        <v>2</v>
      </c>
      <c r="P145" s="153">
        <v>3</v>
      </c>
      <c r="Q145" s="153">
        <v>2</v>
      </c>
      <c r="R145" s="153">
        <v>3</v>
      </c>
      <c r="S145" s="153">
        <v>2</v>
      </c>
      <c r="T145" s="153">
        <v>5</v>
      </c>
      <c r="U145" s="153">
        <v>2</v>
      </c>
      <c r="V145" s="153">
        <v>3</v>
      </c>
      <c r="W145" s="3">
        <v>56</v>
      </c>
      <c r="X145" s="24">
        <v>0</v>
      </c>
      <c r="Y145" s="2">
        <f>VLOOKUP(Z145,Bakgrunnsdata!$BS$6:$BT$66,2,FALSE)</f>
        <v>28</v>
      </c>
      <c r="Z145" s="2">
        <f t="shared" si="5"/>
        <v>9</v>
      </c>
    </row>
    <row r="146" spans="1:26">
      <c r="A146" s="3">
        <v>6</v>
      </c>
      <c r="B146" s="13">
        <v>39953</v>
      </c>
      <c r="C146" s="7">
        <v>53</v>
      </c>
      <c r="D146" s="7" t="s">
        <v>41</v>
      </c>
      <c r="E146" s="153">
        <v>5</v>
      </c>
      <c r="F146" s="153">
        <v>4</v>
      </c>
      <c r="G146" s="153">
        <v>4</v>
      </c>
      <c r="H146" s="153">
        <v>4</v>
      </c>
      <c r="I146" s="153">
        <v>4</v>
      </c>
      <c r="J146" s="153">
        <v>3</v>
      </c>
      <c r="K146" s="153">
        <v>9</v>
      </c>
      <c r="L146" s="153">
        <v>4</v>
      </c>
      <c r="M146" s="153">
        <v>3</v>
      </c>
      <c r="N146" s="153">
        <v>4</v>
      </c>
      <c r="O146" s="153">
        <v>4</v>
      </c>
      <c r="P146" s="153">
        <v>5</v>
      </c>
      <c r="Q146" s="153">
        <v>3</v>
      </c>
      <c r="R146" s="153">
        <v>4</v>
      </c>
      <c r="S146" s="153">
        <v>3</v>
      </c>
      <c r="T146" s="153">
        <v>4</v>
      </c>
      <c r="U146" s="153">
        <v>3</v>
      </c>
      <c r="V146" s="153">
        <v>4</v>
      </c>
      <c r="W146" s="3">
        <v>74</v>
      </c>
      <c r="X146" s="24">
        <v>18</v>
      </c>
      <c r="Y146" s="2">
        <f>VLOOKUP(Z146,Bakgrunnsdata!$BS$6:$BT$66,2,FALSE)</f>
        <v>0</v>
      </c>
      <c r="Z146" s="2">
        <f t="shared" si="5"/>
        <v>32</v>
      </c>
    </row>
    <row r="147" spans="1:26">
      <c r="A147" s="3">
        <v>6</v>
      </c>
      <c r="B147" s="13">
        <v>39953</v>
      </c>
      <c r="C147" s="7">
        <v>90</v>
      </c>
      <c r="D147" s="7" t="s">
        <v>38</v>
      </c>
      <c r="E147" s="153">
        <v>4</v>
      </c>
      <c r="F147" s="153">
        <v>3</v>
      </c>
      <c r="G147" s="153">
        <v>5</v>
      </c>
      <c r="H147" s="153">
        <v>4</v>
      </c>
      <c r="I147" s="153">
        <v>4</v>
      </c>
      <c r="J147" s="153">
        <v>3</v>
      </c>
      <c r="K147" s="153">
        <v>4</v>
      </c>
      <c r="L147" s="153">
        <v>3</v>
      </c>
      <c r="M147" s="153">
        <v>3</v>
      </c>
      <c r="N147" s="153">
        <v>4</v>
      </c>
      <c r="O147" s="153">
        <v>3</v>
      </c>
      <c r="P147" s="153">
        <v>2</v>
      </c>
      <c r="Q147" s="153">
        <v>2</v>
      </c>
      <c r="R147" s="153">
        <v>5</v>
      </c>
      <c r="S147" s="153">
        <v>4</v>
      </c>
      <c r="T147" s="153">
        <v>4</v>
      </c>
      <c r="U147" s="153">
        <v>5</v>
      </c>
      <c r="V147" s="153">
        <v>4</v>
      </c>
      <c r="W147" s="3">
        <v>66</v>
      </c>
      <c r="X147" s="24">
        <v>10</v>
      </c>
      <c r="Y147" s="2">
        <f>VLOOKUP(Z147,Bakgrunnsdata!$BS$6:$BT$66,2,FALSE)</f>
        <v>2</v>
      </c>
      <c r="Z147" s="2">
        <f t="shared" si="5"/>
        <v>29</v>
      </c>
    </row>
    <row r="148" spans="1:26">
      <c r="A148" s="3">
        <v>6</v>
      </c>
      <c r="B148" s="13">
        <v>39953</v>
      </c>
      <c r="C148" s="7">
        <v>51</v>
      </c>
      <c r="D148" s="7" t="s">
        <v>94</v>
      </c>
      <c r="E148" s="153">
        <v>4</v>
      </c>
      <c r="F148" s="153">
        <v>3</v>
      </c>
      <c r="G148" s="153">
        <v>4</v>
      </c>
      <c r="H148" s="153">
        <v>5</v>
      </c>
      <c r="I148" s="153">
        <v>3</v>
      </c>
      <c r="J148" s="153">
        <v>5</v>
      </c>
      <c r="K148" s="153">
        <v>4</v>
      </c>
      <c r="L148" s="153">
        <v>3</v>
      </c>
      <c r="M148" s="153">
        <v>2</v>
      </c>
      <c r="N148" s="153">
        <v>3</v>
      </c>
      <c r="O148" s="153">
        <v>4</v>
      </c>
      <c r="P148" s="153">
        <v>2</v>
      </c>
      <c r="Q148" s="153">
        <v>3</v>
      </c>
      <c r="R148" s="153">
        <v>3</v>
      </c>
      <c r="S148" s="153">
        <v>3</v>
      </c>
      <c r="T148" s="153">
        <v>4</v>
      </c>
      <c r="U148" s="153">
        <v>3</v>
      </c>
      <c r="V148" s="153">
        <v>4</v>
      </c>
      <c r="W148" s="3">
        <v>62</v>
      </c>
      <c r="X148" s="24">
        <v>6</v>
      </c>
      <c r="Y148" s="2">
        <f>VLOOKUP(Z148,Bakgrunnsdata!$BS$6:$BT$66,2,FALSE)</f>
        <v>9</v>
      </c>
      <c r="Z148" s="2">
        <f t="shared" si="5"/>
        <v>22</v>
      </c>
    </row>
    <row r="149" spans="1:26">
      <c r="A149" s="3">
        <v>6</v>
      </c>
      <c r="B149" s="13">
        <v>39953</v>
      </c>
      <c r="C149" s="7">
        <v>31</v>
      </c>
      <c r="D149" s="7" t="s">
        <v>96</v>
      </c>
      <c r="E149" s="153">
        <v>4</v>
      </c>
      <c r="F149" s="153">
        <v>3</v>
      </c>
      <c r="G149" s="153">
        <v>4</v>
      </c>
      <c r="H149" s="153">
        <v>4</v>
      </c>
      <c r="I149" s="153">
        <v>3</v>
      </c>
      <c r="J149" s="153">
        <v>2</v>
      </c>
      <c r="K149" s="153">
        <v>6</v>
      </c>
      <c r="L149" s="153">
        <v>4</v>
      </c>
      <c r="M149" s="153">
        <v>3</v>
      </c>
      <c r="N149" s="153">
        <v>2</v>
      </c>
      <c r="O149" s="153">
        <v>3</v>
      </c>
      <c r="P149" s="153">
        <v>2</v>
      </c>
      <c r="Q149" s="153">
        <v>3</v>
      </c>
      <c r="R149" s="153">
        <v>3</v>
      </c>
      <c r="S149" s="153">
        <v>4</v>
      </c>
      <c r="T149" s="153">
        <v>4</v>
      </c>
      <c r="U149" s="153">
        <v>4</v>
      </c>
      <c r="V149" s="153">
        <v>5</v>
      </c>
      <c r="W149" s="3">
        <v>63</v>
      </c>
      <c r="X149" s="24">
        <v>7</v>
      </c>
      <c r="Y149" s="2">
        <f>VLOOKUP(Z149,Bakgrunnsdata!$BS$6:$BT$66,2,FALSE)</f>
        <v>5</v>
      </c>
      <c r="Z149" s="2">
        <f t="shared" si="5"/>
        <v>26</v>
      </c>
    </row>
    <row r="150" spans="1:26">
      <c r="A150" s="3">
        <v>6</v>
      </c>
      <c r="B150" s="13">
        <v>39953</v>
      </c>
      <c r="C150" s="7">
        <v>102</v>
      </c>
      <c r="D150" s="7" t="s">
        <v>33</v>
      </c>
      <c r="E150" s="153">
        <v>5</v>
      </c>
      <c r="F150" s="153">
        <v>2</v>
      </c>
      <c r="G150" s="153">
        <v>4</v>
      </c>
      <c r="H150" s="153">
        <v>6</v>
      </c>
      <c r="I150" s="153">
        <v>4</v>
      </c>
      <c r="J150" s="153">
        <v>3</v>
      </c>
      <c r="K150" s="153">
        <v>5</v>
      </c>
      <c r="L150" s="153">
        <v>3</v>
      </c>
      <c r="M150" s="153">
        <v>3</v>
      </c>
      <c r="N150" s="153">
        <v>3</v>
      </c>
      <c r="O150" s="153">
        <v>3</v>
      </c>
      <c r="P150" s="153">
        <v>3</v>
      </c>
      <c r="Q150" s="153">
        <v>2</v>
      </c>
      <c r="R150" s="153">
        <v>4</v>
      </c>
      <c r="S150" s="153">
        <v>3</v>
      </c>
      <c r="T150" s="153">
        <v>3</v>
      </c>
      <c r="U150" s="153">
        <v>2</v>
      </c>
      <c r="V150" s="153">
        <v>2</v>
      </c>
      <c r="W150" s="3">
        <v>60</v>
      </c>
      <c r="X150" s="24">
        <v>4</v>
      </c>
      <c r="Y150" s="2">
        <f>VLOOKUP(Z150,Bakgrunnsdata!$BS$6:$BT$66,2,FALSE)</f>
        <v>14</v>
      </c>
      <c r="Z150" s="2">
        <f t="shared" si="5"/>
        <v>17</v>
      </c>
    </row>
    <row r="151" spans="1:26">
      <c r="A151" s="3">
        <v>6</v>
      </c>
      <c r="B151" s="13">
        <v>39953</v>
      </c>
      <c r="C151" s="7">
        <v>14</v>
      </c>
      <c r="D151" s="7" t="s">
        <v>16</v>
      </c>
      <c r="E151" s="153">
        <v>3</v>
      </c>
      <c r="F151" s="153">
        <v>3</v>
      </c>
      <c r="G151" s="153">
        <v>5</v>
      </c>
      <c r="H151" s="153">
        <v>5</v>
      </c>
      <c r="I151" s="153">
        <v>4</v>
      </c>
      <c r="J151" s="153">
        <v>2</v>
      </c>
      <c r="K151" s="153">
        <v>4</v>
      </c>
      <c r="L151" s="153">
        <v>4</v>
      </c>
      <c r="M151" s="153">
        <v>4</v>
      </c>
      <c r="N151" s="153">
        <v>3</v>
      </c>
      <c r="O151" s="153">
        <v>4</v>
      </c>
      <c r="P151" s="153">
        <v>3</v>
      </c>
      <c r="Q151" s="153">
        <v>3</v>
      </c>
      <c r="R151" s="153">
        <v>4</v>
      </c>
      <c r="S151" s="153">
        <v>4</v>
      </c>
      <c r="T151" s="153">
        <v>3</v>
      </c>
      <c r="U151" s="153">
        <v>3</v>
      </c>
      <c r="V151" s="153">
        <v>4</v>
      </c>
      <c r="W151" s="3">
        <v>65</v>
      </c>
      <c r="X151" s="24">
        <v>9</v>
      </c>
      <c r="Y151" s="2">
        <f>VLOOKUP(Z151,Bakgrunnsdata!$BS$6:$BT$66,2,FALSE)</f>
        <v>4</v>
      </c>
      <c r="Z151" s="2">
        <f t="shared" si="5"/>
        <v>27</v>
      </c>
    </row>
    <row r="152" spans="1:26">
      <c r="A152" s="3">
        <v>6</v>
      </c>
      <c r="B152" s="13">
        <v>39953</v>
      </c>
      <c r="C152" s="7">
        <v>71</v>
      </c>
      <c r="D152" s="7" t="s">
        <v>46</v>
      </c>
      <c r="E152" s="153">
        <v>4</v>
      </c>
      <c r="F152" s="153">
        <v>3</v>
      </c>
      <c r="G152" s="153">
        <v>4</v>
      </c>
      <c r="H152" s="153">
        <v>4</v>
      </c>
      <c r="I152" s="153">
        <v>3</v>
      </c>
      <c r="J152" s="153">
        <v>2</v>
      </c>
      <c r="K152" s="153">
        <v>4</v>
      </c>
      <c r="L152" s="153">
        <v>3</v>
      </c>
      <c r="M152" s="153">
        <v>3</v>
      </c>
      <c r="N152" s="153">
        <v>3</v>
      </c>
      <c r="O152" s="153">
        <v>4</v>
      </c>
      <c r="P152" s="153">
        <v>3</v>
      </c>
      <c r="Q152" s="153">
        <v>4</v>
      </c>
      <c r="R152" s="153">
        <v>4</v>
      </c>
      <c r="S152" s="153">
        <v>4</v>
      </c>
      <c r="T152" s="153">
        <v>3</v>
      </c>
      <c r="U152" s="153">
        <v>2</v>
      </c>
      <c r="V152" s="153">
        <v>2</v>
      </c>
      <c r="W152" s="3">
        <v>59</v>
      </c>
      <c r="X152" s="24">
        <v>3</v>
      </c>
      <c r="Y152" s="2">
        <f>VLOOKUP(Z152,Bakgrunnsdata!$BS$6:$BT$66,2,FALSE)</f>
        <v>16</v>
      </c>
      <c r="Z152" s="2">
        <f t="shared" si="5"/>
        <v>15</v>
      </c>
    </row>
    <row r="153" spans="1:26">
      <c r="A153" s="3">
        <v>6</v>
      </c>
      <c r="B153" s="13">
        <v>39953</v>
      </c>
      <c r="C153" s="7">
        <v>25</v>
      </c>
      <c r="D153" s="7" t="s">
        <v>20</v>
      </c>
      <c r="E153" s="153">
        <v>3</v>
      </c>
      <c r="F153" s="153">
        <v>4</v>
      </c>
      <c r="G153" s="153">
        <v>3</v>
      </c>
      <c r="H153" s="153">
        <v>3</v>
      </c>
      <c r="I153" s="153">
        <v>4</v>
      </c>
      <c r="J153" s="153">
        <v>3</v>
      </c>
      <c r="K153" s="153">
        <v>5</v>
      </c>
      <c r="L153" s="153">
        <v>3</v>
      </c>
      <c r="M153" s="153">
        <v>3</v>
      </c>
      <c r="N153" s="153">
        <v>2</v>
      </c>
      <c r="O153" s="153">
        <v>4</v>
      </c>
      <c r="P153" s="153">
        <v>2</v>
      </c>
      <c r="Q153" s="153">
        <v>2</v>
      </c>
      <c r="R153" s="153">
        <v>4</v>
      </c>
      <c r="S153" s="153">
        <v>4</v>
      </c>
      <c r="T153" s="153">
        <v>2</v>
      </c>
      <c r="U153" s="153">
        <v>3</v>
      </c>
      <c r="V153" s="153">
        <v>3</v>
      </c>
      <c r="W153" s="3">
        <v>57</v>
      </c>
      <c r="X153" s="24">
        <v>1</v>
      </c>
      <c r="Y153" s="2">
        <f>VLOOKUP(Z153,Bakgrunnsdata!$BS$6:$BT$66,2,FALSE)</f>
        <v>22</v>
      </c>
      <c r="Z153" s="2">
        <f t="shared" si="5"/>
        <v>12</v>
      </c>
    </row>
    <row r="154" spans="1:26">
      <c r="A154" s="3">
        <v>6</v>
      </c>
      <c r="B154" s="13">
        <v>39953</v>
      </c>
      <c r="C154" s="7">
        <v>7</v>
      </c>
      <c r="D154" s="7" t="s">
        <v>24</v>
      </c>
      <c r="E154" s="153">
        <v>5</v>
      </c>
      <c r="F154" s="153">
        <v>3</v>
      </c>
      <c r="G154" s="153">
        <v>3</v>
      </c>
      <c r="H154" s="153">
        <v>3</v>
      </c>
      <c r="I154" s="153">
        <v>3</v>
      </c>
      <c r="J154" s="153">
        <v>2</v>
      </c>
      <c r="K154" s="153">
        <v>5</v>
      </c>
      <c r="L154" s="153">
        <v>4</v>
      </c>
      <c r="M154" s="153">
        <v>3</v>
      </c>
      <c r="N154" s="153">
        <v>3</v>
      </c>
      <c r="O154" s="153">
        <v>2</v>
      </c>
      <c r="P154" s="153">
        <v>2</v>
      </c>
      <c r="Q154" s="153">
        <v>3</v>
      </c>
      <c r="R154" s="153">
        <v>3</v>
      </c>
      <c r="S154" s="153">
        <v>4</v>
      </c>
      <c r="T154" s="153">
        <v>3</v>
      </c>
      <c r="U154" s="153">
        <v>3</v>
      </c>
      <c r="V154" s="153">
        <v>5</v>
      </c>
      <c r="W154" s="3">
        <v>59</v>
      </c>
      <c r="X154" s="24">
        <v>3</v>
      </c>
      <c r="Y154" s="2">
        <f>VLOOKUP(Z154,Bakgrunnsdata!$BS$6:$BT$66,2,FALSE)</f>
        <v>16</v>
      </c>
      <c r="Z154" s="2">
        <f t="shared" si="5"/>
        <v>15</v>
      </c>
    </row>
    <row r="155" spans="1:26">
      <c r="A155" s="3">
        <v>6</v>
      </c>
      <c r="B155" s="13">
        <v>39953</v>
      </c>
      <c r="C155" s="7">
        <v>4</v>
      </c>
      <c r="D155" s="7" t="s">
        <v>9</v>
      </c>
      <c r="E155" s="153">
        <v>3</v>
      </c>
      <c r="F155" s="153">
        <v>2</v>
      </c>
      <c r="G155" s="153">
        <v>3</v>
      </c>
      <c r="H155" s="153">
        <v>4</v>
      </c>
      <c r="I155" s="153">
        <v>3</v>
      </c>
      <c r="J155" s="153">
        <v>3</v>
      </c>
      <c r="K155" s="153">
        <v>4</v>
      </c>
      <c r="L155" s="153">
        <v>3</v>
      </c>
      <c r="M155" s="153">
        <v>3</v>
      </c>
      <c r="N155" s="153">
        <v>3</v>
      </c>
      <c r="O155" s="153">
        <v>3</v>
      </c>
      <c r="P155" s="153">
        <v>2</v>
      </c>
      <c r="Q155" s="153">
        <v>2</v>
      </c>
      <c r="R155" s="153">
        <v>4</v>
      </c>
      <c r="S155" s="153">
        <v>3</v>
      </c>
      <c r="T155" s="153">
        <v>2</v>
      </c>
      <c r="U155" s="153">
        <v>2</v>
      </c>
      <c r="V155" s="153">
        <v>3</v>
      </c>
      <c r="W155" s="3">
        <v>52</v>
      </c>
      <c r="X155" s="24">
        <v>-4</v>
      </c>
      <c r="Y155" s="2">
        <f>VLOOKUP(Z155,Bakgrunnsdata!$BS$6:$BT$66,2,FALSE)</f>
        <v>40</v>
      </c>
      <c r="Z155" s="2">
        <f t="shared" si="5"/>
        <v>4</v>
      </c>
    </row>
    <row r="156" spans="1:26">
      <c r="A156" s="3">
        <v>6</v>
      </c>
      <c r="B156" s="13">
        <v>39953</v>
      </c>
      <c r="C156" s="7">
        <v>32</v>
      </c>
      <c r="D156" s="7" t="s">
        <v>85</v>
      </c>
      <c r="E156" s="153">
        <v>4</v>
      </c>
      <c r="F156" s="153">
        <v>3</v>
      </c>
      <c r="G156" s="153">
        <v>3</v>
      </c>
      <c r="H156" s="153">
        <v>5</v>
      </c>
      <c r="I156" s="153">
        <v>3</v>
      </c>
      <c r="J156" s="153">
        <v>3</v>
      </c>
      <c r="K156" s="153">
        <v>4</v>
      </c>
      <c r="L156" s="153">
        <v>3</v>
      </c>
      <c r="M156" s="153">
        <v>5</v>
      </c>
      <c r="N156" s="153">
        <v>4</v>
      </c>
      <c r="O156" s="153">
        <v>2</v>
      </c>
      <c r="P156" s="153">
        <v>4</v>
      </c>
      <c r="Q156" s="153">
        <v>2</v>
      </c>
      <c r="R156" s="153">
        <v>4</v>
      </c>
      <c r="S156" s="153">
        <v>3</v>
      </c>
      <c r="T156" s="153">
        <v>2</v>
      </c>
      <c r="U156" s="153">
        <v>3</v>
      </c>
      <c r="V156" s="153">
        <v>3</v>
      </c>
      <c r="W156" s="3">
        <v>60</v>
      </c>
      <c r="X156" s="24">
        <v>4</v>
      </c>
      <c r="Y156" s="2">
        <f>VLOOKUP(Z156,Bakgrunnsdata!$BS$6:$BT$66,2,FALSE)</f>
        <v>14</v>
      </c>
      <c r="Z156" s="2">
        <f t="shared" si="5"/>
        <v>17</v>
      </c>
    </row>
    <row r="157" spans="1:26">
      <c r="A157" s="3">
        <v>6</v>
      </c>
      <c r="B157" s="13">
        <v>39953</v>
      </c>
      <c r="C157" s="7">
        <v>203</v>
      </c>
      <c r="D157" s="7" t="s">
        <v>93</v>
      </c>
      <c r="E157" s="153">
        <v>3</v>
      </c>
      <c r="F157" s="153">
        <v>4</v>
      </c>
      <c r="G157" s="153">
        <v>4</v>
      </c>
      <c r="H157" s="153">
        <v>4</v>
      </c>
      <c r="I157" s="153">
        <v>3</v>
      </c>
      <c r="J157" s="153">
        <v>2</v>
      </c>
      <c r="K157" s="153">
        <v>5</v>
      </c>
      <c r="L157" s="153">
        <v>4</v>
      </c>
      <c r="M157" s="153">
        <v>4</v>
      </c>
      <c r="N157" s="153">
        <v>3</v>
      </c>
      <c r="O157" s="153">
        <v>2</v>
      </c>
      <c r="P157" s="153">
        <v>4</v>
      </c>
      <c r="Q157" s="153">
        <v>2</v>
      </c>
      <c r="R157" s="153">
        <v>5</v>
      </c>
      <c r="S157" s="153">
        <v>3</v>
      </c>
      <c r="T157" s="153">
        <v>3</v>
      </c>
      <c r="U157" s="153">
        <v>3</v>
      </c>
      <c r="V157" s="153">
        <v>3</v>
      </c>
      <c r="W157" s="3">
        <v>61</v>
      </c>
      <c r="X157" s="24">
        <v>5</v>
      </c>
      <c r="Y157" s="2">
        <f>VLOOKUP(Z157,Bakgrunnsdata!$BS$6:$BT$66,2,FALSE)</f>
        <v>11</v>
      </c>
      <c r="Z157" s="2">
        <f t="shared" si="5"/>
        <v>20</v>
      </c>
    </row>
    <row r="158" spans="1:26">
      <c r="A158" s="3">
        <v>6</v>
      </c>
      <c r="B158" s="13">
        <v>39953</v>
      </c>
      <c r="C158" s="7">
        <v>49</v>
      </c>
      <c r="D158" s="7" t="s">
        <v>75</v>
      </c>
      <c r="E158" s="153">
        <v>3</v>
      </c>
      <c r="F158" s="153">
        <v>3</v>
      </c>
      <c r="G158" s="153">
        <v>7</v>
      </c>
      <c r="H158" s="153">
        <v>5</v>
      </c>
      <c r="I158" s="153">
        <v>4</v>
      </c>
      <c r="J158" s="153">
        <v>2</v>
      </c>
      <c r="K158" s="153">
        <v>4</v>
      </c>
      <c r="L158" s="153">
        <v>3</v>
      </c>
      <c r="M158" s="153">
        <v>2</v>
      </c>
      <c r="N158" s="153">
        <v>4</v>
      </c>
      <c r="O158" s="153">
        <v>4</v>
      </c>
      <c r="P158" s="153">
        <v>3</v>
      </c>
      <c r="Q158" s="153">
        <v>3</v>
      </c>
      <c r="R158" s="153">
        <v>4</v>
      </c>
      <c r="S158" s="153">
        <v>3</v>
      </c>
      <c r="T158" s="153">
        <v>3</v>
      </c>
      <c r="U158" s="153">
        <v>3</v>
      </c>
      <c r="V158" s="153">
        <v>2</v>
      </c>
      <c r="W158" s="3">
        <v>62</v>
      </c>
      <c r="X158" s="24">
        <v>6</v>
      </c>
      <c r="Y158" s="2">
        <f>VLOOKUP(Z158,Bakgrunnsdata!$BS$6:$BT$66,2,FALSE)</f>
        <v>9</v>
      </c>
      <c r="Z158" s="2">
        <f t="shared" si="5"/>
        <v>22</v>
      </c>
    </row>
    <row r="159" spans="1:26">
      <c r="A159" s="3">
        <v>6</v>
      </c>
      <c r="B159" s="13">
        <v>39953</v>
      </c>
      <c r="C159" s="7">
        <v>56</v>
      </c>
      <c r="D159" s="7" t="s">
        <v>74</v>
      </c>
      <c r="E159" s="153">
        <v>6</v>
      </c>
      <c r="F159" s="153">
        <v>4</v>
      </c>
      <c r="G159" s="153">
        <v>5</v>
      </c>
      <c r="H159" s="153">
        <v>4</v>
      </c>
      <c r="I159" s="153">
        <v>4</v>
      </c>
      <c r="J159" s="153">
        <v>3</v>
      </c>
      <c r="K159" s="153">
        <v>5</v>
      </c>
      <c r="L159" s="153">
        <v>4</v>
      </c>
      <c r="M159" s="153">
        <v>3</v>
      </c>
      <c r="N159" s="153">
        <v>4</v>
      </c>
      <c r="O159" s="153">
        <v>3</v>
      </c>
      <c r="P159" s="153">
        <v>4</v>
      </c>
      <c r="Q159" s="153">
        <v>2</v>
      </c>
      <c r="R159" s="153">
        <v>4</v>
      </c>
      <c r="S159" s="153">
        <v>3</v>
      </c>
      <c r="T159" s="153">
        <v>3</v>
      </c>
      <c r="U159" s="153">
        <v>3</v>
      </c>
      <c r="V159" s="153">
        <v>3</v>
      </c>
      <c r="W159" s="3">
        <v>67</v>
      </c>
      <c r="X159" s="24">
        <v>11</v>
      </c>
      <c r="Y159" s="2">
        <f>VLOOKUP(Z159,Bakgrunnsdata!$BS$6:$BT$66,2,FALSE)</f>
        <v>1</v>
      </c>
      <c r="Z159" s="2">
        <f t="shared" si="5"/>
        <v>30</v>
      </c>
    </row>
    <row r="160" spans="1:26">
      <c r="A160" s="3">
        <v>6</v>
      </c>
      <c r="B160" s="13">
        <v>39953</v>
      </c>
      <c r="C160" s="7">
        <v>202</v>
      </c>
      <c r="D160" s="7" t="s">
        <v>5</v>
      </c>
      <c r="E160" s="153">
        <v>4</v>
      </c>
      <c r="F160" s="153">
        <v>2</v>
      </c>
      <c r="G160" s="153">
        <v>3</v>
      </c>
      <c r="H160" s="153">
        <v>4</v>
      </c>
      <c r="I160" s="153">
        <v>3</v>
      </c>
      <c r="J160" s="153">
        <v>2</v>
      </c>
      <c r="K160" s="153">
        <v>3</v>
      </c>
      <c r="L160" s="153">
        <v>2</v>
      </c>
      <c r="M160" s="153">
        <v>3</v>
      </c>
      <c r="N160" s="153">
        <v>2</v>
      </c>
      <c r="O160" s="153">
        <v>3</v>
      </c>
      <c r="P160" s="153">
        <v>2</v>
      </c>
      <c r="Q160" s="153">
        <v>2</v>
      </c>
      <c r="R160" s="153">
        <v>4</v>
      </c>
      <c r="S160" s="153">
        <v>3</v>
      </c>
      <c r="T160" s="153">
        <v>3</v>
      </c>
      <c r="U160" s="153">
        <v>3</v>
      </c>
      <c r="V160" s="153">
        <v>2</v>
      </c>
      <c r="W160" s="3">
        <v>50</v>
      </c>
      <c r="X160" s="24">
        <v>-6</v>
      </c>
      <c r="Y160" s="2">
        <f>VLOOKUP(Z160,Bakgrunnsdata!$BS$6:$BT$66,2,FALSE)</f>
        <v>46</v>
      </c>
      <c r="Z160" s="2">
        <f t="shared" si="5"/>
        <v>2</v>
      </c>
    </row>
    <row r="161" spans="1:26">
      <c r="A161" s="3">
        <v>6</v>
      </c>
      <c r="B161" s="13">
        <v>39953</v>
      </c>
      <c r="C161" s="7">
        <v>211</v>
      </c>
      <c r="D161" s="7" t="s">
        <v>89</v>
      </c>
      <c r="E161" s="153">
        <v>5</v>
      </c>
      <c r="F161" s="153">
        <v>3</v>
      </c>
      <c r="G161" s="153">
        <v>4</v>
      </c>
      <c r="H161" s="153">
        <v>5</v>
      </c>
      <c r="I161" s="153">
        <v>3</v>
      </c>
      <c r="J161" s="153">
        <v>3</v>
      </c>
      <c r="K161" s="153">
        <v>5</v>
      </c>
      <c r="L161" s="153">
        <v>4</v>
      </c>
      <c r="M161" s="153">
        <v>3</v>
      </c>
      <c r="N161" s="153">
        <v>3</v>
      </c>
      <c r="O161" s="153">
        <v>2</v>
      </c>
      <c r="P161" s="153">
        <v>3</v>
      </c>
      <c r="Q161" s="153">
        <v>2</v>
      </c>
      <c r="R161" s="153">
        <v>4</v>
      </c>
      <c r="S161" s="153">
        <v>3</v>
      </c>
      <c r="T161" s="153">
        <v>3</v>
      </c>
      <c r="U161" s="153">
        <v>3</v>
      </c>
      <c r="V161" s="153">
        <v>3</v>
      </c>
      <c r="W161" s="3">
        <v>61</v>
      </c>
      <c r="X161" s="24">
        <v>5</v>
      </c>
      <c r="Y161" s="2">
        <f>VLOOKUP(Z161,Bakgrunnsdata!$BS$6:$BT$66,2,FALSE)</f>
        <v>11</v>
      </c>
      <c r="Z161" s="2">
        <f t="shared" si="5"/>
        <v>20</v>
      </c>
    </row>
    <row r="162" spans="1:26">
      <c r="A162" s="3">
        <v>6</v>
      </c>
      <c r="B162" s="13">
        <v>39953</v>
      </c>
      <c r="C162" s="7">
        <v>65</v>
      </c>
      <c r="D162" s="7" t="s">
        <v>97</v>
      </c>
      <c r="E162" s="153">
        <v>5</v>
      </c>
      <c r="F162" s="153">
        <v>4</v>
      </c>
      <c r="G162" s="153">
        <v>5</v>
      </c>
      <c r="H162" s="153">
        <v>6</v>
      </c>
      <c r="I162" s="153">
        <v>4</v>
      </c>
      <c r="J162" s="153">
        <v>4</v>
      </c>
      <c r="K162" s="153">
        <v>5</v>
      </c>
      <c r="L162" s="153">
        <v>4</v>
      </c>
      <c r="M162" s="153">
        <v>4</v>
      </c>
      <c r="N162" s="153">
        <v>3</v>
      </c>
      <c r="O162" s="153">
        <v>2</v>
      </c>
      <c r="P162" s="153">
        <v>4</v>
      </c>
      <c r="Q162" s="153">
        <v>3</v>
      </c>
      <c r="R162" s="153">
        <v>5</v>
      </c>
      <c r="S162" s="153">
        <v>4</v>
      </c>
      <c r="T162" s="153">
        <v>5</v>
      </c>
      <c r="U162" s="153">
        <v>4</v>
      </c>
      <c r="V162" s="153">
        <v>5</v>
      </c>
      <c r="W162" s="3">
        <v>76</v>
      </c>
      <c r="X162" s="24">
        <v>20</v>
      </c>
      <c r="Y162" s="2">
        <f>VLOOKUP(Z162,Bakgrunnsdata!$BS$6:$BT$66,2,FALSE)</f>
        <v>0</v>
      </c>
      <c r="Z162" s="2">
        <f t="shared" si="5"/>
        <v>33</v>
      </c>
    </row>
    <row r="163" spans="1:26">
      <c r="A163" s="3">
        <v>6</v>
      </c>
      <c r="B163" s="13">
        <v>39953</v>
      </c>
      <c r="C163" s="7">
        <v>34</v>
      </c>
      <c r="D163" s="7" t="s">
        <v>92</v>
      </c>
      <c r="E163" s="153">
        <v>3</v>
      </c>
      <c r="F163" s="153">
        <v>3</v>
      </c>
      <c r="G163" s="153">
        <v>3</v>
      </c>
      <c r="H163" s="153">
        <v>5</v>
      </c>
      <c r="I163" s="153">
        <v>4</v>
      </c>
      <c r="J163" s="153">
        <v>4</v>
      </c>
      <c r="K163" s="153">
        <v>3</v>
      </c>
      <c r="L163" s="153">
        <v>3</v>
      </c>
      <c r="M163" s="153">
        <v>3</v>
      </c>
      <c r="N163" s="153">
        <v>2</v>
      </c>
      <c r="O163" s="153">
        <v>2</v>
      </c>
      <c r="P163" s="153">
        <v>3</v>
      </c>
      <c r="Q163" s="153">
        <v>2</v>
      </c>
      <c r="R163" s="153">
        <v>4</v>
      </c>
      <c r="S163" s="153">
        <v>3</v>
      </c>
      <c r="T163" s="153">
        <v>2</v>
      </c>
      <c r="U163" s="153">
        <v>3</v>
      </c>
      <c r="V163" s="153">
        <v>4</v>
      </c>
      <c r="W163" s="3">
        <v>56</v>
      </c>
      <c r="X163" s="24">
        <v>0</v>
      </c>
      <c r="Y163" s="2">
        <f>VLOOKUP(Z163,Bakgrunnsdata!$BS$6:$BT$66,2,FALSE)</f>
        <v>28</v>
      </c>
      <c r="Z163" s="2">
        <f t="shared" si="5"/>
        <v>9</v>
      </c>
    </row>
    <row r="164" spans="1:26">
      <c r="A164" s="3">
        <v>6</v>
      </c>
      <c r="B164" s="13">
        <v>39953</v>
      </c>
      <c r="C164" s="7">
        <v>44</v>
      </c>
      <c r="D164" s="7" t="s">
        <v>35</v>
      </c>
      <c r="E164" s="153">
        <v>3</v>
      </c>
      <c r="F164" s="153">
        <v>2</v>
      </c>
      <c r="G164" s="153">
        <v>3</v>
      </c>
      <c r="H164" s="153">
        <v>5</v>
      </c>
      <c r="I164" s="153">
        <v>3</v>
      </c>
      <c r="J164" s="153">
        <v>3</v>
      </c>
      <c r="K164" s="153">
        <v>3</v>
      </c>
      <c r="L164" s="153">
        <v>2</v>
      </c>
      <c r="M164" s="153">
        <v>2</v>
      </c>
      <c r="N164" s="153">
        <v>4</v>
      </c>
      <c r="O164" s="153">
        <v>4</v>
      </c>
      <c r="P164" s="153">
        <v>3</v>
      </c>
      <c r="Q164" s="153">
        <v>2</v>
      </c>
      <c r="R164" s="153">
        <v>3</v>
      </c>
      <c r="S164" s="153">
        <v>3</v>
      </c>
      <c r="T164" s="153">
        <v>2</v>
      </c>
      <c r="U164" s="153">
        <v>3</v>
      </c>
      <c r="V164" s="153">
        <v>4</v>
      </c>
      <c r="W164" s="3">
        <v>54</v>
      </c>
      <c r="X164" s="24">
        <v>-2</v>
      </c>
      <c r="Y164" s="2">
        <f>VLOOKUP(Z164,Bakgrunnsdata!$BS$6:$BT$66,2,FALSE)</f>
        <v>37</v>
      </c>
      <c r="Z164" s="2">
        <f t="shared" si="5"/>
        <v>5</v>
      </c>
    </row>
    <row r="165" spans="1:26">
      <c r="A165" s="3">
        <v>6</v>
      </c>
      <c r="B165" s="13">
        <v>39953</v>
      </c>
      <c r="C165" s="7">
        <v>17</v>
      </c>
      <c r="D165" s="7" t="s">
        <v>73</v>
      </c>
      <c r="E165" s="153">
        <v>5</v>
      </c>
      <c r="F165" s="153">
        <v>4</v>
      </c>
      <c r="G165" s="153">
        <v>4</v>
      </c>
      <c r="H165" s="153">
        <v>5</v>
      </c>
      <c r="I165" s="153">
        <v>3</v>
      </c>
      <c r="J165" s="153">
        <v>3</v>
      </c>
      <c r="K165" s="153">
        <v>5</v>
      </c>
      <c r="L165" s="153">
        <v>3</v>
      </c>
      <c r="M165" s="153">
        <v>5</v>
      </c>
      <c r="N165" s="153">
        <v>3</v>
      </c>
      <c r="O165" s="153">
        <v>3</v>
      </c>
      <c r="P165" s="153">
        <v>3</v>
      </c>
      <c r="Q165" s="153">
        <v>3</v>
      </c>
      <c r="R165" s="153">
        <v>5</v>
      </c>
      <c r="S165" s="153">
        <v>4</v>
      </c>
      <c r="T165" s="153">
        <v>3</v>
      </c>
      <c r="U165" s="153">
        <v>3</v>
      </c>
      <c r="V165" s="153">
        <v>3</v>
      </c>
      <c r="W165" s="3">
        <v>67</v>
      </c>
      <c r="X165" s="24">
        <v>11</v>
      </c>
      <c r="Y165" s="2">
        <f>VLOOKUP(Z165,Bakgrunnsdata!$BS$6:$BT$66,2,FALSE)</f>
        <v>1</v>
      </c>
      <c r="Z165" s="2">
        <f t="shared" si="5"/>
        <v>30</v>
      </c>
    </row>
    <row r="166" spans="1:26">
      <c r="A166" s="3">
        <v>6</v>
      </c>
      <c r="B166" s="13">
        <v>39953</v>
      </c>
      <c r="C166" s="7">
        <v>3</v>
      </c>
      <c r="D166" s="7" t="s">
        <v>22</v>
      </c>
      <c r="E166" s="153">
        <v>3</v>
      </c>
      <c r="F166" s="153">
        <v>3</v>
      </c>
      <c r="G166" s="153">
        <v>3</v>
      </c>
      <c r="H166" s="153">
        <v>4</v>
      </c>
      <c r="I166" s="153">
        <v>3</v>
      </c>
      <c r="J166" s="153">
        <v>2</v>
      </c>
      <c r="K166" s="153">
        <v>5</v>
      </c>
      <c r="L166" s="153">
        <v>4</v>
      </c>
      <c r="M166" s="153">
        <v>3</v>
      </c>
      <c r="N166" s="153">
        <v>3</v>
      </c>
      <c r="O166" s="153">
        <v>2</v>
      </c>
      <c r="P166" s="153">
        <v>2</v>
      </c>
      <c r="Q166" s="153">
        <v>3</v>
      </c>
      <c r="R166" s="153">
        <v>3</v>
      </c>
      <c r="S166" s="153">
        <v>3</v>
      </c>
      <c r="T166" s="153">
        <v>3</v>
      </c>
      <c r="U166" s="153">
        <v>3</v>
      </c>
      <c r="V166" s="153">
        <v>3</v>
      </c>
      <c r="W166" s="3">
        <v>55</v>
      </c>
      <c r="X166" s="24">
        <v>-1</v>
      </c>
      <c r="Y166" s="2">
        <f>VLOOKUP(Z166,Bakgrunnsdata!$BS$6:$BT$66,2,FALSE)</f>
        <v>32</v>
      </c>
      <c r="Z166" s="2">
        <f t="shared" si="5"/>
        <v>7</v>
      </c>
    </row>
    <row r="167" spans="1:26">
      <c r="A167" s="3">
        <v>6</v>
      </c>
      <c r="B167" s="13">
        <v>39953</v>
      </c>
      <c r="C167" s="7">
        <v>19</v>
      </c>
      <c r="D167" s="7" t="s">
        <v>29</v>
      </c>
      <c r="E167" s="153">
        <v>4</v>
      </c>
      <c r="F167" s="153">
        <v>2</v>
      </c>
      <c r="G167" s="153">
        <v>3</v>
      </c>
      <c r="H167" s="153">
        <v>5</v>
      </c>
      <c r="I167" s="153">
        <v>4</v>
      </c>
      <c r="J167" s="153">
        <v>2</v>
      </c>
      <c r="K167" s="153">
        <v>5</v>
      </c>
      <c r="L167" s="153">
        <v>2</v>
      </c>
      <c r="M167" s="153">
        <v>2</v>
      </c>
      <c r="N167" s="153">
        <v>3</v>
      </c>
      <c r="O167" s="153">
        <v>2</v>
      </c>
      <c r="P167" s="153">
        <v>3</v>
      </c>
      <c r="Q167" s="153">
        <v>3</v>
      </c>
      <c r="R167" s="153">
        <v>4</v>
      </c>
      <c r="S167" s="153">
        <v>3</v>
      </c>
      <c r="T167" s="153">
        <v>4</v>
      </c>
      <c r="U167" s="153">
        <v>3</v>
      </c>
      <c r="V167" s="153">
        <v>4</v>
      </c>
      <c r="W167" s="3">
        <v>58</v>
      </c>
      <c r="X167" s="24">
        <v>2</v>
      </c>
      <c r="Y167" s="2">
        <f>VLOOKUP(Z167,Bakgrunnsdata!$BS$6:$BT$66,2,FALSE)</f>
        <v>18</v>
      </c>
      <c r="Z167" s="2">
        <f t="shared" si="5"/>
        <v>14</v>
      </c>
    </row>
    <row r="168" spans="1:26">
      <c r="A168" s="3">
        <v>6</v>
      </c>
      <c r="B168" s="13">
        <v>39953</v>
      </c>
      <c r="C168" s="7">
        <v>210</v>
      </c>
      <c r="D168" s="7" t="s">
        <v>21</v>
      </c>
      <c r="E168" s="153">
        <v>5</v>
      </c>
      <c r="F168" s="153">
        <v>2</v>
      </c>
      <c r="G168" s="153">
        <v>4</v>
      </c>
      <c r="H168" s="153">
        <v>4</v>
      </c>
      <c r="I168" s="153">
        <v>3</v>
      </c>
      <c r="J168" s="153">
        <v>3</v>
      </c>
      <c r="K168" s="153">
        <v>5</v>
      </c>
      <c r="L168" s="153">
        <v>3</v>
      </c>
      <c r="M168" s="153">
        <v>4</v>
      </c>
      <c r="N168" s="153">
        <v>3</v>
      </c>
      <c r="O168" s="153">
        <v>5</v>
      </c>
      <c r="P168" s="153">
        <v>3</v>
      </c>
      <c r="Q168" s="153">
        <v>2</v>
      </c>
      <c r="R168" s="153">
        <v>5</v>
      </c>
      <c r="S168" s="153">
        <v>4</v>
      </c>
      <c r="T168" s="153">
        <v>4</v>
      </c>
      <c r="U168" s="153">
        <v>3</v>
      </c>
      <c r="V168" s="153">
        <v>3</v>
      </c>
      <c r="W168" s="3">
        <v>65</v>
      </c>
      <c r="X168" s="24">
        <v>9</v>
      </c>
      <c r="Y168" s="2">
        <f>VLOOKUP(Z168,Bakgrunnsdata!$BS$6:$BT$66,2,FALSE)</f>
        <v>4</v>
      </c>
      <c r="Z168" s="2">
        <f t="shared" si="5"/>
        <v>27</v>
      </c>
    </row>
    <row r="169" spans="1:26">
      <c r="A169" s="3">
        <v>7</v>
      </c>
      <c r="B169" s="13">
        <v>39960</v>
      </c>
      <c r="C169" s="7">
        <v>195</v>
      </c>
      <c r="D169" s="7" t="s">
        <v>52</v>
      </c>
      <c r="E169" s="153">
        <v>3</v>
      </c>
      <c r="F169" s="153">
        <v>3</v>
      </c>
      <c r="G169" s="153">
        <v>4</v>
      </c>
      <c r="H169" s="153">
        <v>4</v>
      </c>
      <c r="I169" s="153">
        <v>3</v>
      </c>
      <c r="J169" s="153">
        <v>2</v>
      </c>
      <c r="K169" s="153">
        <v>3</v>
      </c>
      <c r="L169" s="153">
        <v>3</v>
      </c>
      <c r="M169" s="153">
        <v>4</v>
      </c>
      <c r="N169" s="153">
        <v>3</v>
      </c>
      <c r="O169" s="153">
        <v>3</v>
      </c>
      <c r="P169" s="153">
        <v>3</v>
      </c>
      <c r="Q169" s="153">
        <v>2</v>
      </c>
      <c r="R169" s="153">
        <v>3</v>
      </c>
      <c r="S169" s="153">
        <v>3</v>
      </c>
      <c r="T169" s="153">
        <v>3</v>
      </c>
      <c r="U169" s="153">
        <v>2</v>
      </c>
      <c r="V169" s="153">
        <v>3</v>
      </c>
      <c r="W169" s="3">
        <v>54</v>
      </c>
      <c r="X169" s="24">
        <v>-2</v>
      </c>
      <c r="Y169" s="2">
        <f>VLOOKUP(Z169,Bakgrunnsdata!$BS$6:$BT$66,2,FALSE)</f>
        <v>40</v>
      </c>
      <c r="Z169" s="2">
        <f>RANK(W169,$W$169:$W$183,1)</f>
        <v>4</v>
      </c>
    </row>
    <row r="170" spans="1:26" s="6" customFormat="1">
      <c r="A170" s="3">
        <v>7</v>
      </c>
      <c r="B170" s="13">
        <v>39960</v>
      </c>
      <c r="C170" s="7">
        <v>23</v>
      </c>
      <c r="D170" s="7" t="s">
        <v>10</v>
      </c>
      <c r="E170" s="153">
        <v>5</v>
      </c>
      <c r="F170" s="153">
        <v>3</v>
      </c>
      <c r="G170" s="153">
        <v>4</v>
      </c>
      <c r="H170" s="153">
        <v>6</v>
      </c>
      <c r="I170" s="153">
        <v>4</v>
      </c>
      <c r="J170" s="153">
        <v>3</v>
      </c>
      <c r="K170" s="153">
        <v>4</v>
      </c>
      <c r="L170" s="153">
        <v>2</v>
      </c>
      <c r="M170" s="153">
        <v>4</v>
      </c>
      <c r="N170" s="153">
        <v>3</v>
      </c>
      <c r="O170" s="153">
        <v>4</v>
      </c>
      <c r="P170" s="153">
        <v>3</v>
      </c>
      <c r="Q170" s="153">
        <v>3</v>
      </c>
      <c r="R170" s="153">
        <v>5</v>
      </c>
      <c r="S170" s="153">
        <v>4</v>
      </c>
      <c r="T170" s="153">
        <v>3</v>
      </c>
      <c r="U170" s="153">
        <v>3</v>
      </c>
      <c r="V170" s="153">
        <v>3</v>
      </c>
      <c r="W170" s="3">
        <v>66</v>
      </c>
      <c r="X170" s="24">
        <v>10</v>
      </c>
      <c r="Y170" s="2">
        <f>VLOOKUP(Z170,Bakgrunnsdata!$BS$6:$BT$66,2,FALSE)</f>
        <v>24</v>
      </c>
      <c r="Z170" s="2">
        <f t="shared" ref="Z170:Z183" si="6">RANK(W170,$W$169:$W$183,1)</f>
        <v>11</v>
      </c>
    </row>
    <row r="171" spans="1:26">
      <c r="A171" s="3">
        <v>7</v>
      </c>
      <c r="B171" s="13">
        <v>39960</v>
      </c>
      <c r="C171" s="7">
        <v>68</v>
      </c>
      <c r="D171" s="7" t="s">
        <v>69</v>
      </c>
      <c r="E171" s="153">
        <v>3</v>
      </c>
      <c r="F171" s="153">
        <v>2</v>
      </c>
      <c r="G171" s="153">
        <v>4</v>
      </c>
      <c r="H171" s="153">
        <v>4</v>
      </c>
      <c r="I171" s="153">
        <v>3</v>
      </c>
      <c r="J171" s="153">
        <v>3</v>
      </c>
      <c r="K171" s="153">
        <v>5</v>
      </c>
      <c r="L171" s="153">
        <v>2</v>
      </c>
      <c r="M171" s="153">
        <v>3</v>
      </c>
      <c r="N171" s="153">
        <v>2</v>
      </c>
      <c r="O171" s="153">
        <v>4</v>
      </c>
      <c r="P171" s="153">
        <v>3</v>
      </c>
      <c r="Q171" s="153">
        <v>2</v>
      </c>
      <c r="R171" s="153">
        <v>4</v>
      </c>
      <c r="S171" s="153">
        <v>3</v>
      </c>
      <c r="T171" s="153">
        <v>3</v>
      </c>
      <c r="U171" s="153">
        <v>3</v>
      </c>
      <c r="V171" s="153">
        <v>2</v>
      </c>
      <c r="W171" s="3">
        <v>55</v>
      </c>
      <c r="X171" s="24">
        <v>-1</v>
      </c>
      <c r="Y171" s="2">
        <f>VLOOKUP(Z171,Bakgrunnsdata!$BS$6:$BT$66,2,FALSE)</f>
        <v>34</v>
      </c>
      <c r="Z171" s="2">
        <f t="shared" si="6"/>
        <v>6</v>
      </c>
    </row>
    <row r="172" spans="1:26">
      <c r="A172" s="3">
        <v>7</v>
      </c>
      <c r="B172" s="13">
        <v>39960</v>
      </c>
      <c r="C172" s="7">
        <v>1</v>
      </c>
      <c r="D172" s="7" t="s">
        <v>7</v>
      </c>
      <c r="E172" s="153">
        <v>3</v>
      </c>
      <c r="F172" s="153">
        <v>3</v>
      </c>
      <c r="G172" s="153">
        <v>4</v>
      </c>
      <c r="H172" s="153">
        <v>4</v>
      </c>
      <c r="I172" s="153">
        <v>3</v>
      </c>
      <c r="J172" s="153">
        <v>2</v>
      </c>
      <c r="K172" s="153">
        <v>3</v>
      </c>
      <c r="L172" s="153">
        <v>4</v>
      </c>
      <c r="M172" s="153">
        <v>3</v>
      </c>
      <c r="N172" s="153">
        <v>2</v>
      </c>
      <c r="O172" s="153">
        <v>2</v>
      </c>
      <c r="P172" s="153">
        <v>3</v>
      </c>
      <c r="Q172" s="153">
        <v>2</v>
      </c>
      <c r="R172" s="153">
        <v>3</v>
      </c>
      <c r="S172" s="153">
        <v>3</v>
      </c>
      <c r="T172" s="153">
        <v>3</v>
      </c>
      <c r="U172" s="153">
        <v>3</v>
      </c>
      <c r="V172" s="153">
        <v>3</v>
      </c>
      <c r="W172" s="3">
        <v>53</v>
      </c>
      <c r="X172" s="24">
        <v>-3</v>
      </c>
      <c r="Y172" s="2">
        <f>VLOOKUP(Z172,Bakgrunnsdata!$BS$6:$BT$66,2,FALSE)</f>
        <v>46</v>
      </c>
      <c r="Z172" s="2">
        <f t="shared" si="6"/>
        <v>2</v>
      </c>
    </row>
    <row r="173" spans="1:26">
      <c r="A173" s="3">
        <v>7</v>
      </c>
      <c r="B173" s="13">
        <v>39960</v>
      </c>
      <c r="C173" s="7">
        <v>212</v>
      </c>
      <c r="D173" s="9" t="s">
        <v>88</v>
      </c>
      <c r="E173" s="153">
        <v>6</v>
      </c>
      <c r="F173" s="153">
        <v>3</v>
      </c>
      <c r="G173" s="153">
        <v>7</v>
      </c>
      <c r="H173" s="153">
        <v>6</v>
      </c>
      <c r="I173" s="153">
        <v>4</v>
      </c>
      <c r="J173" s="153">
        <v>3</v>
      </c>
      <c r="K173" s="153">
        <v>6</v>
      </c>
      <c r="L173" s="153">
        <v>6</v>
      </c>
      <c r="M173" s="153">
        <v>3</v>
      </c>
      <c r="N173" s="153">
        <v>3</v>
      </c>
      <c r="O173" s="153">
        <v>4</v>
      </c>
      <c r="P173" s="153">
        <v>4</v>
      </c>
      <c r="Q173" s="153">
        <v>7</v>
      </c>
      <c r="R173" s="153">
        <v>5</v>
      </c>
      <c r="S173" s="153">
        <v>3</v>
      </c>
      <c r="T173" s="153">
        <v>5</v>
      </c>
      <c r="U173" s="153">
        <v>3</v>
      </c>
      <c r="V173" s="153">
        <v>4</v>
      </c>
      <c r="W173" s="3">
        <v>82</v>
      </c>
      <c r="X173" s="24">
        <v>26</v>
      </c>
      <c r="Y173" s="2">
        <f>VLOOKUP(Z173,Bakgrunnsdata!$BS$6:$BT$66,2,FALSE)</f>
        <v>18</v>
      </c>
      <c r="Z173" s="2">
        <f t="shared" si="6"/>
        <v>14</v>
      </c>
    </row>
    <row r="174" spans="1:26">
      <c r="A174" s="3">
        <v>7</v>
      </c>
      <c r="B174" s="13">
        <v>39960</v>
      </c>
      <c r="C174" s="7">
        <v>39</v>
      </c>
      <c r="D174" s="7" t="s">
        <v>8</v>
      </c>
      <c r="E174" s="153">
        <v>4</v>
      </c>
      <c r="F174" s="153">
        <v>4</v>
      </c>
      <c r="G174" s="153">
        <v>3</v>
      </c>
      <c r="H174" s="153">
        <v>6</v>
      </c>
      <c r="I174" s="153">
        <v>3</v>
      </c>
      <c r="J174" s="153">
        <v>3</v>
      </c>
      <c r="K174" s="153">
        <v>4</v>
      </c>
      <c r="L174" s="153">
        <v>3</v>
      </c>
      <c r="M174" s="153">
        <v>2</v>
      </c>
      <c r="N174" s="153">
        <v>2</v>
      </c>
      <c r="O174" s="153">
        <v>4</v>
      </c>
      <c r="P174" s="153">
        <v>3</v>
      </c>
      <c r="Q174" s="153">
        <v>2</v>
      </c>
      <c r="R174" s="153">
        <v>3</v>
      </c>
      <c r="S174" s="153">
        <v>3</v>
      </c>
      <c r="T174" s="153">
        <v>3</v>
      </c>
      <c r="U174" s="153">
        <v>3</v>
      </c>
      <c r="V174" s="153">
        <v>3</v>
      </c>
      <c r="W174" s="3">
        <v>58</v>
      </c>
      <c r="X174" s="24">
        <v>2</v>
      </c>
      <c r="Y174" s="2">
        <f>VLOOKUP(Z174,Bakgrunnsdata!$BS$6:$BT$66,2,FALSE)</f>
        <v>30</v>
      </c>
      <c r="Z174" s="2">
        <f t="shared" si="6"/>
        <v>8</v>
      </c>
    </row>
    <row r="175" spans="1:26">
      <c r="A175" s="3">
        <v>7</v>
      </c>
      <c r="B175" s="13">
        <v>39960</v>
      </c>
      <c r="C175" s="7">
        <v>10</v>
      </c>
      <c r="D175" s="7" t="s">
        <v>32</v>
      </c>
      <c r="E175" s="153">
        <v>3</v>
      </c>
      <c r="F175" s="153">
        <v>2</v>
      </c>
      <c r="G175" s="153">
        <v>5</v>
      </c>
      <c r="H175" s="153">
        <v>4</v>
      </c>
      <c r="I175" s="153">
        <v>3</v>
      </c>
      <c r="J175" s="153">
        <v>2</v>
      </c>
      <c r="K175" s="153">
        <v>3</v>
      </c>
      <c r="L175" s="153">
        <v>3</v>
      </c>
      <c r="M175" s="153">
        <v>3</v>
      </c>
      <c r="N175" s="153">
        <v>4</v>
      </c>
      <c r="O175" s="153">
        <v>3</v>
      </c>
      <c r="P175" s="153">
        <v>2</v>
      </c>
      <c r="Q175" s="153">
        <v>2</v>
      </c>
      <c r="R175" s="153">
        <v>4</v>
      </c>
      <c r="S175" s="153">
        <v>3</v>
      </c>
      <c r="T175" s="153">
        <v>3</v>
      </c>
      <c r="U175" s="153">
        <v>3</v>
      </c>
      <c r="V175" s="153">
        <v>2</v>
      </c>
      <c r="W175" s="3">
        <v>54</v>
      </c>
      <c r="X175" s="24">
        <v>-2</v>
      </c>
      <c r="Y175" s="2">
        <f>VLOOKUP(Z175,Bakgrunnsdata!$BS$6:$BT$66,2,FALSE)</f>
        <v>40</v>
      </c>
      <c r="Z175" s="2">
        <f t="shared" si="6"/>
        <v>4</v>
      </c>
    </row>
    <row r="176" spans="1:26">
      <c r="A176" s="3">
        <v>7</v>
      </c>
      <c r="B176" s="13">
        <v>39960</v>
      </c>
      <c r="C176" s="7">
        <v>14</v>
      </c>
      <c r="D176" s="7" t="s">
        <v>16</v>
      </c>
      <c r="E176" s="153">
        <v>5</v>
      </c>
      <c r="F176" s="153">
        <v>3</v>
      </c>
      <c r="G176" s="153">
        <v>5</v>
      </c>
      <c r="H176" s="153">
        <v>5</v>
      </c>
      <c r="I176" s="153">
        <v>4</v>
      </c>
      <c r="J176" s="153">
        <v>4</v>
      </c>
      <c r="K176" s="153">
        <v>4</v>
      </c>
      <c r="L176" s="153">
        <v>3</v>
      </c>
      <c r="M176" s="153">
        <v>4</v>
      </c>
      <c r="N176" s="153">
        <v>3</v>
      </c>
      <c r="O176" s="153">
        <v>4</v>
      </c>
      <c r="P176" s="153">
        <v>4</v>
      </c>
      <c r="Q176" s="153">
        <v>3</v>
      </c>
      <c r="R176" s="153">
        <v>5</v>
      </c>
      <c r="S176" s="153">
        <v>5</v>
      </c>
      <c r="T176" s="153">
        <v>4</v>
      </c>
      <c r="U176" s="153">
        <v>3</v>
      </c>
      <c r="V176" s="153">
        <v>3</v>
      </c>
      <c r="W176" s="3">
        <v>71</v>
      </c>
      <c r="X176" s="24">
        <v>15</v>
      </c>
      <c r="Y176" s="2">
        <f>VLOOKUP(Z176,Bakgrunnsdata!$BS$6:$BT$66,2,FALSE)</f>
        <v>22</v>
      </c>
      <c r="Z176" s="2">
        <f t="shared" si="6"/>
        <v>12</v>
      </c>
    </row>
    <row r="177" spans="1:26">
      <c r="A177" s="3">
        <v>7</v>
      </c>
      <c r="B177" s="13">
        <v>39960</v>
      </c>
      <c r="C177" s="7">
        <v>7</v>
      </c>
      <c r="D177" s="7" t="s">
        <v>24</v>
      </c>
      <c r="E177" s="153">
        <v>3</v>
      </c>
      <c r="F177" s="153">
        <v>2</v>
      </c>
      <c r="G177" s="153">
        <v>3</v>
      </c>
      <c r="H177" s="153">
        <v>5</v>
      </c>
      <c r="I177" s="153">
        <v>5</v>
      </c>
      <c r="J177" s="153">
        <v>3</v>
      </c>
      <c r="K177" s="153">
        <v>4</v>
      </c>
      <c r="L177" s="153">
        <v>3</v>
      </c>
      <c r="M177" s="153">
        <v>4</v>
      </c>
      <c r="N177" s="153">
        <v>4</v>
      </c>
      <c r="O177" s="153">
        <v>4</v>
      </c>
      <c r="P177" s="153">
        <v>3</v>
      </c>
      <c r="Q177" s="153">
        <v>3</v>
      </c>
      <c r="R177" s="153">
        <v>5</v>
      </c>
      <c r="S177" s="153">
        <v>3</v>
      </c>
      <c r="T177" s="153">
        <v>3</v>
      </c>
      <c r="U177" s="153">
        <v>3</v>
      </c>
      <c r="V177" s="153">
        <v>3</v>
      </c>
      <c r="W177" s="3">
        <v>63</v>
      </c>
      <c r="X177" s="24">
        <v>7</v>
      </c>
      <c r="Y177" s="2">
        <f>VLOOKUP(Z177,Bakgrunnsdata!$BS$6:$BT$66,2,FALSE)</f>
        <v>26</v>
      </c>
      <c r="Z177" s="2">
        <f t="shared" si="6"/>
        <v>10</v>
      </c>
    </row>
    <row r="178" spans="1:26">
      <c r="A178" s="3">
        <v>7</v>
      </c>
      <c r="B178" s="13">
        <v>39960</v>
      </c>
      <c r="C178" s="7">
        <v>4</v>
      </c>
      <c r="D178" s="7" t="s">
        <v>9</v>
      </c>
      <c r="E178" s="153">
        <v>3</v>
      </c>
      <c r="F178" s="153">
        <v>2</v>
      </c>
      <c r="G178" s="153">
        <v>4</v>
      </c>
      <c r="H178" s="153">
        <v>4</v>
      </c>
      <c r="I178" s="153">
        <v>2</v>
      </c>
      <c r="J178" s="153">
        <v>2</v>
      </c>
      <c r="K178" s="153">
        <v>5</v>
      </c>
      <c r="L178" s="153">
        <v>4</v>
      </c>
      <c r="M178" s="153">
        <v>2</v>
      </c>
      <c r="N178" s="153">
        <v>3</v>
      </c>
      <c r="O178" s="153">
        <v>3</v>
      </c>
      <c r="P178" s="153">
        <v>4</v>
      </c>
      <c r="Q178" s="153">
        <v>2</v>
      </c>
      <c r="R178" s="153">
        <v>3</v>
      </c>
      <c r="S178" s="153">
        <v>2</v>
      </c>
      <c r="T178" s="153">
        <v>2</v>
      </c>
      <c r="U178" s="153">
        <v>3</v>
      </c>
      <c r="V178" s="153">
        <v>3</v>
      </c>
      <c r="W178" s="3">
        <v>53</v>
      </c>
      <c r="X178" s="24">
        <v>-3</v>
      </c>
      <c r="Y178" s="2">
        <f>VLOOKUP(Z178,Bakgrunnsdata!$BS$6:$BT$66,2,FALSE)</f>
        <v>46</v>
      </c>
      <c r="Z178" s="2">
        <f t="shared" si="6"/>
        <v>2</v>
      </c>
    </row>
    <row r="179" spans="1:26">
      <c r="A179" s="3">
        <v>7</v>
      </c>
      <c r="B179" s="13">
        <v>39960</v>
      </c>
      <c r="C179" s="7">
        <v>32</v>
      </c>
      <c r="D179" s="7" t="s">
        <v>85</v>
      </c>
      <c r="E179" s="153">
        <v>5</v>
      </c>
      <c r="F179" s="153">
        <v>2</v>
      </c>
      <c r="G179" s="153">
        <v>4</v>
      </c>
      <c r="H179" s="153">
        <v>4</v>
      </c>
      <c r="I179" s="153">
        <v>4</v>
      </c>
      <c r="J179" s="153">
        <v>3</v>
      </c>
      <c r="K179" s="153">
        <v>4</v>
      </c>
      <c r="L179" s="153">
        <v>3</v>
      </c>
      <c r="M179" s="153">
        <v>3</v>
      </c>
      <c r="N179" s="153">
        <v>2</v>
      </c>
      <c r="O179" s="153">
        <v>2</v>
      </c>
      <c r="P179" s="153">
        <v>3</v>
      </c>
      <c r="Q179" s="153">
        <v>3</v>
      </c>
      <c r="R179" s="153">
        <v>4</v>
      </c>
      <c r="S179" s="153">
        <v>2</v>
      </c>
      <c r="T179" s="153">
        <v>3</v>
      </c>
      <c r="U179" s="153">
        <v>3</v>
      </c>
      <c r="V179" s="153">
        <v>2</v>
      </c>
      <c r="W179" s="3">
        <v>56</v>
      </c>
      <c r="X179" s="24">
        <v>0</v>
      </c>
      <c r="Y179" s="2">
        <f>VLOOKUP(Z179,Bakgrunnsdata!$BS$6:$BT$66,2,FALSE)</f>
        <v>32</v>
      </c>
      <c r="Z179" s="2">
        <f t="shared" si="6"/>
        <v>7</v>
      </c>
    </row>
    <row r="180" spans="1:26">
      <c r="A180" s="3">
        <v>7</v>
      </c>
      <c r="B180" s="13">
        <v>39960</v>
      </c>
      <c r="C180" s="7">
        <v>2</v>
      </c>
      <c r="D180" s="7" t="s">
        <v>4</v>
      </c>
      <c r="E180" s="153">
        <v>3</v>
      </c>
      <c r="F180" s="153">
        <v>3</v>
      </c>
      <c r="G180" s="153">
        <v>3</v>
      </c>
      <c r="H180" s="153">
        <v>5</v>
      </c>
      <c r="I180" s="153">
        <v>3</v>
      </c>
      <c r="J180" s="153">
        <v>2</v>
      </c>
      <c r="K180" s="153">
        <v>4</v>
      </c>
      <c r="L180" s="153">
        <v>2</v>
      </c>
      <c r="M180" s="153">
        <v>2</v>
      </c>
      <c r="N180" s="153">
        <v>3</v>
      </c>
      <c r="O180" s="153">
        <v>2</v>
      </c>
      <c r="P180" s="153">
        <v>3</v>
      </c>
      <c r="Q180" s="153">
        <v>3</v>
      </c>
      <c r="R180" s="153">
        <v>3</v>
      </c>
      <c r="S180" s="153">
        <v>3</v>
      </c>
      <c r="T180" s="153">
        <v>2</v>
      </c>
      <c r="U180" s="153">
        <v>2</v>
      </c>
      <c r="V180" s="153">
        <v>2</v>
      </c>
      <c r="W180" s="3">
        <v>50</v>
      </c>
      <c r="X180" s="24">
        <v>-6</v>
      </c>
      <c r="Y180" s="2">
        <f>VLOOKUP(Z180,Bakgrunnsdata!$BS$6:$BT$66,2,FALSE)</f>
        <v>50</v>
      </c>
      <c r="Z180" s="2">
        <f t="shared" si="6"/>
        <v>1</v>
      </c>
    </row>
    <row r="181" spans="1:26">
      <c r="A181" s="3">
        <v>7</v>
      </c>
      <c r="B181" s="13">
        <v>39960</v>
      </c>
      <c r="C181" s="7">
        <v>211</v>
      </c>
      <c r="D181" s="7" t="s">
        <v>89</v>
      </c>
      <c r="E181" s="153">
        <v>4</v>
      </c>
      <c r="F181" s="153">
        <v>3</v>
      </c>
      <c r="G181" s="153">
        <v>3</v>
      </c>
      <c r="H181" s="153">
        <v>5</v>
      </c>
      <c r="I181" s="153">
        <v>3</v>
      </c>
      <c r="J181" s="153">
        <v>3</v>
      </c>
      <c r="K181" s="153">
        <v>5</v>
      </c>
      <c r="L181" s="153">
        <v>3</v>
      </c>
      <c r="M181" s="153">
        <v>3</v>
      </c>
      <c r="N181" s="153">
        <v>3</v>
      </c>
      <c r="O181" s="153">
        <v>4</v>
      </c>
      <c r="P181" s="153">
        <v>2</v>
      </c>
      <c r="Q181" s="153">
        <v>2</v>
      </c>
      <c r="R181" s="153">
        <v>5</v>
      </c>
      <c r="S181" s="153">
        <v>3</v>
      </c>
      <c r="T181" s="153">
        <v>3</v>
      </c>
      <c r="U181" s="153">
        <v>3</v>
      </c>
      <c r="V181" s="153">
        <v>5</v>
      </c>
      <c r="W181" s="3">
        <v>62</v>
      </c>
      <c r="X181" s="24">
        <v>6</v>
      </c>
      <c r="Y181" s="2">
        <f>VLOOKUP(Z181,Bakgrunnsdata!$BS$6:$BT$66,2,FALSE)</f>
        <v>28</v>
      </c>
      <c r="Z181" s="2">
        <f t="shared" si="6"/>
        <v>9</v>
      </c>
    </row>
    <row r="182" spans="1:26">
      <c r="A182" s="3">
        <v>7</v>
      </c>
      <c r="B182" s="13">
        <v>39960</v>
      </c>
      <c r="C182" s="7">
        <v>205</v>
      </c>
      <c r="D182" s="7" t="s">
        <v>65</v>
      </c>
      <c r="E182" s="153">
        <v>6</v>
      </c>
      <c r="F182" s="153">
        <v>5</v>
      </c>
      <c r="G182" s="153">
        <v>4</v>
      </c>
      <c r="H182" s="153">
        <v>5</v>
      </c>
      <c r="I182" s="153">
        <v>3</v>
      </c>
      <c r="J182" s="153">
        <v>3</v>
      </c>
      <c r="K182" s="153">
        <v>4</v>
      </c>
      <c r="L182" s="153">
        <v>5</v>
      </c>
      <c r="M182" s="153">
        <v>5</v>
      </c>
      <c r="N182" s="153">
        <v>3</v>
      </c>
      <c r="O182" s="153">
        <v>3</v>
      </c>
      <c r="P182" s="153">
        <v>6</v>
      </c>
      <c r="Q182" s="153">
        <v>3</v>
      </c>
      <c r="R182" s="153">
        <v>5</v>
      </c>
      <c r="S182" s="153">
        <v>5</v>
      </c>
      <c r="T182" s="153">
        <v>4</v>
      </c>
      <c r="U182" s="153">
        <v>4</v>
      </c>
      <c r="V182" s="153">
        <v>5</v>
      </c>
      <c r="W182" s="3">
        <v>78</v>
      </c>
      <c r="X182" s="24">
        <v>22</v>
      </c>
      <c r="Y182" s="2">
        <f>VLOOKUP(Z182,Bakgrunnsdata!$BS$6:$BT$66,2,FALSE)</f>
        <v>20</v>
      </c>
      <c r="Z182" s="2">
        <f t="shared" si="6"/>
        <v>13</v>
      </c>
    </row>
    <row r="183" spans="1:26">
      <c r="A183" s="3">
        <v>7</v>
      </c>
      <c r="B183" s="13">
        <v>39960</v>
      </c>
      <c r="C183" s="7">
        <v>213</v>
      </c>
      <c r="D183" s="9" t="s">
        <v>90</v>
      </c>
      <c r="E183" s="153">
        <v>6</v>
      </c>
      <c r="F183" s="153">
        <v>4</v>
      </c>
      <c r="G183" s="153">
        <v>6</v>
      </c>
      <c r="H183" s="153">
        <v>6</v>
      </c>
      <c r="I183" s="153">
        <v>5</v>
      </c>
      <c r="J183" s="153">
        <v>4</v>
      </c>
      <c r="K183" s="153">
        <v>5</v>
      </c>
      <c r="L183" s="153">
        <v>4</v>
      </c>
      <c r="M183" s="153">
        <v>5</v>
      </c>
      <c r="N183" s="153">
        <v>3</v>
      </c>
      <c r="O183" s="153">
        <v>3</v>
      </c>
      <c r="P183" s="153">
        <v>4</v>
      </c>
      <c r="Q183" s="153">
        <v>3</v>
      </c>
      <c r="R183" s="153">
        <v>5</v>
      </c>
      <c r="S183" s="153">
        <v>5</v>
      </c>
      <c r="T183" s="153">
        <v>5</v>
      </c>
      <c r="U183" s="153">
        <v>5</v>
      </c>
      <c r="V183" s="153">
        <v>4</v>
      </c>
      <c r="W183" s="3">
        <v>82</v>
      </c>
      <c r="X183" s="24">
        <v>26</v>
      </c>
      <c r="Y183" s="2">
        <f>VLOOKUP(Z183,Bakgrunnsdata!$BS$6:$BT$66,2,FALSE)</f>
        <v>18</v>
      </c>
      <c r="Z183" s="2">
        <f t="shared" si="6"/>
        <v>14</v>
      </c>
    </row>
    <row r="184" spans="1:26">
      <c r="A184" s="3">
        <v>8</v>
      </c>
      <c r="B184" s="13">
        <v>39967</v>
      </c>
      <c r="C184" s="7">
        <v>5</v>
      </c>
      <c r="D184" s="7" t="s">
        <v>37</v>
      </c>
      <c r="E184" s="153">
        <v>3</v>
      </c>
      <c r="F184" s="153">
        <v>3</v>
      </c>
      <c r="G184" s="153">
        <v>4</v>
      </c>
      <c r="H184" s="153">
        <v>4</v>
      </c>
      <c r="I184" s="153">
        <v>4</v>
      </c>
      <c r="J184" s="153">
        <v>2</v>
      </c>
      <c r="K184" s="153">
        <v>4</v>
      </c>
      <c r="L184" s="153">
        <v>3</v>
      </c>
      <c r="M184" s="153">
        <v>2</v>
      </c>
      <c r="N184" s="153">
        <v>4</v>
      </c>
      <c r="O184" s="153">
        <v>4</v>
      </c>
      <c r="P184" s="153">
        <v>3</v>
      </c>
      <c r="Q184" s="153">
        <v>3</v>
      </c>
      <c r="R184" s="153">
        <v>4</v>
      </c>
      <c r="S184" s="153">
        <v>3</v>
      </c>
      <c r="T184" s="153">
        <v>3</v>
      </c>
      <c r="U184" s="153">
        <v>3</v>
      </c>
      <c r="V184" s="153">
        <v>4</v>
      </c>
      <c r="W184" s="3">
        <v>60</v>
      </c>
      <c r="X184" s="24">
        <v>4</v>
      </c>
      <c r="Y184" s="2">
        <f>VLOOKUP(Z184,Bakgrunnsdata!$BS$6:$BT$66,2,FALSE)</f>
        <v>30</v>
      </c>
      <c r="Z184" s="2">
        <f>RANK(W184,$W$184:$W$205,1)</f>
        <v>8</v>
      </c>
    </row>
    <row r="185" spans="1:26">
      <c r="A185" s="3">
        <v>8</v>
      </c>
      <c r="B185" s="13">
        <v>39967</v>
      </c>
      <c r="C185" s="7">
        <v>209</v>
      </c>
      <c r="D185" s="7" t="s">
        <v>86</v>
      </c>
      <c r="E185" s="153">
        <v>4</v>
      </c>
      <c r="F185" s="153">
        <v>2</v>
      </c>
      <c r="G185" s="153">
        <v>4</v>
      </c>
      <c r="H185" s="153">
        <v>4</v>
      </c>
      <c r="I185" s="153">
        <v>3</v>
      </c>
      <c r="J185" s="153">
        <v>2</v>
      </c>
      <c r="K185" s="153">
        <v>6</v>
      </c>
      <c r="L185" s="153">
        <v>3</v>
      </c>
      <c r="M185" s="153">
        <v>3</v>
      </c>
      <c r="N185" s="153">
        <v>3</v>
      </c>
      <c r="O185" s="153">
        <v>3</v>
      </c>
      <c r="P185" s="153">
        <v>3</v>
      </c>
      <c r="Q185" s="153">
        <v>3</v>
      </c>
      <c r="R185" s="153">
        <v>3</v>
      </c>
      <c r="S185" s="153">
        <v>4</v>
      </c>
      <c r="T185" s="153">
        <v>3</v>
      </c>
      <c r="U185" s="153">
        <v>3</v>
      </c>
      <c r="V185" s="153">
        <v>4</v>
      </c>
      <c r="W185" s="3">
        <v>60</v>
      </c>
      <c r="X185" s="24">
        <v>4</v>
      </c>
      <c r="Y185" s="2">
        <f>VLOOKUP(Z185,Bakgrunnsdata!$BS$6:$BT$66,2,FALSE)</f>
        <v>30</v>
      </c>
      <c r="Z185" s="2">
        <f t="shared" ref="Z185:Z205" si="7">RANK(W185,$W$184:$W$205,1)</f>
        <v>8</v>
      </c>
    </row>
    <row r="186" spans="1:26">
      <c r="A186" s="3">
        <v>8</v>
      </c>
      <c r="B186" s="13">
        <v>39967</v>
      </c>
      <c r="C186" s="7">
        <v>23</v>
      </c>
      <c r="D186" s="7" t="s">
        <v>10</v>
      </c>
      <c r="E186" s="153">
        <v>4</v>
      </c>
      <c r="F186" s="153">
        <v>3</v>
      </c>
      <c r="G186" s="153">
        <v>4</v>
      </c>
      <c r="H186" s="153">
        <v>4</v>
      </c>
      <c r="I186" s="153">
        <v>3</v>
      </c>
      <c r="J186" s="153">
        <v>3</v>
      </c>
      <c r="K186" s="153">
        <v>4</v>
      </c>
      <c r="L186" s="153">
        <v>3</v>
      </c>
      <c r="M186" s="153">
        <v>3</v>
      </c>
      <c r="N186" s="153">
        <v>3</v>
      </c>
      <c r="O186" s="153">
        <v>2</v>
      </c>
      <c r="P186" s="153">
        <v>4</v>
      </c>
      <c r="Q186" s="153">
        <v>3</v>
      </c>
      <c r="R186" s="153">
        <v>4</v>
      </c>
      <c r="S186" s="153">
        <v>4</v>
      </c>
      <c r="T186" s="153">
        <v>3</v>
      </c>
      <c r="U186" s="153">
        <v>2</v>
      </c>
      <c r="V186" s="153">
        <v>4</v>
      </c>
      <c r="W186" s="3">
        <v>60</v>
      </c>
      <c r="X186" s="24">
        <v>4</v>
      </c>
      <c r="Y186" s="2">
        <f>VLOOKUP(Z186,Bakgrunnsdata!$BS$6:$BT$66,2,FALSE)</f>
        <v>30</v>
      </c>
      <c r="Z186" s="2">
        <f t="shared" si="7"/>
        <v>8</v>
      </c>
    </row>
    <row r="187" spans="1:26">
      <c r="A187" s="3">
        <v>8</v>
      </c>
      <c r="B187" s="13">
        <v>39967</v>
      </c>
      <c r="C187" s="7">
        <v>68</v>
      </c>
      <c r="D187" s="7" t="s">
        <v>69</v>
      </c>
      <c r="E187" s="153">
        <v>3</v>
      </c>
      <c r="F187" s="153">
        <v>3</v>
      </c>
      <c r="G187" s="153">
        <v>4</v>
      </c>
      <c r="H187" s="153">
        <v>5</v>
      </c>
      <c r="I187" s="153">
        <v>3</v>
      </c>
      <c r="J187" s="153">
        <v>3</v>
      </c>
      <c r="K187" s="153">
        <v>3</v>
      </c>
      <c r="L187" s="153">
        <v>4</v>
      </c>
      <c r="M187" s="153">
        <v>3</v>
      </c>
      <c r="N187" s="153">
        <v>2</v>
      </c>
      <c r="O187" s="153">
        <v>3</v>
      </c>
      <c r="P187" s="153">
        <v>2</v>
      </c>
      <c r="Q187" s="153">
        <v>2</v>
      </c>
      <c r="R187" s="153">
        <v>5</v>
      </c>
      <c r="S187" s="153">
        <v>3</v>
      </c>
      <c r="T187" s="153">
        <v>3</v>
      </c>
      <c r="U187" s="153">
        <v>2</v>
      </c>
      <c r="V187" s="153">
        <v>4</v>
      </c>
      <c r="W187" s="3">
        <v>57</v>
      </c>
      <c r="X187" s="24">
        <v>1</v>
      </c>
      <c r="Y187" s="2">
        <f>VLOOKUP(Z187,Bakgrunnsdata!$BS$6:$BT$66,2,FALSE)</f>
        <v>40</v>
      </c>
      <c r="Z187" s="2">
        <f t="shared" si="7"/>
        <v>4</v>
      </c>
    </row>
    <row r="188" spans="1:26">
      <c r="A188" s="3">
        <v>8</v>
      </c>
      <c r="B188" s="13">
        <v>39967</v>
      </c>
      <c r="C188" s="7">
        <v>217</v>
      </c>
      <c r="D188" s="7" t="s">
        <v>64</v>
      </c>
      <c r="E188" s="153">
        <v>4</v>
      </c>
      <c r="F188" s="153">
        <v>3</v>
      </c>
      <c r="G188" s="153">
        <v>4</v>
      </c>
      <c r="H188" s="153">
        <v>6</v>
      </c>
      <c r="I188" s="153">
        <v>5</v>
      </c>
      <c r="J188" s="153">
        <v>2</v>
      </c>
      <c r="K188" s="153">
        <v>6</v>
      </c>
      <c r="L188" s="153">
        <v>4</v>
      </c>
      <c r="M188" s="153">
        <v>5</v>
      </c>
      <c r="N188" s="153">
        <v>3</v>
      </c>
      <c r="O188" s="153">
        <v>4</v>
      </c>
      <c r="P188" s="153">
        <v>3</v>
      </c>
      <c r="Q188" s="153">
        <v>4</v>
      </c>
      <c r="R188" s="153">
        <v>4</v>
      </c>
      <c r="S188" s="153">
        <v>5</v>
      </c>
      <c r="T188" s="153">
        <v>3</v>
      </c>
      <c r="U188" s="153">
        <v>3</v>
      </c>
      <c r="V188" s="153">
        <v>4</v>
      </c>
      <c r="W188" s="3">
        <v>72</v>
      </c>
      <c r="X188" s="24">
        <v>16</v>
      </c>
      <c r="Y188" s="2">
        <f>VLOOKUP(Z188,Bakgrunnsdata!$BS$6:$BT$66,2,FALSE)</f>
        <v>10</v>
      </c>
      <c r="Z188" s="2">
        <f t="shared" si="7"/>
        <v>21</v>
      </c>
    </row>
    <row r="189" spans="1:26">
      <c r="A189" s="3">
        <v>8</v>
      </c>
      <c r="B189" s="13">
        <v>39967</v>
      </c>
      <c r="C189" s="7">
        <v>1</v>
      </c>
      <c r="D189" s="7" t="s">
        <v>7</v>
      </c>
      <c r="E189" s="153">
        <v>4</v>
      </c>
      <c r="F189" s="153">
        <v>3</v>
      </c>
      <c r="G189" s="153">
        <v>3</v>
      </c>
      <c r="H189" s="153">
        <v>4</v>
      </c>
      <c r="I189" s="153">
        <v>2</v>
      </c>
      <c r="J189" s="153">
        <v>3</v>
      </c>
      <c r="K189" s="153">
        <v>6</v>
      </c>
      <c r="L189" s="153">
        <v>2</v>
      </c>
      <c r="M189" s="153">
        <v>4</v>
      </c>
      <c r="N189" s="153">
        <v>2</v>
      </c>
      <c r="O189" s="153">
        <v>2</v>
      </c>
      <c r="P189" s="153">
        <v>3</v>
      </c>
      <c r="Q189" s="153">
        <v>2</v>
      </c>
      <c r="R189" s="153">
        <v>5</v>
      </c>
      <c r="S189" s="153">
        <v>3</v>
      </c>
      <c r="T189" s="153">
        <v>3</v>
      </c>
      <c r="U189" s="153">
        <v>3</v>
      </c>
      <c r="V189" s="153">
        <v>3</v>
      </c>
      <c r="W189" s="3">
        <v>57</v>
      </c>
      <c r="X189" s="24">
        <v>1</v>
      </c>
      <c r="Y189" s="2">
        <f>VLOOKUP(Z189,Bakgrunnsdata!$BS$6:$BT$66,2,FALSE)</f>
        <v>40</v>
      </c>
      <c r="Z189" s="2">
        <f t="shared" si="7"/>
        <v>4</v>
      </c>
    </row>
    <row r="190" spans="1:26">
      <c r="A190" s="3">
        <v>8</v>
      </c>
      <c r="B190" s="13">
        <v>39967</v>
      </c>
      <c r="C190" s="7">
        <v>212</v>
      </c>
      <c r="D190" s="9" t="s">
        <v>88</v>
      </c>
      <c r="E190" s="153">
        <v>4</v>
      </c>
      <c r="F190" s="153">
        <v>4</v>
      </c>
      <c r="G190" s="153">
        <v>5</v>
      </c>
      <c r="H190" s="153">
        <v>6</v>
      </c>
      <c r="I190" s="153">
        <v>4</v>
      </c>
      <c r="J190" s="153">
        <v>3</v>
      </c>
      <c r="K190" s="153">
        <v>9</v>
      </c>
      <c r="L190" s="153">
        <v>3</v>
      </c>
      <c r="M190" s="153">
        <v>3</v>
      </c>
      <c r="N190" s="153">
        <v>2</v>
      </c>
      <c r="O190" s="153">
        <v>3</v>
      </c>
      <c r="P190" s="153">
        <v>3</v>
      </c>
      <c r="Q190" s="153">
        <v>4</v>
      </c>
      <c r="R190" s="153">
        <v>6</v>
      </c>
      <c r="S190" s="153">
        <v>3</v>
      </c>
      <c r="T190" s="153">
        <v>3</v>
      </c>
      <c r="U190" s="153">
        <v>3</v>
      </c>
      <c r="V190" s="153">
        <v>7</v>
      </c>
      <c r="W190" s="3">
        <v>75</v>
      </c>
      <c r="X190" s="24">
        <v>19</v>
      </c>
      <c r="Y190" s="2">
        <f>VLOOKUP(Z190,Bakgrunnsdata!$BS$6:$BT$66,2,FALSE)</f>
        <v>9</v>
      </c>
      <c r="Z190" s="2">
        <f t="shared" si="7"/>
        <v>22</v>
      </c>
    </row>
    <row r="191" spans="1:26">
      <c r="A191" s="3">
        <v>8</v>
      </c>
      <c r="B191" s="13">
        <v>39967</v>
      </c>
      <c r="C191" s="7">
        <v>12</v>
      </c>
      <c r="D191" s="7" t="s">
        <v>31</v>
      </c>
      <c r="E191" s="153">
        <v>3</v>
      </c>
      <c r="F191" s="153">
        <v>3</v>
      </c>
      <c r="G191" s="153">
        <v>3</v>
      </c>
      <c r="H191" s="153">
        <v>4</v>
      </c>
      <c r="I191" s="153">
        <v>3</v>
      </c>
      <c r="J191" s="153">
        <v>3</v>
      </c>
      <c r="K191" s="153">
        <v>3</v>
      </c>
      <c r="L191" s="153">
        <v>3</v>
      </c>
      <c r="M191" s="153">
        <v>3</v>
      </c>
      <c r="N191" s="153">
        <v>2</v>
      </c>
      <c r="O191" s="153">
        <v>4</v>
      </c>
      <c r="P191" s="153">
        <v>3</v>
      </c>
      <c r="Q191" s="153">
        <v>2</v>
      </c>
      <c r="R191" s="153">
        <v>3</v>
      </c>
      <c r="S191" s="153">
        <v>3</v>
      </c>
      <c r="T191" s="153">
        <v>4</v>
      </c>
      <c r="U191" s="153">
        <v>6</v>
      </c>
      <c r="V191" s="153">
        <v>3</v>
      </c>
      <c r="W191" s="3">
        <v>58</v>
      </c>
      <c r="X191" s="24">
        <v>2</v>
      </c>
      <c r="Y191" s="2">
        <f>VLOOKUP(Z191,Bakgrunnsdata!$BS$6:$BT$66,2,FALSE)</f>
        <v>34</v>
      </c>
      <c r="Z191" s="2">
        <f t="shared" si="7"/>
        <v>6</v>
      </c>
    </row>
    <row r="192" spans="1:26">
      <c r="A192" s="3">
        <v>8</v>
      </c>
      <c r="B192" s="13">
        <v>39967</v>
      </c>
      <c r="C192" s="7">
        <v>216</v>
      </c>
      <c r="D192" s="7" t="s">
        <v>87</v>
      </c>
      <c r="E192" s="153">
        <v>4</v>
      </c>
      <c r="F192" s="153">
        <v>3</v>
      </c>
      <c r="G192" s="153">
        <v>5</v>
      </c>
      <c r="H192" s="153">
        <v>4</v>
      </c>
      <c r="I192" s="153">
        <v>3</v>
      </c>
      <c r="J192" s="153">
        <v>2</v>
      </c>
      <c r="K192" s="153">
        <v>4</v>
      </c>
      <c r="L192" s="153">
        <v>5</v>
      </c>
      <c r="M192" s="153">
        <v>3</v>
      </c>
      <c r="N192" s="153">
        <v>3</v>
      </c>
      <c r="O192" s="153">
        <v>3</v>
      </c>
      <c r="P192" s="153">
        <v>3</v>
      </c>
      <c r="Q192" s="153">
        <v>3</v>
      </c>
      <c r="R192" s="153">
        <v>5</v>
      </c>
      <c r="S192" s="153">
        <v>3</v>
      </c>
      <c r="T192" s="153">
        <v>3</v>
      </c>
      <c r="U192" s="153">
        <v>3</v>
      </c>
      <c r="V192" s="153">
        <v>3</v>
      </c>
      <c r="W192" s="3">
        <v>62</v>
      </c>
      <c r="X192" s="24">
        <v>6</v>
      </c>
      <c r="Y192" s="2">
        <f>VLOOKUP(Z192,Bakgrunnsdata!$BS$6:$BT$66,2,FALSE)</f>
        <v>15</v>
      </c>
      <c r="Z192" s="2">
        <f t="shared" si="7"/>
        <v>16</v>
      </c>
    </row>
    <row r="193" spans="1:26">
      <c r="A193" s="3">
        <v>8</v>
      </c>
      <c r="B193" s="13">
        <v>39967</v>
      </c>
      <c r="C193" s="7">
        <v>10</v>
      </c>
      <c r="D193" s="7" t="s">
        <v>32</v>
      </c>
      <c r="E193" s="153">
        <v>5</v>
      </c>
      <c r="F193" s="153">
        <v>3</v>
      </c>
      <c r="G193" s="153">
        <v>4</v>
      </c>
      <c r="H193" s="153">
        <v>5</v>
      </c>
      <c r="I193" s="153">
        <v>3</v>
      </c>
      <c r="J193" s="153">
        <v>2</v>
      </c>
      <c r="K193" s="153">
        <v>5</v>
      </c>
      <c r="L193" s="153">
        <v>4</v>
      </c>
      <c r="M193" s="153">
        <v>4</v>
      </c>
      <c r="N193" s="153">
        <v>3</v>
      </c>
      <c r="O193" s="153">
        <v>2</v>
      </c>
      <c r="P193" s="153">
        <v>2</v>
      </c>
      <c r="Q193" s="153">
        <v>3</v>
      </c>
      <c r="R193" s="153">
        <v>4</v>
      </c>
      <c r="S193" s="153">
        <v>3</v>
      </c>
      <c r="T193" s="153">
        <v>3</v>
      </c>
      <c r="U193" s="153">
        <v>2</v>
      </c>
      <c r="V193" s="153">
        <v>3</v>
      </c>
      <c r="W193" s="3">
        <v>60</v>
      </c>
      <c r="X193" s="24">
        <v>4</v>
      </c>
      <c r="Y193" s="2">
        <f>VLOOKUP(Z193,Bakgrunnsdata!$BS$6:$BT$66,2,FALSE)</f>
        <v>30</v>
      </c>
      <c r="Z193" s="2">
        <f t="shared" si="7"/>
        <v>8</v>
      </c>
    </row>
    <row r="194" spans="1:26">
      <c r="A194" s="3">
        <v>8</v>
      </c>
      <c r="B194" s="13">
        <v>39967</v>
      </c>
      <c r="C194" s="7">
        <v>53</v>
      </c>
      <c r="D194" s="7" t="s">
        <v>41</v>
      </c>
      <c r="E194" s="153">
        <v>3</v>
      </c>
      <c r="F194" s="153">
        <v>4</v>
      </c>
      <c r="G194" s="153">
        <v>3</v>
      </c>
      <c r="H194" s="153">
        <v>4</v>
      </c>
      <c r="I194" s="153">
        <v>4</v>
      </c>
      <c r="J194" s="153">
        <v>3</v>
      </c>
      <c r="K194" s="153">
        <v>4</v>
      </c>
      <c r="L194" s="153">
        <v>3</v>
      </c>
      <c r="M194" s="153">
        <v>5</v>
      </c>
      <c r="N194" s="153">
        <v>4</v>
      </c>
      <c r="O194" s="153">
        <v>4</v>
      </c>
      <c r="P194" s="153">
        <v>3</v>
      </c>
      <c r="Q194" s="153">
        <v>3</v>
      </c>
      <c r="R194" s="153">
        <v>5</v>
      </c>
      <c r="S194" s="153">
        <v>3</v>
      </c>
      <c r="T194" s="153">
        <v>2</v>
      </c>
      <c r="U194" s="153">
        <v>4</v>
      </c>
      <c r="V194" s="153">
        <v>3</v>
      </c>
      <c r="W194" s="3">
        <v>64</v>
      </c>
      <c r="X194" s="24">
        <v>8</v>
      </c>
      <c r="Y194" s="2">
        <f>VLOOKUP(Z194,Bakgrunnsdata!$BS$6:$BT$66,2,FALSE)</f>
        <v>13</v>
      </c>
      <c r="Z194" s="2">
        <f t="shared" si="7"/>
        <v>18</v>
      </c>
    </row>
    <row r="195" spans="1:26">
      <c r="A195" s="3">
        <v>8</v>
      </c>
      <c r="B195" s="13">
        <v>39967</v>
      </c>
      <c r="C195" s="7">
        <v>214</v>
      </c>
      <c r="D195" s="7" t="s">
        <v>43</v>
      </c>
      <c r="E195" s="153">
        <v>3</v>
      </c>
      <c r="F195" s="153">
        <v>4</v>
      </c>
      <c r="G195" s="153">
        <v>4</v>
      </c>
      <c r="H195" s="153">
        <v>4</v>
      </c>
      <c r="I195" s="153">
        <v>3</v>
      </c>
      <c r="J195" s="153">
        <v>3</v>
      </c>
      <c r="K195" s="153">
        <v>3</v>
      </c>
      <c r="L195" s="153">
        <v>4</v>
      </c>
      <c r="M195" s="153">
        <v>4</v>
      </c>
      <c r="N195" s="153">
        <v>3</v>
      </c>
      <c r="O195" s="153">
        <v>4</v>
      </c>
      <c r="P195" s="153">
        <v>3</v>
      </c>
      <c r="Q195" s="153">
        <v>3</v>
      </c>
      <c r="R195" s="153">
        <v>4</v>
      </c>
      <c r="S195" s="153">
        <v>2</v>
      </c>
      <c r="T195" s="153">
        <v>2</v>
      </c>
      <c r="U195" s="153">
        <v>3</v>
      </c>
      <c r="V195" s="153">
        <v>4</v>
      </c>
      <c r="W195" s="3">
        <v>60</v>
      </c>
      <c r="X195" s="24">
        <v>4</v>
      </c>
      <c r="Y195" s="2">
        <f>VLOOKUP(Z195,Bakgrunnsdata!$BS$6:$BT$66,2,FALSE)</f>
        <v>30</v>
      </c>
      <c r="Z195" s="2">
        <f t="shared" si="7"/>
        <v>8</v>
      </c>
    </row>
    <row r="196" spans="1:26">
      <c r="A196" s="3">
        <v>8</v>
      </c>
      <c r="B196" s="13">
        <v>39967</v>
      </c>
      <c r="C196" s="7">
        <v>215</v>
      </c>
      <c r="D196" s="7" t="s">
        <v>63</v>
      </c>
      <c r="E196" s="153">
        <v>2</v>
      </c>
      <c r="F196" s="153">
        <v>4</v>
      </c>
      <c r="G196" s="153">
        <v>4</v>
      </c>
      <c r="H196" s="153">
        <v>4</v>
      </c>
      <c r="I196" s="153">
        <v>3</v>
      </c>
      <c r="J196" s="153">
        <v>4</v>
      </c>
      <c r="K196" s="153">
        <v>3</v>
      </c>
      <c r="L196" s="153">
        <v>3</v>
      </c>
      <c r="M196" s="153">
        <v>3</v>
      </c>
      <c r="N196" s="153">
        <v>3</v>
      </c>
      <c r="O196" s="153">
        <v>4</v>
      </c>
      <c r="P196" s="153">
        <v>3</v>
      </c>
      <c r="Q196" s="153">
        <v>2</v>
      </c>
      <c r="R196" s="153">
        <v>5</v>
      </c>
      <c r="S196" s="153">
        <v>2</v>
      </c>
      <c r="T196" s="153">
        <v>3</v>
      </c>
      <c r="U196" s="153">
        <v>4</v>
      </c>
      <c r="V196" s="153">
        <v>4</v>
      </c>
      <c r="W196" s="3">
        <v>60</v>
      </c>
      <c r="X196" s="24">
        <v>4</v>
      </c>
      <c r="Y196" s="2">
        <f>VLOOKUP(Z196,Bakgrunnsdata!$BS$6:$BT$66,2,FALSE)</f>
        <v>30</v>
      </c>
      <c r="Z196" s="2">
        <f t="shared" si="7"/>
        <v>8</v>
      </c>
    </row>
    <row r="197" spans="1:26">
      <c r="A197" s="3">
        <v>8</v>
      </c>
      <c r="B197" s="13">
        <v>39967</v>
      </c>
      <c r="C197" s="7">
        <v>14</v>
      </c>
      <c r="D197" s="7" t="s">
        <v>16</v>
      </c>
      <c r="E197" s="153">
        <v>4</v>
      </c>
      <c r="F197" s="153">
        <v>4</v>
      </c>
      <c r="G197" s="153">
        <v>3</v>
      </c>
      <c r="H197" s="153">
        <v>4</v>
      </c>
      <c r="I197" s="153">
        <v>3</v>
      </c>
      <c r="J197" s="153">
        <v>2</v>
      </c>
      <c r="K197" s="153">
        <v>4</v>
      </c>
      <c r="L197" s="153">
        <v>4</v>
      </c>
      <c r="M197" s="153">
        <v>3</v>
      </c>
      <c r="N197" s="153">
        <v>3</v>
      </c>
      <c r="O197" s="153">
        <v>4</v>
      </c>
      <c r="P197" s="153">
        <v>4</v>
      </c>
      <c r="Q197" s="153">
        <v>3</v>
      </c>
      <c r="R197" s="153">
        <v>5</v>
      </c>
      <c r="S197" s="153">
        <v>3</v>
      </c>
      <c r="T197" s="153">
        <v>3</v>
      </c>
      <c r="U197" s="153">
        <v>3</v>
      </c>
      <c r="V197" s="153">
        <v>7</v>
      </c>
      <c r="W197" s="3">
        <v>66</v>
      </c>
      <c r="X197" s="24">
        <v>10</v>
      </c>
      <c r="Y197" s="2">
        <f>VLOOKUP(Z197,Bakgrunnsdata!$BS$6:$BT$66,2,FALSE)</f>
        <v>11</v>
      </c>
      <c r="Z197" s="2">
        <f t="shared" si="7"/>
        <v>20</v>
      </c>
    </row>
    <row r="198" spans="1:26">
      <c r="A198" s="3">
        <v>8</v>
      </c>
      <c r="B198" s="13">
        <v>39967</v>
      </c>
      <c r="C198" s="7">
        <v>25</v>
      </c>
      <c r="D198" s="7" t="s">
        <v>20</v>
      </c>
      <c r="E198" s="153">
        <v>2</v>
      </c>
      <c r="F198" s="153">
        <v>3</v>
      </c>
      <c r="G198" s="153">
        <v>3</v>
      </c>
      <c r="H198" s="153">
        <v>3</v>
      </c>
      <c r="I198" s="153">
        <v>4</v>
      </c>
      <c r="J198" s="153">
        <v>2</v>
      </c>
      <c r="K198" s="153">
        <v>4</v>
      </c>
      <c r="L198" s="153">
        <v>3</v>
      </c>
      <c r="M198" s="153">
        <v>3</v>
      </c>
      <c r="N198" s="153">
        <v>2</v>
      </c>
      <c r="O198" s="153">
        <v>3</v>
      </c>
      <c r="P198" s="153">
        <v>2</v>
      </c>
      <c r="Q198" s="153">
        <v>3</v>
      </c>
      <c r="R198" s="153">
        <v>3</v>
      </c>
      <c r="S198" s="153">
        <v>2</v>
      </c>
      <c r="T198" s="153">
        <v>3</v>
      </c>
      <c r="U198" s="153">
        <v>3</v>
      </c>
      <c r="V198" s="153">
        <v>3</v>
      </c>
      <c r="W198" s="3">
        <v>51</v>
      </c>
      <c r="X198" s="24">
        <v>-5</v>
      </c>
      <c r="Y198" s="2">
        <f>VLOOKUP(Z198,Bakgrunnsdata!$BS$6:$BT$66,2,FALSE)</f>
        <v>50</v>
      </c>
      <c r="Z198" s="2">
        <f t="shared" si="7"/>
        <v>1</v>
      </c>
    </row>
    <row r="199" spans="1:26">
      <c r="A199" s="3">
        <v>8</v>
      </c>
      <c r="B199" s="13">
        <v>39967</v>
      </c>
      <c r="C199" s="7">
        <v>7</v>
      </c>
      <c r="D199" s="7" t="s">
        <v>24</v>
      </c>
      <c r="E199" s="153">
        <v>3</v>
      </c>
      <c r="F199" s="153">
        <v>3</v>
      </c>
      <c r="G199" s="153">
        <v>3</v>
      </c>
      <c r="H199" s="153">
        <v>5</v>
      </c>
      <c r="I199" s="153">
        <v>3</v>
      </c>
      <c r="J199" s="153">
        <v>3</v>
      </c>
      <c r="K199" s="153">
        <v>6</v>
      </c>
      <c r="L199" s="153">
        <v>4</v>
      </c>
      <c r="M199" s="153">
        <v>2</v>
      </c>
      <c r="N199" s="153">
        <v>4</v>
      </c>
      <c r="O199" s="153">
        <v>2</v>
      </c>
      <c r="P199" s="153">
        <v>4</v>
      </c>
      <c r="Q199" s="153">
        <v>3</v>
      </c>
      <c r="R199" s="153">
        <v>5</v>
      </c>
      <c r="S199" s="153">
        <v>4</v>
      </c>
      <c r="T199" s="153">
        <v>4</v>
      </c>
      <c r="U199" s="153">
        <v>3</v>
      </c>
      <c r="V199" s="153">
        <v>3</v>
      </c>
      <c r="W199" s="3">
        <v>64</v>
      </c>
      <c r="X199" s="24">
        <v>8</v>
      </c>
      <c r="Y199" s="2">
        <f>VLOOKUP(Z199,Bakgrunnsdata!$BS$6:$BT$66,2,FALSE)</f>
        <v>13</v>
      </c>
      <c r="Z199" s="2">
        <f t="shared" si="7"/>
        <v>18</v>
      </c>
    </row>
    <row r="200" spans="1:26">
      <c r="A200" s="3">
        <v>8</v>
      </c>
      <c r="B200" s="13">
        <v>39967</v>
      </c>
      <c r="C200" s="7">
        <v>32</v>
      </c>
      <c r="D200" s="7" t="s">
        <v>85</v>
      </c>
      <c r="E200" s="153">
        <v>4</v>
      </c>
      <c r="F200" s="153">
        <v>2</v>
      </c>
      <c r="G200" s="153">
        <v>4</v>
      </c>
      <c r="H200" s="153">
        <v>3</v>
      </c>
      <c r="I200" s="153">
        <v>3</v>
      </c>
      <c r="J200" s="153">
        <v>2</v>
      </c>
      <c r="K200" s="153">
        <v>4</v>
      </c>
      <c r="L200" s="153">
        <v>4</v>
      </c>
      <c r="M200" s="153">
        <v>2</v>
      </c>
      <c r="N200" s="153">
        <v>3</v>
      </c>
      <c r="O200" s="153">
        <v>4</v>
      </c>
      <c r="P200" s="153">
        <v>3</v>
      </c>
      <c r="Q200" s="153">
        <v>2</v>
      </c>
      <c r="R200" s="153">
        <v>4</v>
      </c>
      <c r="S200" s="153">
        <v>3</v>
      </c>
      <c r="T200" s="153">
        <v>2</v>
      </c>
      <c r="U200" s="153">
        <v>4</v>
      </c>
      <c r="V200" s="153">
        <v>3</v>
      </c>
      <c r="W200" s="3">
        <v>56</v>
      </c>
      <c r="X200" s="24">
        <v>0</v>
      </c>
      <c r="Y200" s="2">
        <f>VLOOKUP(Z200,Bakgrunnsdata!$BS$6:$BT$66,2,FALSE)</f>
        <v>43</v>
      </c>
      <c r="Z200" s="2">
        <f t="shared" si="7"/>
        <v>3</v>
      </c>
    </row>
    <row r="201" spans="1:26">
      <c r="A201" s="3">
        <v>8</v>
      </c>
      <c r="B201" s="13">
        <v>39967</v>
      </c>
      <c r="C201" s="7">
        <v>33</v>
      </c>
      <c r="D201" s="7" t="s">
        <v>15</v>
      </c>
      <c r="E201" s="153">
        <v>4</v>
      </c>
      <c r="F201" s="153">
        <v>4</v>
      </c>
      <c r="G201" s="153">
        <v>3</v>
      </c>
      <c r="H201" s="153">
        <v>4</v>
      </c>
      <c r="I201" s="153">
        <v>3</v>
      </c>
      <c r="J201" s="153">
        <v>3</v>
      </c>
      <c r="K201" s="153">
        <v>3</v>
      </c>
      <c r="L201" s="153">
        <v>4</v>
      </c>
      <c r="M201" s="153">
        <v>3</v>
      </c>
      <c r="N201" s="153">
        <v>3</v>
      </c>
      <c r="O201" s="153">
        <v>2</v>
      </c>
      <c r="P201" s="153">
        <v>5</v>
      </c>
      <c r="Q201" s="153">
        <v>2</v>
      </c>
      <c r="R201" s="153">
        <v>4</v>
      </c>
      <c r="S201" s="153">
        <v>5</v>
      </c>
      <c r="T201" s="153">
        <v>3</v>
      </c>
      <c r="U201" s="153">
        <v>4</v>
      </c>
      <c r="V201" s="153">
        <v>2</v>
      </c>
      <c r="W201" s="3">
        <v>61</v>
      </c>
      <c r="X201" s="24">
        <v>5</v>
      </c>
      <c r="Y201" s="2">
        <f>VLOOKUP(Z201,Bakgrunnsdata!$BS$6:$BT$66,2,FALSE)</f>
        <v>16</v>
      </c>
      <c r="Z201" s="2">
        <f t="shared" si="7"/>
        <v>15</v>
      </c>
    </row>
    <row r="202" spans="1:26">
      <c r="A202" s="3">
        <v>8</v>
      </c>
      <c r="B202" s="13">
        <v>39967</v>
      </c>
      <c r="C202" s="7">
        <v>49</v>
      </c>
      <c r="D202" s="7" t="s">
        <v>75</v>
      </c>
      <c r="E202" s="153">
        <v>4</v>
      </c>
      <c r="F202" s="153">
        <v>5</v>
      </c>
      <c r="G202" s="153">
        <v>4</v>
      </c>
      <c r="H202" s="153">
        <v>5</v>
      </c>
      <c r="I202" s="153">
        <v>4</v>
      </c>
      <c r="J202" s="153">
        <v>3</v>
      </c>
      <c r="K202" s="153">
        <v>4</v>
      </c>
      <c r="L202" s="153">
        <v>4</v>
      </c>
      <c r="M202" s="153">
        <v>3</v>
      </c>
      <c r="N202" s="153">
        <v>2</v>
      </c>
      <c r="O202" s="153">
        <v>4</v>
      </c>
      <c r="P202" s="153">
        <v>4</v>
      </c>
      <c r="Q202" s="153">
        <v>2</v>
      </c>
      <c r="R202" s="153">
        <v>4</v>
      </c>
      <c r="S202" s="153">
        <v>4</v>
      </c>
      <c r="T202" s="153">
        <v>2</v>
      </c>
      <c r="U202" s="153">
        <v>2</v>
      </c>
      <c r="V202" s="153">
        <v>3</v>
      </c>
      <c r="W202" s="3">
        <v>63</v>
      </c>
      <c r="X202" s="24">
        <v>7</v>
      </c>
      <c r="Y202" s="2">
        <f>VLOOKUP(Z202,Bakgrunnsdata!$BS$6:$BT$66,2,FALSE)</f>
        <v>14</v>
      </c>
      <c r="Z202" s="2">
        <f t="shared" si="7"/>
        <v>17</v>
      </c>
    </row>
    <row r="203" spans="1:26">
      <c r="A203" s="3">
        <v>8</v>
      </c>
      <c r="B203" s="13">
        <v>39967</v>
      </c>
      <c r="C203" s="7">
        <v>2</v>
      </c>
      <c r="D203" s="7" t="s">
        <v>4</v>
      </c>
      <c r="E203" s="153">
        <v>3</v>
      </c>
      <c r="F203" s="153">
        <v>3</v>
      </c>
      <c r="G203" s="153">
        <v>3</v>
      </c>
      <c r="H203" s="153">
        <v>4</v>
      </c>
      <c r="I203" s="153">
        <v>3</v>
      </c>
      <c r="J203" s="153">
        <v>3</v>
      </c>
      <c r="K203" s="153">
        <v>4</v>
      </c>
      <c r="L203" s="153">
        <v>3</v>
      </c>
      <c r="M203" s="153">
        <v>3</v>
      </c>
      <c r="N203" s="153">
        <v>3</v>
      </c>
      <c r="O203" s="153">
        <v>2</v>
      </c>
      <c r="P203" s="153">
        <v>3</v>
      </c>
      <c r="Q203" s="153">
        <v>2</v>
      </c>
      <c r="R203" s="153">
        <v>5</v>
      </c>
      <c r="S203" s="153">
        <v>2</v>
      </c>
      <c r="T203" s="153">
        <v>3</v>
      </c>
      <c r="U203" s="153">
        <v>3</v>
      </c>
      <c r="V203" s="153">
        <v>2</v>
      </c>
      <c r="W203" s="3">
        <v>54</v>
      </c>
      <c r="X203" s="24">
        <v>-2</v>
      </c>
      <c r="Y203" s="2">
        <f>VLOOKUP(Z203,Bakgrunnsdata!$BS$6:$BT$66,2,FALSE)</f>
        <v>46</v>
      </c>
      <c r="Z203" s="2">
        <f t="shared" si="7"/>
        <v>2</v>
      </c>
    </row>
    <row r="204" spans="1:26">
      <c r="A204" s="3">
        <v>8</v>
      </c>
      <c r="B204" s="13">
        <v>39967</v>
      </c>
      <c r="C204" s="7">
        <v>3</v>
      </c>
      <c r="D204" s="7" t="s">
        <v>22</v>
      </c>
      <c r="E204" s="153">
        <v>4</v>
      </c>
      <c r="F204" s="153">
        <v>2</v>
      </c>
      <c r="G204" s="153">
        <v>3</v>
      </c>
      <c r="H204" s="153">
        <v>5</v>
      </c>
      <c r="I204" s="153">
        <v>3</v>
      </c>
      <c r="J204" s="153">
        <v>3</v>
      </c>
      <c r="K204" s="153">
        <v>4</v>
      </c>
      <c r="L204" s="153">
        <v>3</v>
      </c>
      <c r="M204" s="153">
        <v>3</v>
      </c>
      <c r="N204" s="153">
        <v>4</v>
      </c>
      <c r="O204" s="153">
        <v>3</v>
      </c>
      <c r="P204" s="153">
        <v>3</v>
      </c>
      <c r="Q204" s="153">
        <v>4</v>
      </c>
      <c r="R204" s="153">
        <v>4</v>
      </c>
      <c r="S204" s="153">
        <v>3</v>
      </c>
      <c r="T204" s="153">
        <v>3</v>
      </c>
      <c r="U204" s="153">
        <v>3</v>
      </c>
      <c r="V204" s="153">
        <v>3</v>
      </c>
      <c r="W204" s="3">
        <v>60</v>
      </c>
      <c r="X204" s="24">
        <v>4</v>
      </c>
      <c r="Y204" s="2">
        <f>VLOOKUP(Z204,Bakgrunnsdata!$BS$6:$BT$66,2,FALSE)</f>
        <v>30</v>
      </c>
      <c r="Z204" s="2">
        <f t="shared" si="7"/>
        <v>8</v>
      </c>
    </row>
    <row r="205" spans="1:26">
      <c r="A205" s="3">
        <v>8</v>
      </c>
      <c r="B205" s="13">
        <v>39967</v>
      </c>
      <c r="C205" s="7">
        <v>19</v>
      </c>
      <c r="D205" s="7" t="s">
        <v>29</v>
      </c>
      <c r="E205" s="153">
        <v>3</v>
      </c>
      <c r="F205" s="153">
        <v>3</v>
      </c>
      <c r="G205" s="153">
        <v>4</v>
      </c>
      <c r="H205" s="153">
        <v>4</v>
      </c>
      <c r="I205" s="153">
        <v>4</v>
      </c>
      <c r="J205" s="153">
        <v>4</v>
      </c>
      <c r="K205" s="153">
        <v>4</v>
      </c>
      <c r="L205" s="153">
        <v>3</v>
      </c>
      <c r="M205" s="153">
        <v>2</v>
      </c>
      <c r="N205" s="153">
        <v>2</v>
      </c>
      <c r="O205" s="153">
        <v>4</v>
      </c>
      <c r="P205" s="153">
        <v>3</v>
      </c>
      <c r="Q205" s="153">
        <v>3</v>
      </c>
      <c r="R205" s="153">
        <v>4</v>
      </c>
      <c r="S205" s="153">
        <v>3</v>
      </c>
      <c r="T205" s="153">
        <v>3</v>
      </c>
      <c r="U205" s="153">
        <v>3</v>
      </c>
      <c r="V205" s="153">
        <v>3</v>
      </c>
      <c r="W205" s="3">
        <v>59</v>
      </c>
      <c r="X205" s="24">
        <v>3</v>
      </c>
      <c r="Y205" s="2">
        <f>VLOOKUP(Z205,Bakgrunnsdata!$BS$6:$BT$66,2,FALSE)</f>
        <v>32</v>
      </c>
      <c r="Z205" s="2">
        <f t="shared" si="7"/>
        <v>7</v>
      </c>
    </row>
    <row r="206" spans="1:26">
      <c r="A206" s="3">
        <v>9</v>
      </c>
      <c r="B206" s="13">
        <v>39974</v>
      </c>
      <c r="C206" s="7">
        <v>195</v>
      </c>
      <c r="D206" s="7" t="s">
        <v>52</v>
      </c>
      <c r="E206" s="153">
        <v>3</v>
      </c>
      <c r="F206" s="153">
        <v>3</v>
      </c>
      <c r="G206" s="153">
        <v>3</v>
      </c>
      <c r="H206" s="153">
        <v>4</v>
      </c>
      <c r="I206" s="153">
        <v>3</v>
      </c>
      <c r="J206" s="153">
        <v>2</v>
      </c>
      <c r="K206" s="153">
        <v>3</v>
      </c>
      <c r="L206" s="153">
        <v>2</v>
      </c>
      <c r="M206" s="153">
        <v>3</v>
      </c>
      <c r="N206" s="153">
        <v>3</v>
      </c>
      <c r="O206" s="153">
        <v>2</v>
      </c>
      <c r="P206" s="153">
        <v>2</v>
      </c>
      <c r="Q206" s="153">
        <v>2</v>
      </c>
      <c r="R206" s="153">
        <v>4</v>
      </c>
      <c r="S206" s="153">
        <v>4</v>
      </c>
      <c r="T206" s="153">
        <v>3</v>
      </c>
      <c r="U206" s="153">
        <v>3</v>
      </c>
      <c r="V206" s="153">
        <v>2</v>
      </c>
      <c r="W206" s="3">
        <v>51</v>
      </c>
      <c r="X206" s="24">
        <v>-5</v>
      </c>
      <c r="Y206" s="2">
        <f>VLOOKUP(Z206,Bakgrunnsdata!$BS$6:$BT$66,2,FALSE)</f>
        <v>50</v>
      </c>
      <c r="Z206" s="2">
        <f>RANK(W206,$W$206:$W$219,1)</f>
        <v>1</v>
      </c>
    </row>
    <row r="207" spans="1:26">
      <c r="A207" s="3">
        <v>9</v>
      </c>
      <c r="B207" s="13">
        <v>39974</v>
      </c>
      <c r="C207" s="7">
        <v>28</v>
      </c>
      <c r="D207" s="9" t="s">
        <v>72</v>
      </c>
      <c r="E207" s="153">
        <v>4</v>
      </c>
      <c r="F207" s="153">
        <v>3</v>
      </c>
      <c r="G207" s="153">
        <v>4</v>
      </c>
      <c r="H207" s="153">
        <v>5</v>
      </c>
      <c r="I207" s="153">
        <v>4</v>
      </c>
      <c r="J207" s="153">
        <v>3</v>
      </c>
      <c r="K207" s="153">
        <v>7</v>
      </c>
      <c r="L207" s="153">
        <v>4</v>
      </c>
      <c r="M207" s="153">
        <v>3</v>
      </c>
      <c r="N207" s="153">
        <v>4</v>
      </c>
      <c r="O207" s="153">
        <v>3</v>
      </c>
      <c r="P207" s="153">
        <v>2</v>
      </c>
      <c r="Q207" s="153">
        <v>3</v>
      </c>
      <c r="R207" s="153">
        <v>4</v>
      </c>
      <c r="S207" s="153">
        <v>5</v>
      </c>
      <c r="T207" s="153">
        <v>3</v>
      </c>
      <c r="U207" s="153">
        <v>3</v>
      </c>
      <c r="V207" s="153">
        <v>4</v>
      </c>
      <c r="W207" s="3">
        <v>68</v>
      </c>
      <c r="X207" s="24">
        <v>12</v>
      </c>
      <c r="Y207" s="2">
        <f>VLOOKUP(Z207,Bakgrunnsdata!$BS$6:$BT$66,2,FALSE)</f>
        <v>22</v>
      </c>
      <c r="Z207" s="2">
        <f t="shared" ref="Z207:Z219" si="8">RANK(W207,$W$206:$W$219,1)</f>
        <v>12</v>
      </c>
    </row>
    <row r="208" spans="1:26">
      <c r="A208" s="3">
        <v>9</v>
      </c>
      <c r="B208" s="13">
        <v>39974</v>
      </c>
      <c r="C208" s="7">
        <v>214</v>
      </c>
      <c r="D208" s="7" t="s">
        <v>43</v>
      </c>
      <c r="E208" s="153">
        <v>3</v>
      </c>
      <c r="F208" s="153">
        <v>3</v>
      </c>
      <c r="G208" s="153">
        <v>4</v>
      </c>
      <c r="H208" s="153">
        <v>4</v>
      </c>
      <c r="I208" s="153">
        <v>5</v>
      </c>
      <c r="J208" s="153">
        <v>2</v>
      </c>
      <c r="K208" s="153">
        <v>4</v>
      </c>
      <c r="L208" s="153">
        <v>3</v>
      </c>
      <c r="M208" s="153">
        <v>4</v>
      </c>
      <c r="N208" s="153">
        <v>3</v>
      </c>
      <c r="O208" s="153">
        <v>4</v>
      </c>
      <c r="P208" s="153">
        <v>3</v>
      </c>
      <c r="Q208" s="153">
        <v>3</v>
      </c>
      <c r="R208" s="153">
        <v>5</v>
      </c>
      <c r="S208" s="153">
        <v>5</v>
      </c>
      <c r="T208" s="153">
        <v>3</v>
      </c>
      <c r="U208" s="153">
        <v>3</v>
      </c>
      <c r="V208" s="153">
        <v>3</v>
      </c>
      <c r="W208" s="3">
        <v>64</v>
      </c>
      <c r="X208" s="24">
        <v>8</v>
      </c>
      <c r="Y208" s="2">
        <f>VLOOKUP(Z208,Bakgrunnsdata!$BS$6:$BT$66,2,FALSE)</f>
        <v>26</v>
      </c>
      <c r="Z208" s="2">
        <f t="shared" si="8"/>
        <v>10</v>
      </c>
    </row>
    <row r="209" spans="1:26">
      <c r="A209" s="3">
        <v>9</v>
      </c>
      <c r="B209" s="13">
        <v>39974</v>
      </c>
      <c r="C209" s="7">
        <v>218</v>
      </c>
      <c r="D209" s="7" t="s">
        <v>84</v>
      </c>
      <c r="E209" s="153">
        <v>5</v>
      </c>
      <c r="F209" s="153">
        <v>5</v>
      </c>
      <c r="G209" s="153">
        <v>4</v>
      </c>
      <c r="H209" s="153">
        <v>6</v>
      </c>
      <c r="I209" s="153">
        <v>5</v>
      </c>
      <c r="J209" s="153">
        <v>3</v>
      </c>
      <c r="K209" s="153">
        <v>5</v>
      </c>
      <c r="L209" s="153">
        <v>4</v>
      </c>
      <c r="M209" s="153">
        <v>5</v>
      </c>
      <c r="N209" s="153">
        <v>3</v>
      </c>
      <c r="O209" s="153">
        <v>3</v>
      </c>
      <c r="P209" s="153">
        <v>3</v>
      </c>
      <c r="Q209" s="153">
        <v>3</v>
      </c>
      <c r="R209" s="153">
        <v>7</v>
      </c>
      <c r="S209" s="153">
        <v>3</v>
      </c>
      <c r="T209" s="153">
        <v>3</v>
      </c>
      <c r="U209" s="153">
        <v>4</v>
      </c>
      <c r="V209" s="153">
        <v>5</v>
      </c>
      <c r="W209" s="3">
        <v>76</v>
      </c>
      <c r="X209" s="24">
        <v>20</v>
      </c>
      <c r="Y209" s="2">
        <f>VLOOKUP(Z209,Bakgrunnsdata!$BS$6:$BT$66,2,FALSE)</f>
        <v>20</v>
      </c>
      <c r="Z209" s="2">
        <f t="shared" si="8"/>
        <v>13</v>
      </c>
    </row>
    <row r="210" spans="1:26">
      <c r="A210" s="3">
        <v>9</v>
      </c>
      <c r="B210" s="13">
        <v>39974</v>
      </c>
      <c r="C210" s="7">
        <v>215</v>
      </c>
      <c r="D210" s="7" t="s">
        <v>63</v>
      </c>
      <c r="E210" s="153">
        <v>3</v>
      </c>
      <c r="F210" s="153">
        <v>3</v>
      </c>
      <c r="G210" s="153">
        <v>5</v>
      </c>
      <c r="H210" s="153">
        <v>3</v>
      </c>
      <c r="I210" s="153">
        <v>4</v>
      </c>
      <c r="J210" s="153">
        <v>3</v>
      </c>
      <c r="K210" s="153">
        <v>3</v>
      </c>
      <c r="L210" s="153">
        <v>3</v>
      </c>
      <c r="M210" s="153">
        <v>3</v>
      </c>
      <c r="N210" s="153">
        <v>3</v>
      </c>
      <c r="O210" s="153">
        <v>4</v>
      </c>
      <c r="P210" s="153">
        <v>3</v>
      </c>
      <c r="Q210" s="153">
        <v>2</v>
      </c>
      <c r="R210" s="153">
        <v>3</v>
      </c>
      <c r="S210" s="153">
        <v>4</v>
      </c>
      <c r="T210" s="153">
        <v>3</v>
      </c>
      <c r="U210" s="153">
        <v>3</v>
      </c>
      <c r="V210" s="153">
        <v>3</v>
      </c>
      <c r="W210" s="3">
        <v>58</v>
      </c>
      <c r="X210" s="24">
        <v>2</v>
      </c>
      <c r="Y210" s="2">
        <f>VLOOKUP(Z210,Bakgrunnsdata!$BS$6:$BT$66,2,FALSE)</f>
        <v>40</v>
      </c>
      <c r="Z210" s="2">
        <f t="shared" si="8"/>
        <v>4</v>
      </c>
    </row>
    <row r="211" spans="1:26">
      <c r="A211" s="3">
        <v>9</v>
      </c>
      <c r="B211" s="13">
        <v>39974</v>
      </c>
      <c r="C211" s="7">
        <v>71</v>
      </c>
      <c r="D211" s="7" t="s">
        <v>46</v>
      </c>
      <c r="E211" s="153">
        <v>4</v>
      </c>
      <c r="F211" s="153">
        <v>4</v>
      </c>
      <c r="G211" s="153">
        <v>4</v>
      </c>
      <c r="H211" s="153">
        <v>5</v>
      </c>
      <c r="I211" s="153">
        <v>4</v>
      </c>
      <c r="J211" s="153">
        <v>3</v>
      </c>
      <c r="K211" s="153">
        <v>4</v>
      </c>
      <c r="L211" s="153">
        <v>3</v>
      </c>
      <c r="M211" s="153">
        <v>4</v>
      </c>
      <c r="N211" s="153">
        <v>3</v>
      </c>
      <c r="O211" s="153">
        <v>4</v>
      </c>
      <c r="P211" s="153">
        <v>2</v>
      </c>
      <c r="Q211" s="153">
        <v>3</v>
      </c>
      <c r="R211" s="153">
        <v>4</v>
      </c>
      <c r="S211" s="153">
        <v>3</v>
      </c>
      <c r="T211" s="153">
        <v>3</v>
      </c>
      <c r="U211" s="153">
        <v>3</v>
      </c>
      <c r="V211" s="153">
        <v>3</v>
      </c>
      <c r="W211" s="3">
        <v>63</v>
      </c>
      <c r="X211" s="24">
        <v>7</v>
      </c>
      <c r="Y211" s="2">
        <f>VLOOKUP(Z211,Bakgrunnsdata!$BS$6:$BT$66,2,FALSE)</f>
        <v>28</v>
      </c>
      <c r="Z211" s="2">
        <f t="shared" si="8"/>
        <v>9</v>
      </c>
    </row>
    <row r="212" spans="1:26">
      <c r="A212" s="3">
        <v>9</v>
      </c>
      <c r="B212" s="13">
        <v>39974</v>
      </c>
      <c r="C212" s="7">
        <v>25</v>
      </c>
      <c r="D212" s="7" t="s">
        <v>20</v>
      </c>
      <c r="E212" s="153">
        <v>4</v>
      </c>
      <c r="F212" s="153">
        <v>3</v>
      </c>
      <c r="G212" s="153">
        <v>3</v>
      </c>
      <c r="H212" s="153">
        <v>3</v>
      </c>
      <c r="I212" s="153">
        <v>5</v>
      </c>
      <c r="J212" s="153">
        <v>2</v>
      </c>
      <c r="K212" s="153">
        <v>4</v>
      </c>
      <c r="L212" s="153">
        <v>2</v>
      </c>
      <c r="M212" s="153">
        <v>4</v>
      </c>
      <c r="N212" s="153">
        <v>3</v>
      </c>
      <c r="O212" s="153">
        <v>3</v>
      </c>
      <c r="P212" s="153">
        <v>3</v>
      </c>
      <c r="Q212" s="153">
        <v>2</v>
      </c>
      <c r="R212" s="153">
        <v>4</v>
      </c>
      <c r="S212" s="153">
        <v>2</v>
      </c>
      <c r="T212" s="153">
        <v>3</v>
      </c>
      <c r="U212" s="153">
        <v>2</v>
      </c>
      <c r="V212" s="153">
        <v>3</v>
      </c>
      <c r="W212" s="3">
        <v>55</v>
      </c>
      <c r="X212" s="24">
        <v>-1</v>
      </c>
      <c r="Y212" s="2">
        <f>VLOOKUP(Z212,Bakgrunnsdata!$BS$6:$BT$66,2,FALSE)</f>
        <v>46</v>
      </c>
      <c r="Z212" s="2">
        <f t="shared" si="8"/>
        <v>2</v>
      </c>
    </row>
    <row r="213" spans="1:26">
      <c r="A213" s="3">
        <v>9</v>
      </c>
      <c r="B213" s="13">
        <v>39974</v>
      </c>
      <c r="C213" s="7">
        <v>7</v>
      </c>
      <c r="D213" s="7" t="s">
        <v>24</v>
      </c>
      <c r="E213" s="153">
        <v>3</v>
      </c>
      <c r="F213" s="153">
        <v>3</v>
      </c>
      <c r="G213" s="153">
        <v>3</v>
      </c>
      <c r="H213" s="153">
        <v>4</v>
      </c>
      <c r="I213" s="153">
        <v>5</v>
      </c>
      <c r="J213" s="153">
        <v>2</v>
      </c>
      <c r="K213" s="153">
        <v>5</v>
      </c>
      <c r="L213" s="153">
        <v>3</v>
      </c>
      <c r="M213" s="153">
        <v>2</v>
      </c>
      <c r="N213" s="153">
        <v>4</v>
      </c>
      <c r="O213" s="153">
        <v>2</v>
      </c>
      <c r="P213" s="153">
        <v>2</v>
      </c>
      <c r="Q213" s="153">
        <v>3</v>
      </c>
      <c r="R213" s="153">
        <v>5</v>
      </c>
      <c r="S213" s="153">
        <v>4</v>
      </c>
      <c r="T213" s="153">
        <v>3</v>
      </c>
      <c r="U213" s="153">
        <v>3</v>
      </c>
      <c r="V213" s="153">
        <v>4</v>
      </c>
      <c r="W213" s="3">
        <v>60</v>
      </c>
      <c r="X213" s="24">
        <v>4</v>
      </c>
      <c r="Y213" s="2">
        <f>VLOOKUP(Z213,Bakgrunnsdata!$BS$6:$BT$66,2,FALSE)</f>
        <v>34</v>
      </c>
      <c r="Z213" s="2">
        <f t="shared" si="8"/>
        <v>6</v>
      </c>
    </row>
    <row r="214" spans="1:26">
      <c r="A214" s="3">
        <v>9</v>
      </c>
      <c r="B214" s="13">
        <v>39974</v>
      </c>
      <c r="C214" s="7">
        <v>2</v>
      </c>
      <c r="D214" s="7" t="s">
        <v>4</v>
      </c>
      <c r="E214" s="153">
        <v>3</v>
      </c>
      <c r="F214" s="153">
        <v>3</v>
      </c>
      <c r="G214" s="153">
        <v>3</v>
      </c>
      <c r="H214" s="153">
        <v>4</v>
      </c>
      <c r="I214" s="153">
        <v>3</v>
      </c>
      <c r="J214" s="153">
        <v>3</v>
      </c>
      <c r="K214" s="153">
        <v>4</v>
      </c>
      <c r="L214" s="153">
        <v>3</v>
      </c>
      <c r="M214" s="153">
        <v>4</v>
      </c>
      <c r="N214" s="153">
        <v>4</v>
      </c>
      <c r="O214" s="153">
        <v>2</v>
      </c>
      <c r="P214" s="153">
        <v>3</v>
      </c>
      <c r="Q214" s="153">
        <v>2</v>
      </c>
      <c r="R214" s="153">
        <v>4</v>
      </c>
      <c r="S214" s="153">
        <v>4</v>
      </c>
      <c r="T214" s="153">
        <v>2</v>
      </c>
      <c r="U214" s="153">
        <v>3</v>
      </c>
      <c r="V214" s="153">
        <v>2</v>
      </c>
      <c r="W214" s="3">
        <v>56</v>
      </c>
      <c r="X214" s="24">
        <v>0</v>
      </c>
      <c r="Y214" s="2">
        <f>VLOOKUP(Z214,Bakgrunnsdata!$BS$6:$BT$66,2,FALSE)</f>
        <v>43</v>
      </c>
      <c r="Z214" s="2">
        <f t="shared" si="8"/>
        <v>3</v>
      </c>
    </row>
    <row r="215" spans="1:26">
      <c r="A215" s="3">
        <v>9</v>
      </c>
      <c r="B215" s="13">
        <v>39974</v>
      </c>
      <c r="C215" s="7">
        <v>211</v>
      </c>
      <c r="D215" s="7" t="s">
        <v>89</v>
      </c>
      <c r="E215" s="153">
        <v>3</v>
      </c>
      <c r="F215" s="153">
        <v>3</v>
      </c>
      <c r="G215" s="153">
        <v>4</v>
      </c>
      <c r="H215" s="153">
        <v>4</v>
      </c>
      <c r="I215" s="153">
        <v>3</v>
      </c>
      <c r="J215" s="153">
        <v>4</v>
      </c>
      <c r="K215" s="153">
        <v>5</v>
      </c>
      <c r="L215" s="153">
        <v>3</v>
      </c>
      <c r="M215" s="153">
        <v>3</v>
      </c>
      <c r="N215" s="153">
        <v>3</v>
      </c>
      <c r="O215" s="153">
        <v>3</v>
      </c>
      <c r="P215" s="153">
        <v>4</v>
      </c>
      <c r="Q215" s="153">
        <v>2</v>
      </c>
      <c r="R215" s="153">
        <v>4</v>
      </c>
      <c r="S215" s="153">
        <v>3</v>
      </c>
      <c r="T215" s="153">
        <v>4</v>
      </c>
      <c r="U215" s="153">
        <v>3</v>
      </c>
      <c r="V215" s="153">
        <v>4</v>
      </c>
      <c r="W215" s="3">
        <v>62</v>
      </c>
      <c r="X215" s="24">
        <v>6</v>
      </c>
      <c r="Y215" s="2">
        <f>VLOOKUP(Z215,Bakgrunnsdata!$BS$6:$BT$66,2,FALSE)</f>
        <v>32</v>
      </c>
      <c r="Z215" s="2">
        <f t="shared" si="8"/>
        <v>7</v>
      </c>
    </row>
    <row r="216" spans="1:26">
      <c r="A216" s="3">
        <v>9</v>
      </c>
      <c r="B216" s="13">
        <v>39974</v>
      </c>
      <c r="C216" s="7">
        <v>17</v>
      </c>
      <c r="D216" s="7" t="s">
        <v>73</v>
      </c>
      <c r="E216" s="153">
        <v>3</v>
      </c>
      <c r="F216" s="153">
        <v>3</v>
      </c>
      <c r="G216" s="153">
        <v>4</v>
      </c>
      <c r="H216" s="153">
        <v>4</v>
      </c>
      <c r="I216" s="153">
        <v>5</v>
      </c>
      <c r="J216" s="153">
        <v>3</v>
      </c>
      <c r="K216" s="153">
        <v>4</v>
      </c>
      <c r="L216" s="153">
        <v>3</v>
      </c>
      <c r="M216" s="153">
        <v>4</v>
      </c>
      <c r="N216" s="153">
        <v>4</v>
      </c>
      <c r="O216" s="153">
        <v>4</v>
      </c>
      <c r="P216" s="153">
        <v>4</v>
      </c>
      <c r="Q216" s="153">
        <v>3</v>
      </c>
      <c r="R216" s="153">
        <v>4</v>
      </c>
      <c r="S216" s="153">
        <v>3</v>
      </c>
      <c r="T216" s="153">
        <v>3</v>
      </c>
      <c r="U216" s="153">
        <v>5</v>
      </c>
      <c r="V216" s="153">
        <v>3</v>
      </c>
      <c r="W216" s="3">
        <v>66</v>
      </c>
      <c r="X216" s="24">
        <v>10</v>
      </c>
      <c r="Y216" s="2">
        <f>VLOOKUP(Z216,Bakgrunnsdata!$BS$6:$BT$66,2,FALSE)</f>
        <v>24</v>
      </c>
      <c r="Z216" s="2">
        <f t="shared" si="8"/>
        <v>11</v>
      </c>
    </row>
    <row r="217" spans="1:26">
      <c r="A217" s="3">
        <v>9</v>
      </c>
      <c r="B217" s="13">
        <v>39974</v>
      </c>
      <c r="C217" s="7">
        <v>3</v>
      </c>
      <c r="D217" s="7" t="s">
        <v>22</v>
      </c>
      <c r="E217" s="153">
        <v>6</v>
      </c>
      <c r="F217" s="153">
        <v>4</v>
      </c>
      <c r="G217" s="153">
        <v>4</v>
      </c>
      <c r="H217" s="153">
        <v>4</v>
      </c>
      <c r="I217" s="153">
        <v>3</v>
      </c>
      <c r="J217" s="153">
        <v>2</v>
      </c>
      <c r="K217" s="153">
        <v>4</v>
      </c>
      <c r="L217" s="153">
        <v>3</v>
      </c>
      <c r="M217" s="153">
        <v>2</v>
      </c>
      <c r="N217" s="153">
        <v>3</v>
      </c>
      <c r="O217" s="153">
        <v>3</v>
      </c>
      <c r="P217" s="153">
        <v>5</v>
      </c>
      <c r="Q217" s="153">
        <v>2</v>
      </c>
      <c r="R217" s="153">
        <v>4</v>
      </c>
      <c r="S217" s="153">
        <v>4</v>
      </c>
      <c r="T217" s="153">
        <v>2</v>
      </c>
      <c r="U217" s="153">
        <v>3</v>
      </c>
      <c r="V217" s="153">
        <v>4</v>
      </c>
      <c r="W217" s="3">
        <v>62</v>
      </c>
      <c r="X217" s="24">
        <v>6</v>
      </c>
      <c r="Y217" s="2">
        <f>VLOOKUP(Z217,Bakgrunnsdata!$BS$6:$BT$66,2,FALSE)</f>
        <v>32</v>
      </c>
      <c r="Z217" s="2">
        <f t="shared" si="8"/>
        <v>7</v>
      </c>
    </row>
    <row r="218" spans="1:26">
      <c r="A218" s="3">
        <v>9</v>
      </c>
      <c r="B218" s="13">
        <v>39974</v>
      </c>
      <c r="C218" s="7">
        <v>19</v>
      </c>
      <c r="D218" s="7" t="s">
        <v>29</v>
      </c>
      <c r="E218" s="153">
        <v>3</v>
      </c>
      <c r="F218" s="153">
        <v>3</v>
      </c>
      <c r="G218" s="153">
        <v>5</v>
      </c>
      <c r="H218" s="153">
        <v>4</v>
      </c>
      <c r="I218" s="153">
        <v>4</v>
      </c>
      <c r="J218" s="153">
        <v>3</v>
      </c>
      <c r="K218" s="153">
        <v>3</v>
      </c>
      <c r="L218" s="153">
        <v>4</v>
      </c>
      <c r="M218" s="153">
        <v>3</v>
      </c>
      <c r="N218" s="153">
        <v>3</v>
      </c>
      <c r="O218" s="153">
        <v>2</v>
      </c>
      <c r="P218" s="153">
        <v>2</v>
      </c>
      <c r="Q218" s="153">
        <v>3</v>
      </c>
      <c r="R218" s="153">
        <v>4</v>
      </c>
      <c r="S218" s="153">
        <v>5</v>
      </c>
      <c r="T218" s="153">
        <v>3</v>
      </c>
      <c r="U218" s="153">
        <v>2</v>
      </c>
      <c r="V218" s="153">
        <v>3</v>
      </c>
      <c r="W218" s="3">
        <v>59</v>
      </c>
      <c r="X218" s="24">
        <v>3</v>
      </c>
      <c r="Y218" s="2">
        <f>VLOOKUP(Z218,Bakgrunnsdata!$BS$6:$BT$66,2,FALSE)</f>
        <v>37</v>
      </c>
      <c r="Z218" s="2">
        <f t="shared" si="8"/>
        <v>5</v>
      </c>
    </row>
    <row r="219" spans="1:26">
      <c r="A219" s="3">
        <v>9</v>
      </c>
      <c r="B219" s="13">
        <v>39974</v>
      </c>
      <c r="C219" s="7">
        <v>213</v>
      </c>
      <c r="D219" s="9" t="s">
        <v>90</v>
      </c>
      <c r="E219" s="153">
        <v>6</v>
      </c>
      <c r="F219" s="153">
        <v>4</v>
      </c>
      <c r="G219" s="153">
        <v>6</v>
      </c>
      <c r="H219" s="153">
        <v>7</v>
      </c>
      <c r="I219" s="153">
        <v>4</v>
      </c>
      <c r="J219" s="153">
        <v>3</v>
      </c>
      <c r="K219" s="153">
        <v>6</v>
      </c>
      <c r="L219" s="153">
        <v>4</v>
      </c>
      <c r="M219" s="153">
        <v>3</v>
      </c>
      <c r="N219" s="153">
        <v>4</v>
      </c>
      <c r="O219" s="153">
        <v>4</v>
      </c>
      <c r="P219" s="153">
        <v>3</v>
      </c>
      <c r="Q219" s="153">
        <v>4</v>
      </c>
      <c r="R219" s="153">
        <v>5</v>
      </c>
      <c r="S219" s="153">
        <v>4</v>
      </c>
      <c r="T219" s="153">
        <v>4</v>
      </c>
      <c r="U219" s="153">
        <v>4</v>
      </c>
      <c r="V219" s="153">
        <v>4</v>
      </c>
      <c r="W219" s="3">
        <v>79</v>
      </c>
      <c r="X219" s="24">
        <v>23</v>
      </c>
      <c r="Y219" s="2">
        <f>VLOOKUP(Z219,Bakgrunnsdata!$BS$6:$BT$66,2,FALSE)</f>
        <v>18</v>
      </c>
      <c r="Z219" s="2">
        <f t="shared" si="8"/>
        <v>14</v>
      </c>
    </row>
    <row r="220" spans="1:26">
      <c r="A220" s="3">
        <v>10</v>
      </c>
      <c r="B220" s="13">
        <v>39981</v>
      </c>
      <c r="C220" s="7">
        <v>195</v>
      </c>
      <c r="D220" s="7" t="s">
        <v>52</v>
      </c>
      <c r="E220" s="153">
        <v>3</v>
      </c>
      <c r="F220" s="153">
        <v>3</v>
      </c>
      <c r="G220" s="153">
        <v>4</v>
      </c>
      <c r="H220" s="153">
        <v>4</v>
      </c>
      <c r="I220" s="153">
        <v>4</v>
      </c>
      <c r="J220" s="153">
        <v>3</v>
      </c>
      <c r="K220" s="153">
        <v>3</v>
      </c>
      <c r="L220" s="153">
        <v>3</v>
      </c>
      <c r="M220" s="153">
        <v>3</v>
      </c>
      <c r="N220" s="153">
        <v>3</v>
      </c>
      <c r="O220" s="153">
        <v>2</v>
      </c>
      <c r="P220" s="153">
        <v>2</v>
      </c>
      <c r="Q220" s="153">
        <v>3</v>
      </c>
      <c r="R220" s="153">
        <v>4</v>
      </c>
      <c r="S220" s="153">
        <v>3</v>
      </c>
      <c r="T220" s="153">
        <v>3</v>
      </c>
      <c r="U220" s="153">
        <v>4</v>
      </c>
      <c r="V220" s="153">
        <v>3</v>
      </c>
      <c r="W220" s="3">
        <v>57</v>
      </c>
      <c r="X220" s="24">
        <v>1</v>
      </c>
      <c r="Y220" s="2">
        <f>VLOOKUP(Z220,Bakgrunnsdata!$BS$6:$BT$66,2,FALSE)</f>
        <v>34</v>
      </c>
      <c r="Z220" s="2">
        <f>RANK(W220,$W$220:$W$243,1)</f>
        <v>6</v>
      </c>
    </row>
    <row r="221" spans="1:26">
      <c r="A221" s="3">
        <v>10</v>
      </c>
      <c r="B221" s="13">
        <v>39981</v>
      </c>
      <c r="C221" s="7">
        <v>23</v>
      </c>
      <c r="D221" s="7" t="s">
        <v>10</v>
      </c>
      <c r="E221" s="153">
        <v>4</v>
      </c>
      <c r="F221" s="153">
        <v>3</v>
      </c>
      <c r="G221" s="153">
        <v>5</v>
      </c>
      <c r="H221" s="153">
        <v>5</v>
      </c>
      <c r="I221" s="153">
        <v>4</v>
      </c>
      <c r="J221" s="153">
        <v>2</v>
      </c>
      <c r="K221" s="153">
        <v>5</v>
      </c>
      <c r="L221" s="153">
        <v>5</v>
      </c>
      <c r="M221" s="153">
        <v>4</v>
      </c>
      <c r="N221" s="153">
        <v>2</v>
      </c>
      <c r="O221" s="153">
        <v>2</v>
      </c>
      <c r="P221" s="153">
        <v>3</v>
      </c>
      <c r="Q221" s="153">
        <v>3</v>
      </c>
      <c r="R221" s="153">
        <v>4</v>
      </c>
      <c r="S221" s="153">
        <v>4</v>
      </c>
      <c r="T221" s="153">
        <v>3</v>
      </c>
      <c r="U221" s="153">
        <v>3</v>
      </c>
      <c r="V221" s="153">
        <v>4</v>
      </c>
      <c r="W221" s="3">
        <v>65</v>
      </c>
      <c r="X221" s="24">
        <v>9</v>
      </c>
      <c r="Y221" s="2">
        <f>VLOOKUP(Z221,Bakgrunnsdata!$BS$6:$BT$66,2,FALSE)</f>
        <v>18</v>
      </c>
      <c r="Z221" s="2">
        <f t="shared" ref="Z221:Z243" si="9">RANK(W221,$W$220:$W$243,1)</f>
        <v>14</v>
      </c>
    </row>
    <row r="222" spans="1:26">
      <c r="A222" s="3">
        <v>10</v>
      </c>
      <c r="B222" s="13">
        <v>39981</v>
      </c>
      <c r="C222" s="7">
        <v>68</v>
      </c>
      <c r="D222" s="7" t="s">
        <v>69</v>
      </c>
      <c r="E222" s="153">
        <v>3</v>
      </c>
      <c r="F222" s="153">
        <v>3</v>
      </c>
      <c r="G222" s="153">
        <v>3</v>
      </c>
      <c r="H222" s="153">
        <v>4</v>
      </c>
      <c r="I222" s="153">
        <v>3</v>
      </c>
      <c r="J222" s="153">
        <v>2</v>
      </c>
      <c r="K222" s="153">
        <v>5</v>
      </c>
      <c r="L222" s="153">
        <v>3</v>
      </c>
      <c r="M222" s="153">
        <v>4</v>
      </c>
      <c r="N222" s="153">
        <v>4</v>
      </c>
      <c r="O222" s="153">
        <v>3</v>
      </c>
      <c r="P222" s="153">
        <v>3</v>
      </c>
      <c r="Q222" s="153">
        <v>2</v>
      </c>
      <c r="R222" s="153">
        <v>4</v>
      </c>
      <c r="S222" s="153">
        <v>3</v>
      </c>
      <c r="T222" s="153">
        <v>3</v>
      </c>
      <c r="U222" s="153">
        <v>2</v>
      </c>
      <c r="V222" s="153">
        <v>2</v>
      </c>
      <c r="W222" s="3">
        <v>56</v>
      </c>
      <c r="X222" s="24">
        <v>0</v>
      </c>
      <c r="Y222" s="2">
        <f>VLOOKUP(Z222,Bakgrunnsdata!$BS$6:$BT$66,2,FALSE)</f>
        <v>40</v>
      </c>
      <c r="Z222" s="2">
        <f t="shared" si="9"/>
        <v>4</v>
      </c>
    </row>
    <row r="223" spans="1:26">
      <c r="A223" s="3">
        <v>10</v>
      </c>
      <c r="B223" s="13">
        <v>39981</v>
      </c>
      <c r="C223" s="7">
        <v>1</v>
      </c>
      <c r="D223" s="7" t="s">
        <v>7</v>
      </c>
      <c r="E223" s="153">
        <v>3</v>
      </c>
      <c r="F223" s="153">
        <v>2</v>
      </c>
      <c r="G223" s="153">
        <v>4</v>
      </c>
      <c r="H223" s="153">
        <v>4</v>
      </c>
      <c r="I223" s="153">
        <v>3</v>
      </c>
      <c r="J223" s="153">
        <v>2</v>
      </c>
      <c r="K223" s="153">
        <v>5</v>
      </c>
      <c r="L223" s="153">
        <v>5</v>
      </c>
      <c r="M223" s="153">
        <v>3</v>
      </c>
      <c r="N223" s="153">
        <v>3</v>
      </c>
      <c r="O223" s="153">
        <v>2</v>
      </c>
      <c r="P223" s="153">
        <v>2</v>
      </c>
      <c r="Q223" s="153">
        <v>2</v>
      </c>
      <c r="R223" s="153">
        <v>3</v>
      </c>
      <c r="S223" s="153">
        <v>3</v>
      </c>
      <c r="T223" s="153">
        <v>3</v>
      </c>
      <c r="U223" s="153">
        <v>3</v>
      </c>
      <c r="V223" s="153">
        <v>4</v>
      </c>
      <c r="W223" s="3">
        <v>56</v>
      </c>
      <c r="X223" s="24">
        <v>0</v>
      </c>
      <c r="Y223" s="2">
        <f>VLOOKUP(Z223,Bakgrunnsdata!$BS$6:$BT$66,2,FALSE)</f>
        <v>40</v>
      </c>
      <c r="Z223" s="2">
        <f t="shared" si="9"/>
        <v>4</v>
      </c>
    </row>
    <row r="224" spans="1:26">
      <c r="A224" s="3">
        <v>10</v>
      </c>
      <c r="B224" s="13">
        <v>39981</v>
      </c>
      <c r="C224" s="7">
        <v>212</v>
      </c>
      <c r="D224" s="9" t="s">
        <v>88</v>
      </c>
      <c r="E224" s="153">
        <v>4</v>
      </c>
      <c r="F224" s="153">
        <v>5</v>
      </c>
      <c r="G224" s="153">
        <v>4</v>
      </c>
      <c r="H224" s="153">
        <v>5</v>
      </c>
      <c r="I224" s="153">
        <v>4</v>
      </c>
      <c r="J224" s="153">
        <v>4</v>
      </c>
      <c r="K224" s="153">
        <v>6</v>
      </c>
      <c r="L224" s="153">
        <v>3</v>
      </c>
      <c r="M224" s="153">
        <v>4</v>
      </c>
      <c r="N224" s="153">
        <v>4</v>
      </c>
      <c r="O224" s="153">
        <v>4</v>
      </c>
      <c r="P224" s="153">
        <v>3</v>
      </c>
      <c r="Q224" s="153">
        <v>3</v>
      </c>
      <c r="R224" s="153">
        <v>4</v>
      </c>
      <c r="S224" s="153">
        <v>4</v>
      </c>
      <c r="T224" s="153">
        <v>4</v>
      </c>
      <c r="U224" s="153">
        <v>3</v>
      </c>
      <c r="V224" s="153">
        <v>4</v>
      </c>
      <c r="W224" s="3">
        <v>72</v>
      </c>
      <c r="X224" s="24">
        <v>16</v>
      </c>
      <c r="Y224" s="2">
        <f>VLOOKUP(Z224,Bakgrunnsdata!$BS$6:$BT$66,2,FALSE)</f>
        <v>13</v>
      </c>
      <c r="Z224" s="2">
        <f t="shared" si="9"/>
        <v>18</v>
      </c>
    </row>
    <row r="225" spans="1:26">
      <c r="A225" s="3">
        <v>10</v>
      </c>
      <c r="B225" s="13">
        <v>39981</v>
      </c>
      <c r="C225" s="7">
        <v>221</v>
      </c>
      <c r="D225" s="7" t="s">
        <v>61</v>
      </c>
      <c r="E225" s="153">
        <v>4</v>
      </c>
      <c r="F225" s="153">
        <v>4</v>
      </c>
      <c r="G225" s="153">
        <v>4</v>
      </c>
      <c r="H225" s="153">
        <v>5</v>
      </c>
      <c r="I225" s="153">
        <v>5</v>
      </c>
      <c r="J225" s="153">
        <v>4</v>
      </c>
      <c r="K225" s="153">
        <v>9</v>
      </c>
      <c r="L225" s="153">
        <v>4</v>
      </c>
      <c r="M225" s="153">
        <v>6</v>
      </c>
      <c r="N225" s="153">
        <v>2</v>
      </c>
      <c r="O225" s="153">
        <v>3</v>
      </c>
      <c r="P225" s="153">
        <v>3</v>
      </c>
      <c r="Q225" s="153">
        <v>4</v>
      </c>
      <c r="R225" s="153">
        <v>4</v>
      </c>
      <c r="S225" s="153">
        <v>3</v>
      </c>
      <c r="T225" s="153">
        <v>3</v>
      </c>
      <c r="U225" s="153">
        <v>4</v>
      </c>
      <c r="V225" s="153">
        <v>4</v>
      </c>
      <c r="W225" s="3">
        <v>75</v>
      </c>
      <c r="X225" s="24">
        <v>19</v>
      </c>
      <c r="Y225" s="2">
        <f>VLOOKUP(Z225,Bakgrunnsdata!$BS$6:$BT$66,2,FALSE)</f>
        <v>12</v>
      </c>
      <c r="Z225" s="2">
        <f t="shared" si="9"/>
        <v>19</v>
      </c>
    </row>
    <row r="226" spans="1:26">
      <c r="A226" s="3">
        <v>10</v>
      </c>
      <c r="B226" s="13">
        <v>39981</v>
      </c>
      <c r="C226" s="7">
        <v>41</v>
      </c>
      <c r="D226" s="7" t="s">
        <v>103</v>
      </c>
      <c r="E226" s="153">
        <v>5</v>
      </c>
      <c r="F226" s="153">
        <v>4</v>
      </c>
      <c r="G226" s="153">
        <v>4</v>
      </c>
      <c r="H226" s="153">
        <v>8</v>
      </c>
      <c r="I226" s="153">
        <v>4</v>
      </c>
      <c r="J226" s="153">
        <v>5</v>
      </c>
      <c r="K226" s="153">
        <v>5</v>
      </c>
      <c r="L226" s="153">
        <v>3</v>
      </c>
      <c r="M226" s="153">
        <v>3</v>
      </c>
      <c r="N226" s="153">
        <v>2</v>
      </c>
      <c r="O226" s="153">
        <v>4</v>
      </c>
      <c r="P226" s="153">
        <v>5</v>
      </c>
      <c r="Q226" s="153">
        <v>4</v>
      </c>
      <c r="R226" s="153">
        <v>4</v>
      </c>
      <c r="S226" s="153">
        <v>4</v>
      </c>
      <c r="T226" s="153">
        <v>5</v>
      </c>
      <c r="U226" s="153">
        <v>3</v>
      </c>
      <c r="V226" s="153">
        <v>3</v>
      </c>
      <c r="W226" s="3">
        <v>75</v>
      </c>
      <c r="X226" s="24">
        <v>19</v>
      </c>
      <c r="Y226" s="2">
        <f>VLOOKUP(Z226,Bakgrunnsdata!$BS$6:$BT$66,2,FALSE)</f>
        <v>12</v>
      </c>
      <c r="Z226" s="2">
        <f t="shared" si="9"/>
        <v>19</v>
      </c>
    </row>
    <row r="227" spans="1:26">
      <c r="A227" s="3">
        <v>10</v>
      </c>
      <c r="B227" s="13">
        <v>39981</v>
      </c>
      <c r="C227" s="7">
        <v>214</v>
      </c>
      <c r="D227" s="7" t="s">
        <v>43</v>
      </c>
      <c r="E227" s="153">
        <v>4</v>
      </c>
      <c r="F227" s="153">
        <v>5</v>
      </c>
      <c r="G227" s="153">
        <v>5</v>
      </c>
      <c r="H227" s="153">
        <v>5</v>
      </c>
      <c r="I227" s="153">
        <v>3</v>
      </c>
      <c r="J227" s="153">
        <v>3</v>
      </c>
      <c r="K227" s="153">
        <v>5</v>
      </c>
      <c r="L227" s="153">
        <v>5</v>
      </c>
      <c r="M227" s="153">
        <v>4</v>
      </c>
      <c r="N227" s="153">
        <v>3</v>
      </c>
      <c r="O227" s="153">
        <v>3</v>
      </c>
      <c r="P227" s="153">
        <v>3</v>
      </c>
      <c r="Q227" s="153">
        <v>3</v>
      </c>
      <c r="R227" s="153">
        <v>4</v>
      </c>
      <c r="S227" s="153">
        <v>3</v>
      </c>
      <c r="T227" s="153">
        <v>4</v>
      </c>
      <c r="U227" s="153">
        <v>3</v>
      </c>
      <c r="V227" s="153">
        <v>3</v>
      </c>
      <c r="W227" s="3">
        <v>68</v>
      </c>
      <c r="X227" s="24">
        <v>12</v>
      </c>
      <c r="Y227" s="2">
        <f>VLOOKUP(Z227,Bakgrunnsdata!$BS$6:$BT$66,2,FALSE)</f>
        <v>16</v>
      </c>
      <c r="Z227" s="2">
        <f t="shared" si="9"/>
        <v>15</v>
      </c>
    </row>
    <row r="228" spans="1:26">
      <c r="A228" s="3">
        <v>10</v>
      </c>
      <c r="B228" s="13">
        <v>39981</v>
      </c>
      <c r="C228" s="7">
        <v>215</v>
      </c>
      <c r="D228" s="7" t="s">
        <v>63</v>
      </c>
      <c r="E228" s="153">
        <v>4</v>
      </c>
      <c r="F228" s="153">
        <v>3</v>
      </c>
      <c r="G228" s="153">
        <v>4</v>
      </c>
      <c r="H228" s="153">
        <v>5</v>
      </c>
      <c r="I228" s="153">
        <v>4</v>
      </c>
      <c r="J228" s="153">
        <v>4</v>
      </c>
      <c r="K228" s="153">
        <v>5</v>
      </c>
      <c r="L228" s="153">
        <v>4</v>
      </c>
      <c r="M228" s="153">
        <v>4</v>
      </c>
      <c r="N228" s="153">
        <v>3</v>
      </c>
      <c r="O228" s="153">
        <v>2</v>
      </c>
      <c r="P228" s="153">
        <v>2</v>
      </c>
      <c r="Q228" s="153">
        <v>2</v>
      </c>
      <c r="R228" s="153">
        <v>5</v>
      </c>
      <c r="S228" s="153">
        <v>2</v>
      </c>
      <c r="T228" s="153">
        <v>2</v>
      </c>
      <c r="U228" s="153">
        <v>3</v>
      </c>
      <c r="V228" s="153">
        <v>4</v>
      </c>
      <c r="W228" s="3">
        <v>62</v>
      </c>
      <c r="X228" s="24">
        <v>6</v>
      </c>
      <c r="Y228" s="2">
        <f>VLOOKUP(Z228,Bakgrunnsdata!$BS$6:$BT$66,2,FALSE)</f>
        <v>24</v>
      </c>
      <c r="Z228" s="2">
        <f t="shared" si="9"/>
        <v>11</v>
      </c>
    </row>
    <row r="229" spans="1:26">
      <c r="A229" s="3">
        <v>10</v>
      </c>
      <c r="B229" s="13">
        <v>39981</v>
      </c>
      <c r="C229" s="7">
        <v>7</v>
      </c>
      <c r="D229" s="7" t="s">
        <v>24</v>
      </c>
      <c r="E229" s="153">
        <v>5</v>
      </c>
      <c r="F229" s="153">
        <v>3</v>
      </c>
      <c r="G229" s="153">
        <v>4</v>
      </c>
      <c r="H229" s="153">
        <v>5</v>
      </c>
      <c r="I229" s="153">
        <v>2</v>
      </c>
      <c r="J229" s="153">
        <v>4</v>
      </c>
      <c r="K229" s="153">
        <v>7</v>
      </c>
      <c r="L229" s="153">
        <v>3</v>
      </c>
      <c r="M229" s="153">
        <v>4</v>
      </c>
      <c r="N229" s="153">
        <v>3</v>
      </c>
      <c r="O229" s="153">
        <v>2</v>
      </c>
      <c r="P229" s="153">
        <v>4</v>
      </c>
      <c r="Q229" s="153">
        <v>2</v>
      </c>
      <c r="R229" s="153">
        <v>4</v>
      </c>
      <c r="S229" s="153">
        <v>3</v>
      </c>
      <c r="T229" s="153">
        <v>3</v>
      </c>
      <c r="U229" s="153">
        <v>3</v>
      </c>
      <c r="V229" s="153">
        <v>3</v>
      </c>
      <c r="W229" s="3">
        <v>64</v>
      </c>
      <c r="X229" s="24">
        <v>8</v>
      </c>
      <c r="Y229" s="2">
        <f>VLOOKUP(Z229,Bakgrunnsdata!$BS$6:$BT$66,2,FALSE)</f>
        <v>22</v>
      </c>
      <c r="Z229" s="2">
        <f t="shared" si="9"/>
        <v>12</v>
      </c>
    </row>
    <row r="230" spans="1:26">
      <c r="A230" s="3">
        <v>10</v>
      </c>
      <c r="B230" s="13">
        <v>39981</v>
      </c>
      <c r="C230" s="7">
        <v>4</v>
      </c>
      <c r="D230" s="7" t="s">
        <v>9</v>
      </c>
      <c r="E230" s="153">
        <v>3</v>
      </c>
      <c r="F230" s="153">
        <v>3</v>
      </c>
      <c r="G230" s="153">
        <v>4</v>
      </c>
      <c r="H230" s="153">
        <v>5</v>
      </c>
      <c r="I230" s="153">
        <v>3</v>
      </c>
      <c r="J230" s="153">
        <v>2</v>
      </c>
      <c r="K230" s="153">
        <v>4</v>
      </c>
      <c r="L230" s="153">
        <v>4</v>
      </c>
      <c r="M230" s="153">
        <v>2</v>
      </c>
      <c r="N230" s="153">
        <v>3</v>
      </c>
      <c r="O230" s="153">
        <v>2</v>
      </c>
      <c r="P230" s="153">
        <v>5</v>
      </c>
      <c r="Q230" s="153">
        <v>2</v>
      </c>
      <c r="R230" s="153">
        <v>5</v>
      </c>
      <c r="S230" s="153">
        <v>4</v>
      </c>
      <c r="T230" s="153">
        <v>3</v>
      </c>
      <c r="U230" s="153">
        <v>3</v>
      </c>
      <c r="V230" s="153">
        <v>4</v>
      </c>
      <c r="W230" s="3">
        <v>61</v>
      </c>
      <c r="X230" s="24">
        <v>5</v>
      </c>
      <c r="Y230" s="2">
        <f>VLOOKUP(Z230,Bakgrunnsdata!$BS$6:$BT$66,2,FALSE)</f>
        <v>28</v>
      </c>
      <c r="Z230" s="2">
        <f t="shared" si="9"/>
        <v>9</v>
      </c>
    </row>
    <row r="231" spans="1:26">
      <c r="A231" s="3">
        <v>10</v>
      </c>
      <c r="B231" s="13">
        <v>39981</v>
      </c>
      <c r="C231" s="7">
        <v>166</v>
      </c>
      <c r="D231" s="7" t="s">
        <v>59</v>
      </c>
      <c r="E231" s="153">
        <v>3</v>
      </c>
      <c r="F231" s="153">
        <v>2</v>
      </c>
      <c r="G231" s="153">
        <v>4</v>
      </c>
      <c r="H231" s="153">
        <v>4</v>
      </c>
      <c r="I231" s="153">
        <v>4</v>
      </c>
      <c r="J231" s="153">
        <v>2</v>
      </c>
      <c r="K231" s="153">
        <v>4</v>
      </c>
      <c r="L231" s="153">
        <v>4</v>
      </c>
      <c r="M231" s="153">
        <v>2</v>
      </c>
      <c r="N231" s="153">
        <v>2</v>
      </c>
      <c r="O231" s="153">
        <v>2</v>
      </c>
      <c r="P231" s="153">
        <v>2</v>
      </c>
      <c r="Q231" s="153">
        <v>2</v>
      </c>
      <c r="R231" s="153">
        <v>3</v>
      </c>
      <c r="S231" s="153">
        <v>3</v>
      </c>
      <c r="T231" s="153">
        <v>3</v>
      </c>
      <c r="U231" s="153">
        <v>3</v>
      </c>
      <c r="V231" s="153">
        <v>3</v>
      </c>
      <c r="W231" s="3">
        <v>52</v>
      </c>
      <c r="X231" s="24">
        <v>-4</v>
      </c>
      <c r="Y231" s="2">
        <f>VLOOKUP(Z231,Bakgrunnsdata!$BS$6:$BT$66,2,FALSE)</f>
        <v>46</v>
      </c>
      <c r="Z231" s="2">
        <f t="shared" si="9"/>
        <v>2</v>
      </c>
    </row>
    <row r="232" spans="1:26">
      <c r="A232" s="3">
        <v>10</v>
      </c>
      <c r="B232" s="13">
        <v>39981</v>
      </c>
      <c r="C232" s="7">
        <v>167</v>
      </c>
      <c r="D232" s="7" t="s">
        <v>81</v>
      </c>
      <c r="E232" s="153">
        <v>4</v>
      </c>
      <c r="F232" s="153">
        <v>3</v>
      </c>
      <c r="G232" s="153">
        <v>5</v>
      </c>
      <c r="H232" s="153">
        <v>5</v>
      </c>
      <c r="I232" s="153">
        <v>4</v>
      </c>
      <c r="J232" s="153">
        <v>3</v>
      </c>
      <c r="K232" s="153">
        <v>5</v>
      </c>
      <c r="L232" s="153">
        <v>4</v>
      </c>
      <c r="M232" s="153">
        <v>4</v>
      </c>
      <c r="N232" s="153">
        <v>3</v>
      </c>
      <c r="O232" s="153">
        <v>3</v>
      </c>
      <c r="P232" s="153">
        <v>3</v>
      </c>
      <c r="Q232" s="153">
        <v>3</v>
      </c>
      <c r="R232" s="153">
        <v>5</v>
      </c>
      <c r="S232" s="153">
        <v>4</v>
      </c>
      <c r="T232" s="153">
        <v>3</v>
      </c>
      <c r="U232" s="153">
        <v>4</v>
      </c>
      <c r="V232" s="153">
        <v>3</v>
      </c>
      <c r="W232" s="3">
        <v>68</v>
      </c>
      <c r="X232" s="24">
        <v>12</v>
      </c>
      <c r="Y232" s="2">
        <f>VLOOKUP(Z232,Bakgrunnsdata!$BS$6:$BT$66,2,FALSE)</f>
        <v>16</v>
      </c>
      <c r="Z232" s="2">
        <f t="shared" si="9"/>
        <v>15</v>
      </c>
    </row>
    <row r="233" spans="1:26">
      <c r="A233" s="3">
        <v>10</v>
      </c>
      <c r="B233" s="13">
        <v>39981</v>
      </c>
      <c r="C233" s="7">
        <v>220</v>
      </c>
      <c r="D233" s="9" t="s">
        <v>19</v>
      </c>
      <c r="E233" s="153">
        <v>8</v>
      </c>
      <c r="F233" s="153">
        <v>6</v>
      </c>
      <c r="G233" s="153">
        <v>8</v>
      </c>
      <c r="H233" s="153">
        <v>8</v>
      </c>
      <c r="I233" s="153">
        <v>5</v>
      </c>
      <c r="J233" s="153">
        <v>4</v>
      </c>
      <c r="K233" s="153">
        <v>9</v>
      </c>
      <c r="L233" s="153">
        <v>7</v>
      </c>
      <c r="M233" s="153">
        <v>5</v>
      </c>
      <c r="N233" s="153">
        <v>3</v>
      </c>
      <c r="O233" s="153">
        <v>5</v>
      </c>
      <c r="P233" s="153">
        <v>5</v>
      </c>
      <c r="Q233" s="153">
        <v>2</v>
      </c>
      <c r="R233" s="153">
        <v>5</v>
      </c>
      <c r="S233" s="153">
        <v>6</v>
      </c>
      <c r="T233" s="153">
        <v>5</v>
      </c>
      <c r="U233" s="153">
        <v>5</v>
      </c>
      <c r="V233" s="153">
        <v>6</v>
      </c>
      <c r="W233" s="3">
        <v>102</v>
      </c>
      <c r="X233" s="24">
        <v>46</v>
      </c>
      <c r="Y233" s="2">
        <f>VLOOKUP(Z233,Bakgrunnsdata!$BS$6:$BT$66,2,FALSE)</f>
        <v>7</v>
      </c>
      <c r="Z233" s="2">
        <f t="shared" si="9"/>
        <v>24</v>
      </c>
    </row>
    <row r="234" spans="1:26">
      <c r="A234" s="3">
        <v>10</v>
      </c>
      <c r="B234" s="13">
        <v>39981</v>
      </c>
      <c r="C234" s="7">
        <v>222</v>
      </c>
      <c r="D234" s="9" t="s">
        <v>82</v>
      </c>
      <c r="E234" s="153">
        <v>4</v>
      </c>
      <c r="F234" s="153">
        <v>3</v>
      </c>
      <c r="G234" s="153">
        <v>4</v>
      </c>
      <c r="H234" s="153">
        <v>5</v>
      </c>
      <c r="I234" s="153">
        <v>5</v>
      </c>
      <c r="J234" s="153">
        <v>3</v>
      </c>
      <c r="K234" s="153">
        <v>4</v>
      </c>
      <c r="L234" s="153">
        <v>4</v>
      </c>
      <c r="M234" s="153">
        <v>5</v>
      </c>
      <c r="N234" s="153">
        <v>3</v>
      </c>
      <c r="O234" s="153">
        <v>4</v>
      </c>
      <c r="P234" s="153">
        <v>3</v>
      </c>
      <c r="Q234" s="153">
        <v>3</v>
      </c>
      <c r="R234" s="153">
        <v>5</v>
      </c>
      <c r="S234" s="153">
        <v>4</v>
      </c>
      <c r="T234" s="153">
        <v>4</v>
      </c>
      <c r="U234" s="153">
        <v>3</v>
      </c>
      <c r="V234" s="153">
        <v>3</v>
      </c>
      <c r="W234" s="3">
        <v>69</v>
      </c>
      <c r="X234" s="24">
        <v>13</v>
      </c>
      <c r="Y234" s="2">
        <f>VLOOKUP(Z234,Bakgrunnsdata!$BS$6:$BT$66,2,FALSE)</f>
        <v>14</v>
      </c>
      <c r="Z234" s="2">
        <f t="shared" si="9"/>
        <v>17</v>
      </c>
    </row>
    <row r="235" spans="1:26">
      <c r="A235" s="3">
        <v>10</v>
      </c>
      <c r="B235" s="13">
        <v>39981</v>
      </c>
      <c r="C235" s="7">
        <v>2</v>
      </c>
      <c r="D235" s="7" t="s">
        <v>4</v>
      </c>
      <c r="E235" s="153">
        <v>3</v>
      </c>
      <c r="F235" s="153">
        <v>3</v>
      </c>
      <c r="G235" s="153">
        <v>3</v>
      </c>
      <c r="H235" s="153">
        <v>4</v>
      </c>
      <c r="I235" s="153">
        <v>3</v>
      </c>
      <c r="J235" s="153">
        <v>2</v>
      </c>
      <c r="K235" s="153">
        <v>3</v>
      </c>
      <c r="L235" s="153">
        <v>4</v>
      </c>
      <c r="M235" s="153">
        <v>3</v>
      </c>
      <c r="N235" s="153">
        <v>2</v>
      </c>
      <c r="O235" s="153">
        <v>2</v>
      </c>
      <c r="P235" s="153">
        <v>2</v>
      </c>
      <c r="Q235" s="153">
        <v>2</v>
      </c>
      <c r="R235" s="153">
        <v>5</v>
      </c>
      <c r="S235" s="153">
        <v>2</v>
      </c>
      <c r="T235" s="153">
        <v>3</v>
      </c>
      <c r="U235" s="153">
        <v>3</v>
      </c>
      <c r="V235" s="153">
        <v>5</v>
      </c>
      <c r="W235" s="3">
        <v>54</v>
      </c>
      <c r="X235" s="24">
        <v>-2</v>
      </c>
      <c r="Y235" s="2">
        <f>VLOOKUP(Z235,Bakgrunnsdata!$BS$6:$BT$66,2,FALSE)</f>
        <v>43</v>
      </c>
      <c r="Z235" s="2">
        <f t="shared" si="9"/>
        <v>3</v>
      </c>
    </row>
    <row r="236" spans="1:26">
      <c r="A236" s="3">
        <v>10</v>
      </c>
      <c r="B236" s="13">
        <v>39981</v>
      </c>
      <c r="C236" s="7">
        <v>202</v>
      </c>
      <c r="D236" s="7" t="s">
        <v>5</v>
      </c>
      <c r="E236" s="153">
        <v>4</v>
      </c>
      <c r="F236" s="153">
        <v>3</v>
      </c>
      <c r="G236" s="153">
        <v>3</v>
      </c>
      <c r="H236" s="153">
        <v>4</v>
      </c>
      <c r="I236" s="153">
        <v>3</v>
      </c>
      <c r="J236" s="153">
        <v>2</v>
      </c>
      <c r="K236" s="153">
        <v>3</v>
      </c>
      <c r="L236" s="153">
        <v>3</v>
      </c>
      <c r="M236" s="153">
        <v>4</v>
      </c>
      <c r="N236" s="153">
        <v>3</v>
      </c>
      <c r="O236" s="153">
        <v>2</v>
      </c>
      <c r="P236" s="153">
        <v>2</v>
      </c>
      <c r="Q236" s="153">
        <v>2</v>
      </c>
      <c r="R236" s="153">
        <v>4</v>
      </c>
      <c r="S236" s="153">
        <v>3</v>
      </c>
      <c r="T236" s="153">
        <v>2</v>
      </c>
      <c r="U236" s="153">
        <v>2</v>
      </c>
      <c r="V236" s="153">
        <v>2</v>
      </c>
      <c r="W236" s="3">
        <v>51</v>
      </c>
      <c r="X236" s="24">
        <v>-5</v>
      </c>
      <c r="Y236" s="2">
        <f>VLOOKUP(Z236,Bakgrunnsdata!$BS$6:$BT$66,2,FALSE)</f>
        <v>50</v>
      </c>
      <c r="Z236" s="2">
        <f t="shared" si="9"/>
        <v>1</v>
      </c>
    </row>
    <row r="237" spans="1:26">
      <c r="A237" s="3">
        <v>10</v>
      </c>
      <c r="B237" s="13">
        <v>39981</v>
      </c>
      <c r="C237" s="7">
        <v>223</v>
      </c>
      <c r="D237" s="9" t="s">
        <v>83</v>
      </c>
      <c r="E237" s="153">
        <v>4</v>
      </c>
      <c r="F237" s="153">
        <v>3</v>
      </c>
      <c r="G237" s="153">
        <v>4</v>
      </c>
      <c r="H237" s="153">
        <v>6</v>
      </c>
      <c r="I237" s="153">
        <v>6</v>
      </c>
      <c r="J237" s="153">
        <v>5</v>
      </c>
      <c r="K237" s="153">
        <v>5</v>
      </c>
      <c r="L237" s="153">
        <v>6</v>
      </c>
      <c r="M237" s="153">
        <v>5</v>
      </c>
      <c r="N237" s="153">
        <v>3</v>
      </c>
      <c r="O237" s="153">
        <v>4</v>
      </c>
      <c r="P237" s="153">
        <v>5</v>
      </c>
      <c r="Q237" s="153">
        <v>3</v>
      </c>
      <c r="R237" s="153">
        <v>4</v>
      </c>
      <c r="S237" s="153">
        <v>4</v>
      </c>
      <c r="T237" s="153">
        <v>3</v>
      </c>
      <c r="U237" s="153">
        <v>4</v>
      </c>
      <c r="V237" s="153">
        <v>4</v>
      </c>
      <c r="W237" s="3">
        <v>78</v>
      </c>
      <c r="X237" s="24">
        <v>22</v>
      </c>
      <c r="Y237" s="2">
        <f>VLOOKUP(Z237,Bakgrunnsdata!$BS$6:$BT$66,2,FALSE)</f>
        <v>9</v>
      </c>
      <c r="Z237" s="2">
        <f t="shared" si="9"/>
        <v>22</v>
      </c>
    </row>
    <row r="238" spans="1:26">
      <c r="A238" s="3">
        <v>10</v>
      </c>
      <c r="B238" s="13">
        <v>39981</v>
      </c>
      <c r="C238" s="7">
        <v>44</v>
      </c>
      <c r="D238" s="7" t="s">
        <v>35</v>
      </c>
      <c r="E238" s="153">
        <v>3</v>
      </c>
      <c r="F238" s="153">
        <v>4</v>
      </c>
      <c r="G238" s="153">
        <v>4</v>
      </c>
      <c r="H238" s="153">
        <v>6</v>
      </c>
      <c r="I238" s="153">
        <v>3</v>
      </c>
      <c r="J238" s="153">
        <v>3</v>
      </c>
      <c r="K238" s="153">
        <v>5</v>
      </c>
      <c r="L238" s="153">
        <v>3</v>
      </c>
      <c r="M238" s="153">
        <v>3</v>
      </c>
      <c r="N238" s="153">
        <v>3</v>
      </c>
      <c r="O238" s="153">
        <v>2</v>
      </c>
      <c r="P238" s="153">
        <v>3</v>
      </c>
      <c r="Q238" s="153">
        <v>2</v>
      </c>
      <c r="R238" s="153">
        <v>4</v>
      </c>
      <c r="S238" s="153">
        <v>4</v>
      </c>
      <c r="T238" s="153">
        <v>2</v>
      </c>
      <c r="U238" s="153">
        <v>2</v>
      </c>
      <c r="V238" s="153">
        <v>4</v>
      </c>
      <c r="W238" s="3">
        <v>60</v>
      </c>
      <c r="X238" s="24">
        <v>4</v>
      </c>
      <c r="Y238" s="2">
        <f>VLOOKUP(Z238,Bakgrunnsdata!$BS$6:$BT$66,2,FALSE)</f>
        <v>30</v>
      </c>
      <c r="Z238" s="2">
        <f t="shared" si="9"/>
        <v>8</v>
      </c>
    </row>
    <row r="239" spans="1:26">
      <c r="A239" s="3">
        <v>10</v>
      </c>
      <c r="B239" s="13">
        <v>39981</v>
      </c>
      <c r="C239" s="7">
        <v>8</v>
      </c>
      <c r="D239" s="7" t="s">
        <v>57</v>
      </c>
      <c r="E239" s="153">
        <v>4</v>
      </c>
      <c r="F239" s="153">
        <v>3</v>
      </c>
      <c r="G239" s="153">
        <v>3</v>
      </c>
      <c r="H239" s="153">
        <v>4</v>
      </c>
      <c r="I239" s="153">
        <v>3</v>
      </c>
      <c r="J239" s="153">
        <v>3</v>
      </c>
      <c r="K239" s="153">
        <v>4</v>
      </c>
      <c r="L239" s="153">
        <v>6</v>
      </c>
      <c r="M239" s="153">
        <v>3</v>
      </c>
      <c r="N239" s="153">
        <v>3</v>
      </c>
      <c r="O239" s="153">
        <v>4</v>
      </c>
      <c r="P239" s="153">
        <v>4</v>
      </c>
      <c r="Q239" s="153">
        <v>3</v>
      </c>
      <c r="R239" s="153">
        <v>3</v>
      </c>
      <c r="S239" s="153">
        <v>4</v>
      </c>
      <c r="T239" s="153">
        <v>3</v>
      </c>
      <c r="U239" s="153">
        <v>3</v>
      </c>
      <c r="V239" s="153">
        <v>4</v>
      </c>
      <c r="W239" s="3">
        <v>64</v>
      </c>
      <c r="X239" s="24">
        <v>8</v>
      </c>
      <c r="Y239" s="2">
        <f>VLOOKUP(Z239,Bakgrunnsdata!$BS$6:$BT$66,2,FALSE)</f>
        <v>22</v>
      </c>
      <c r="Z239" s="2">
        <f t="shared" si="9"/>
        <v>12</v>
      </c>
    </row>
    <row r="240" spans="1:26">
      <c r="A240" s="3">
        <v>10</v>
      </c>
      <c r="B240" s="13">
        <v>39981</v>
      </c>
      <c r="C240" s="7">
        <v>3</v>
      </c>
      <c r="D240" s="7" t="s">
        <v>22</v>
      </c>
      <c r="E240" s="153">
        <v>3</v>
      </c>
      <c r="F240" s="153">
        <v>3</v>
      </c>
      <c r="G240" s="153">
        <v>4</v>
      </c>
      <c r="H240" s="153">
        <v>4</v>
      </c>
      <c r="I240" s="153">
        <v>6</v>
      </c>
      <c r="J240" s="153">
        <v>3</v>
      </c>
      <c r="K240" s="153">
        <v>3</v>
      </c>
      <c r="L240" s="153">
        <v>2</v>
      </c>
      <c r="M240" s="153">
        <v>4</v>
      </c>
      <c r="N240" s="153">
        <v>3</v>
      </c>
      <c r="O240" s="153">
        <v>3</v>
      </c>
      <c r="P240" s="153">
        <v>3</v>
      </c>
      <c r="Q240" s="153">
        <v>2</v>
      </c>
      <c r="R240" s="153">
        <v>3</v>
      </c>
      <c r="S240" s="153">
        <v>5</v>
      </c>
      <c r="T240" s="153">
        <v>3</v>
      </c>
      <c r="U240" s="153">
        <v>3</v>
      </c>
      <c r="V240" s="153">
        <v>4</v>
      </c>
      <c r="W240" s="3">
        <v>61</v>
      </c>
      <c r="X240" s="24">
        <v>5</v>
      </c>
      <c r="Y240" s="2">
        <f>VLOOKUP(Z240,Bakgrunnsdata!$BS$6:$BT$66,2,FALSE)</f>
        <v>28</v>
      </c>
      <c r="Z240" s="2">
        <f t="shared" si="9"/>
        <v>9</v>
      </c>
    </row>
    <row r="241" spans="1:26">
      <c r="A241" s="3">
        <v>10</v>
      </c>
      <c r="B241" s="13">
        <v>39981</v>
      </c>
      <c r="C241" s="7">
        <v>19</v>
      </c>
      <c r="D241" s="7" t="s">
        <v>29</v>
      </c>
      <c r="E241" s="153">
        <v>4</v>
      </c>
      <c r="F241" s="153">
        <v>3</v>
      </c>
      <c r="G241" s="153">
        <v>4</v>
      </c>
      <c r="H241" s="153">
        <v>5</v>
      </c>
      <c r="I241" s="153">
        <v>3</v>
      </c>
      <c r="J241" s="153">
        <v>2</v>
      </c>
      <c r="K241" s="153">
        <v>4</v>
      </c>
      <c r="L241" s="153">
        <v>3</v>
      </c>
      <c r="M241" s="153">
        <v>3</v>
      </c>
      <c r="N241" s="153">
        <v>2</v>
      </c>
      <c r="O241" s="153">
        <v>3</v>
      </c>
      <c r="P241" s="153">
        <v>5</v>
      </c>
      <c r="Q241" s="153">
        <v>2</v>
      </c>
      <c r="R241" s="153">
        <v>3</v>
      </c>
      <c r="S241" s="153">
        <v>4</v>
      </c>
      <c r="T241" s="153">
        <v>4</v>
      </c>
      <c r="U241" s="153">
        <v>2</v>
      </c>
      <c r="V241" s="153">
        <v>3</v>
      </c>
      <c r="W241" s="3">
        <v>59</v>
      </c>
      <c r="X241" s="24">
        <v>3</v>
      </c>
      <c r="Y241" s="2">
        <f>VLOOKUP(Z241,Bakgrunnsdata!$BS$6:$BT$66,2,FALSE)</f>
        <v>32</v>
      </c>
      <c r="Z241" s="2">
        <f t="shared" si="9"/>
        <v>7</v>
      </c>
    </row>
    <row r="242" spans="1:26">
      <c r="A242" s="3">
        <v>10</v>
      </c>
      <c r="B242" s="13">
        <v>39981</v>
      </c>
      <c r="C242" s="7">
        <v>213</v>
      </c>
      <c r="D242" s="9" t="s">
        <v>90</v>
      </c>
      <c r="E242" s="153">
        <v>6</v>
      </c>
      <c r="F242" s="153">
        <v>3</v>
      </c>
      <c r="G242" s="153">
        <v>6</v>
      </c>
      <c r="H242" s="153">
        <v>5</v>
      </c>
      <c r="I242" s="153">
        <v>4</v>
      </c>
      <c r="J242" s="153">
        <v>6</v>
      </c>
      <c r="K242" s="153">
        <v>7</v>
      </c>
      <c r="L242" s="153">
        <v>5</v>
      </c>
      <c r="M242" s="153">
        <v>5</v>
      </c>
      <c r="N242" s="153">
        <v>6</v>
      </c>
      <c r="O242" s="153">
        <v>5</v>
      </c>
      <c r="P242" s="153">
        <v>4</v>
      </c>
      <c r="Q242" s="153">
        <v>4</v>
      </c>
      <c r="R242" s="153">
        <v>6</v>
      </c>
      <c r="S242" s="153">
        <v>4</v>
      </c>
      <c r="T242" s="153">
        <v>3</v>
      </c>
      <c r="U242" s="153">
        <v>6</v>
      </c>
      <c r="V242" s="153">
        <v>4</v>
      </c>
      <c r="W242" s="3">
        <v>89</v>
      </c>
      <c r="X242" s="24">
        <v>33</v>
      </c>
      <c r="Y242" s="2">
        <f>VLOOKUP(Z242,Bakgrunnsdata!$BS$6:$BT$66,2,FALSE)</f>
        <v>8</v>
      </c>
      <c r="Z242" s="2">
        <f t="shared" si="9"/>
        <v>23</v>
      </c>
    </row>
    <row r="243" spans="1:26">
      <c r="A243" s="3">
        <v>10</v>
      </c>
      <c r="B243" s="13">
        <v>39981</v>
      </c>
      <c r="C243" s="7">
        <v>219</v>
      </c>
      <c r="D243" s="9" t="s">
        <v>28</v>
      </c>
      <c r="E243" s="153">
        <v>5</v>
      </c>
      <c r="F243" s="153">
        <v>3</v>
      </c>
      <c r="G243" s="153">
        <v>5</v>
      </c>
      <c r="H243" s="153">
        <v>6</v>
      </c>
      <c r="I243" s="153">
        <v>4</v>
      </c>
      <c r="J243" s="153">
        <v>3</v>
      </c>
      <c r="K243" s="153">
        <v>6</v>
      </c>
      <c r="L243" s="153">
        <v>4</v>
      </c>
      <c r="M243" s="153">
        <v>4</v>
      </c>
      <c r="N243" s="153">
        <v>3</v>
      </c>
      <c r="O243" s="153">
        <v>3</v>
      </c>
      <c r="P243" s="153">
        <v>4</v>
      </c>
      <c r="Q243" s="153">
        <v>4</v>
      </c>
      <c r="R243" s="153">
        <v>5</v>
      </c>
      <c r="S243" s="153">
        <v>5</v>
      </c>
      <c r="T243" s="153">
        <v>4</v>
      </c>
      <c r="U243" s="153">
        <v>3</v>
      </c>
      <c r="V243" s="153">
        <v>4</v>
      </c>
      <c r="W243" s="3">
        <v>75</v>
      </c>
      <c r="X243" s="24">
        <v>19</v>
      </c>
      <c r="Y243" s="2">
        <f>VLOOKUP(Z243,Bakgrunnsdata!$BS$6:$BT$66,2,FALSE)</f>
        <v>12</v>
      </c>
      <c r="Z243" s="2">
        <f t="shared" si="9"/>
        <v>19</v>
      </c>
    </row>
    <row r="244" spans="1:26">
      <c r="A244" s="3">
        <v>11</v>
      </c>
      <c r="B244" s="13">
        <v>39988</v>
      </c>
      <c r="C244" s="7">
        <v>28</v>
      </c>
      <c r="D244" s="9" t="s">
        <v>72</v>
      </c>
      <c r="E244" s="153">
        <v>4</v>
      </c>
      <c r="F244" s="153">
        <v>3</v>
      </c>
      <c r="G244" s="153">
        <v>4</v>
      </c>
      <c r="H244" s="153">
        <v>4</v>
      </c>
      <c r="I244" s="153">
        <v>3</v>
      </c>
      <c r="J244" s="153">
        <v>3</v>
      </c>
      <c r="K244" s="153">
        <v>5</v>
      </c>
      <c r="L244" s="153">
        <v>4</v>
      </c>
      <c r="M244" s="153">
        <v>3</v>
      </c>
      <c r="N244" s="153">
        <v>3</v>
      </c>
      <c r="O244" s="153">
        <v>4</v>
      </c>
      <c r="P244" s="153">
        <v>4</v>
      </c>
      <c r="Q244" s="153">
        <v>3</v>
      </c>
      <c r="R244" s="153">
        <v>4</v>
      </c>
      <c r="S244" s="153">
        <v>3</v>
      </c>
      <c r="T244" s="153">
        <v>4</v>
      </c>
      <c r="U244" s="153">
        <v>2</v>
      </c>
      <c r="V244" s="153">
        <v>2</v>
      </c>
      <c r="W244" s="3">
        <v>62</v>
      </c>
      <c r="X244" s="24">
        <v>6</v>
      </c>
      <c r="Y244" s="2">
        <f>VLOOKUP(Z244,Bakgrunnsdata!$BS$6:$BT$66,2,FALSE)</f>
        <v>13</v>
      </c>
      <c r="Z244" s="2">
        <f>RANK(W244,$W$244:$W$277,1)</f>
        <v>18</v>
      </c>
    </row>
    <row r="245" spans="1:26">
      <c r="A245" s="3">
        <v>11</v>
      </c>
      <c r="B245" s="13">
        <v>39988</v>
      </c>
      <c r="C245" s="7">
        <v>23</v>
      </c>
      <c r="D245" s="7" t="s">
        <v>10</v>
      </c>
      <c r="E245" s="153">
        <v>4</v>
      </c>
      <c r="F245" s="153">
        <v>3</v>
      </c>
      <c r="G245" s="153">
        <v>4</v>
      </c>
      <c r="H245" s="153">
        <v>5</v>
      </c>
      <c r="I245" s="153">
        <v>3</v>
      </c>
      <c r="J245" s="153">
        <v>3</v>
      </c>
      <c r="K245" s="153">
        <v>4</v>
      </c>
      <c r="L245" s="153">
        <v>3</v>
      </c>
      <c r="M245" s="153">
        <v>3</v>
      </c>
      <c r="N245" s="153">
        <v>2</v>
      </c>
      <c r="O245" s="153">
        <v>4</v>
      </c>
      <c r="P245" s="153">
        <v>2</v>
      </c>
      <c r="Q245" s="153">
        <v>2</v>
      </c>
      <c r="R245" s="153">
        <v>4</v>
      </c>
      <c r="S245" s="153">
        <v>3</v>
      </c>
      <c r="T245" s="153">
        <v>3</v>
      </c>
      <c r="U245" s="153">
        <v>3</v>
      </c>
      <c r="V245" s="153">
        <v>3</v>
      </c>
      <c r="W245" s="3">
        <v>58</v>
      </c>
      <c r="X245" s="24">
        <v>2</v>
      </c>
      <c r="Y245" s="2">
        <f>VLOOKUP(Z245,Bakgrunnsdata!$BS$6:$BT$66,2,FALSE)</f>
        <v>20</v>
      </c>
      <c r="Z245" s="2">
        <f t="shared" ref="Z245:Z277" si="10">RANK(W245,$W$244:$W$277,1)</f>
        <v>13</v>
      </c>
    </row>
    <row r="246" spans="1:26">
      <c r="A246" s="3">
        <v>11</v>
      </c>
      <c r="B246" s="13">
        <v>39988</v>
      </c>
      <c r="C246" s="7">
        <v>68</v>
      </c>
      <c r="D246" s="7" t="s">
        <v>69</v>
      </c>
      <c r="E246" s="153">
        <v>3</v>
      </c>
      <c r="F246" s="153">
        <v>2</v>
      </c>
      <c r="G246" s="153">
        <v>3</v>
      </c>
      <c r="H246" s="153">
        <v>5</v>
      </c>
      <c r="I246" s="153">
        <v>3</v>
      </c>
      <c r="J246" s="153">
        <v>2</v>
      </c>
      <c r="K246" s="153">
        <v>3</v>
      </c>
      <c r="L246" s="153">
        <v>4</v>
      </c>
      <c r="M246" s="153">
        <v>3</v>
      </c>
      <c r="N246" s="153">
        <v>2</v>
      </c>
      <c r="O246" s="153">
        <v>2</v>
      </c>
      <c r="P246" s="153">
        <v>2</v>
      </c>
      <c r="Q246" s="153">
        <v>3</v>
      </c>
      <c r="R246" s="153">
        <v>3</v>
      </c>
      <c r="S246" s="153">
        <v>3</v>
      </c>
      <c r="T246" s="153">
        <v>3</v>
      </c>
      <c r="U246" s="153">
        <v>2</v>
      </c>
      <c r="V246" s="153">
        <v>3</v>
      </c>
      <c r="W246" s="3">
        <v>51</v>
      </c>
      <c r="X246" s="24">
        <v>-5</v>
      </c>
      <c r="Y246" s="2">
        <f>VLOOKUP(Z246,Bakgrunnsdata!$BS$6:$BT$66,2,FALSE)</f>
        <v>37</v>
      </c>
      <c r="Z246" s="2">
        <f t="shared" si="10"/>
        <v>5</v>
      </c>
    </row>
    <row r="247" spans="1:26">
      <c r="A247" s="3">
        <v>11</v>
      </c>
      <c r="B247" s="13">
        <v>39988</v>
      </c>
      <c r="C247" s="7">
        <v>106</v>
      </c>
      <c r="D247" s="9" t="s">
        <v>77</v>
      </c>
      <c r="E247" s="153">
        <v>7</v>
      </c>
      <c r="F247" s="153">
        <v>3</v>
      </c>
      <c r="G247" s="153">
        <v>5</v>
      </c>
      <c r="H247" s="153">
        <v>7</v>
      </c>
      <c r="I247" s="153">
        <v>4</v>
      </c>
      <c r="J247" s="153">
        <v>3</v>
      </c>
      <c r="K247" s="153">
        <v>6</v>
      </c>
      <c r="L247" s="153">
        <v>4</v>
      </c>
      <c r="M247" s="153">
        <v>4</v>
      </c>
      <c r="N247" s="153">
        <v>3</v>
      </c>
      <c r="O247" s="153">
        <v>3</v>
      </c>
      <c r="P247" s="153">
        <v>4</v>
      </c>
      <c r="Q247" s="153">
        <v>4</v>
      </c>
      <c r="R247" s="153">
        <v>5</v>
      </c>
      <c r="S247" s="153">
        <v>5</v>
      </c>
      <c r="T247" s="153">
        <v>4</v>
      </c>
      <c r="U247" s="153">
        <v>4</v>
      </c>
      <c r="V247" s="153">
        <v>4</v>
      </c>
      <c r="W247" s="3">
        <v>79</v>
      </c>
      <c r="X247" s="24">
        <v>23</v>
      </c>
      <c r="Y247" s="2">
        <f>VLOOKUP(Z247,Bakgrunnsdata!$BS$6:$BT$66,2,FALSE)</f>
        <v>3</v>
      </c>
      <c r="Z247" s="2">
        <f t="shared" si="10"/>
        <v>28</v>
      </c>
    </row>
    <row r="248" spans="1:26">
      <c r="A248" s="3">
        <v>11</v>
      </c>
      <c r="B248" s="13">
        <v>39988</v>
      </c>
      <c r="C248" s="7">
        <v>228</v>
      </c>
      <c r="D248" s="9" t="s">
        <v>80</v>
      </c>
      <c r="E248" s="153">
        <v>7</v>
      </c>
      <c r="F248" s="153">
        <v>7</v>
      </c>
      <c r="G248" s="153">
        <v>6</v>
      </c>
      <c r="H248" s="153">
        <v>10</v>
      </c>
      <c r="I248" s="153">
        <v>9</v>
      </c>
      <c r="J248" s="153">
        <v>5</v>
      </c>
      <c r="K248" s="153">
        <v>6</v>
      </c>
      <c r="L248" s="153">
        <v>7</v>
      </c>
      <c r="M248" s="153">
        <v>5</v>
      </c>
      <c r="N248" s="153">
        <v>5</v>
      </c>
      <c r="O248" s="153">
        <v>5</v>
      </c>
      <c r="P248" s="153">
        <v>6</v>
      </c>
      <c r="Q248" s="153">
        <v>4</v>
      </c>
      <c r="R248" s="153">
        <v>7</v>
      </c>
      <c r="S248" s="153">
        <v>7</v>
      </c>
      <c r="T248" s="153">
        <v>6</v>
      </c>
      <c r="U248" s="153">
        <v>5</v>
      </c>
      <c r="V248" s="153">
        <v>5</v>
      </c>
      <c r="W248" s="3">
        <v>112</v>
      </c>
      <c r="X248" s="24">
        <v>56</v>
      </c>
      <c r="Y248" s="2">
        <f>VLOOKUP(Z248,Bakgrunnsdata!$BS$6:$BT$66,2,FALSE)</f>
        <v>0</v>
      </c>
      <c r="Z248" s="2">
        <f t="shared" si="10"/>
        <v>33</v>
      </c>
    </row>
    <row r="249" spans="1:26">
      <c r="A249" s="3">
        <v>11</v>
      </c>
      <c r="B249" s="13">
        <v>39988</v>
      </c>
      <c r="C249" s="7">
        <v>217</v>
      </c>
      <c r="D249" s="7" t="s">
        <v>64</v>
      </c>
      <c r="E249" s="153">
        <v>3</v>
      </c>
      <c r="F249" s="153">
        <v>4</v>
      </c>
      <c r="G249" s="153">
        <v>4</v>
      </c>
      <c r="H249" s="153">
        <v>5</v>
      </c>
      <c r="I249" s="153">
        <v>4</v>
      </c>
      <c r="J249" s="153">
        <v>3</v>
      </c>
      <c r="K249" s="153">
        <v>5</v>
      </c>
      <c r="L249" s="153">
        <v>3</v>
      </c>
      <c r="M249" s="153">
        <v>4</v>
      </c>
      <c r="N249" s="153">
        <v>3</v>
      </c>
      <c r="O249" s="153">
        <v>4</v>
      </c>
      <c r="P249" s="153">
        <v>3</v>
      </c>
      <c r="Q249" s="153">
        <v>3</v>
      </c>
      <c r="R249" s="153">
        <v>4</v>
      </c>
      <c r="S249" s="153">
        <v>4</v>
      </c>
      <c r="T249" s="153">
        <v>3</v>
      </c>
      <c r="U249" s="153">
        <v>3</v>
      </c>
      <c r="V249" s="153">
        <v>3</v>
      </c>
      <c r="W249" s="3">
        <v>65</v>
      </c>
      <c r="X249" s="24">
        <v>9</v>
      </c>
      <c r="Y249" s="2">
        <f>VLOOKUP(Z249,Bakgrunnsdata!$BS$6:$BT$66,2,FALSE)</f>
        <v>7</v>
      </c>
      <c r="Z249" s="2">
        <f t="shared" si="10"/>
        <v>24</v>
      </c>
    </row>
    <row r="250" spans="1:26">
      <c r="A250" s="3">
        <v>11</v>
      </c>
      <c r="B250" s="13">
        <v>39988</v>
      </c>
      <c r="C250" s="7">
        <v>1</v>
      </c>
      <c r="D250" s="7" t="s">
        <v>7</v>
      </c>
      <c r="E250" s="153">
        <v>3</v>
      </c>
      <c r="F250" s="153">
        <v>3</v>
      </c>
      <c r="G250" s="153">
        <v>4</v>
      </c>
      <c r="H250" s="153">
        <v>4</v>
      </c>
      <c r="I250" s="153">
        <v>3</v>
      </c>
      <c r="J250" s="153">
        <v>2</v>
      </c>
      <c r="K250" s="153">
        <v>4</v>
      </c>
      <c r="L250" s="153">
        <v>2</v>
      </c>
      <c r="M250" s="153">
        <v>3</v>
      </c>
      <c r="N250" s="153">
        <v>3</v>
      </c>
      <c r="O250" s="153">
        <v>2</v>
      </c>
      <c r="P250" s="153">
        <v>2</v>
      </c>
      <c r="Q250" s="153">
        <v>2</v>
      </c>
      <c r="R250" s="153">
        <v>4</v>
      </c>
      <c r="S250" s="153">
        <v>2</v>
      </c>
      <c r="T250" s="153">
        <v>3</v>
      </c>
      <c r="U250" s="153">
        <v>2</v>
      </c>
      <c r="V250" s="153">
        <v>2</v>
      </c>
      <c r="W250" s="3">
        <v>50</v>
      </c>
      <c r="X250" s="24">
        <v>-6</v>
      </c>
      <c r="Y250" s="2">
        <f>VLOOKUP(Z250,Bakgrunnsdata!$BS$6:$BT$66,2,FALSE)</f>
        <v>40</v>
      </c>
      <c r="Z250" s="2">
        <f t="shared" si="10"/>
        <v>4</v>
      </c>
    </row>
    <row r="251" spans="1:26">
      <c r="A251" s="3">
        <v>11</v>
      </c>
      <c r="B251" s="13">
        <v>39988</v>
      </c>
      <c r="C251" s="7">
        <v>226</v>
      </c>
      <c r="D251" s="9" t="s">
        <v>66</v>
      </c>
      <c r="E251" s="153">
        <v>8</v>
      </c>
      <c r="F251" s="153">
        <v>5</v>
      </c>
      <c r="G251" s="153">
        <v>8</v>
      </c>
      <c r="H251" s="153">
        <v>13</v>
      </c>
      <c r="I251" s="153">
        <v>7</v>
      </c>
      <c r="J251" s="153">
        <v>4</v>
      </c>
      <c r="K251" s="153">
        <v>14</v>
      </c>
      <c r="L251" s="153">
        <v>5</v>
      </c>
      <c r="M251" s="153">
        <v>4</v>
      </c>
      <c r="N251" s="153">
        <v>8</v>
      </c>
      <c r="O251" s="153">
        <v>5</v>
      </c>
      <c r="P251" s="153">
        <v>3</v>
      </c>
      <c r="Q251" s="153">
        <v>5</v>
      </c>
      <c r="R251" s="153">
        <v>9</v>
      </c>
      <c r="S251" s="153">
        <v>9</v>
      </c>
      <c r="T251" s="153">
        <v>4</v>
      </c>
      <c r="U251" s="153">
        <v>5</v>
      </c>
      <c r="V251" s="153">
        <v>7</v>
      </c>
      <c r="W251" s="3">
        <v>123</v>
      </c>
      <c r="X251" s="24">
        <v>67</v>
      </c>
      <c r="Y251" s="2">
        <f>VLOOKUP(Z251,Bakgrunnsdata!$BS$6:$BT$66,2,FALSE)</f>
        <v>0</v>
      </c>
      <c r="Z251" s="2">
        <f t="shared" si="10"/>
        <v>34</v>
      </c>
    </row>
    <row r="252" spans="1:26">
      <c r="A252" s="3">
        <v>11</v>
      </c>
      <c r="B252" s="13">
        <v>39988</v>
      </c>
      <c r="C252" s="7">
        <v>16</v>
      </c>
      <c r="D252" s="7" t="s">
        <v>30</v>
      </c>
      <c r="E252" s="153">
        <v>3</v>
      </c>
      <c r="F252" s="153">
        <v>2</v>
      </c>
      <c r="G252" s="153">
        <v>3</v>
      </c>
      <c r="H252" s="153">
        <v>4</v>
      </c>
      <c r="I252" s="153">
        <v>3</v>
      </c>
      <c r="J252" s="153">
        <v>2</v>
      </c>
      <c r="K252" s="153">
        <v>2</v>
      </c>
      <c r="L252" s="153">
        <v>3</v>
      </c>
      <c r="M252" s="153">
        <v>2</v>
      </c>
      <c r="N252" s="153">
        <v>2</v>
      </c>
      <c r="O252" s="153">
        <v>3</v>
      </c>
      <c r="P252" s="153">
        <v>3</v>
      </c>
      <c r="Q252" s="153">
        <v>2</v>
      </c>
      <c r="R252" s="153">
        <v>3</v>
      </c>
      <c r="S252" s="153">
        <v>3</v>
      </c>
      <c r="T252" s="153">
        <v>2</v>
      </c>
      <c r="U252" s="153">
        <v>2</v>
      </c>
      <c r="V252" s="153">
        <v>4</v>
      </c>
      <c r="W252" s="3">
        <v>48</v>
      </c>
      <c r="X252" s="24">
        <v>-8</v>
      </c>
      <c r="Y252" s="2">
        <f>VLOOKUP(Z252,Bakgrunnsdata!$BS$6:$BT$66,2,FALSE)</f>
        <v>50</v>
      </c>
      <c r="Z252" s="2">
        <f t="shared" si="10"/>
        <v>1</v>
      </c>
    </row>
    <row r="253" spans="1:26">
      <c r="A253" s="3">
        <v>11</v>
      </c>
      <c r="B253" s="13">
        <v>39988</v>
      </c>
      <c r="C253" s="7">
        <v>12</v>
      </c>
      <c r="D253" s="7" t="s">
        <v>31</v>
      </c>
      <c r="E253" s="153">
        <v>3</v>
      </c>
      <c r="F253" s="153">
        <v>2</v>
      </c>
      <c r="G253" s="153">
        <v>3</v>
      </c>
      <c r="H253" s="153">
        <v>5</v>
      </c>
      <c r="I253" s="153">
        <v>3</v>
      </c>
      <c r="J253" s="153">
        <v>2</v>
      </c>
      <c r="K253" s="153">
        <v>3</v>
      </c>
      <c r="L253" s="153">
        <v>3</v>
      </c>
      <c r="M253" s="153">
        <v>4</v>
      </c>
      <c r="N253" s="153">
        <v>3</v>
      </c>
      <c r="O253" s="153">
        <v>2</v>
      </c>
      <c r="P253" s="153">
        <v>2</v>
      </c>
      <c r="Q253" s="153">
        <v>2</v>
      </c>
      <c r="R253" s="153">
        <v>3</v>
      </c>
      <c r="S253" s="153">
        <v>3</v>
      </c>
      <c r="T253" s="153">
        <v>4</v>
      </c>
      <c r="U253" s="153">
        <v>2</v>
      </c>
      <c r="V253" s="153">
        <v>3</v>
      </c>
      <c r="W253" s="3">
        <v>52</v>
      </c>
      <c r="X253" s="24">
        <v>-4</v>
      </c>
      <c r="Y253" s="2">
        <f>VLOOKUP(Z253,Bakgrunnsdata!$BS$6:$BT$66,2,FALSE)</f>
        <v>32</v>
      </c>
      <c r="Z253" s="2">
        <f t="shared" si="10"/>
        <v>7</v>
      </c>
    </row>
    <row r="254" spans="1:26">
      <c r="A254" s="3">
        <v>11</v>
      </c>
      <c r="B254" s="13">
        <v>39988</v>
      </c>
      <c r="C254" s="7">
        <v>10</v>
      </c>
      <c r="D254" s="9" t="s">
        <v>32</v>
      </c>
      <c r="E254" s="153">
        <v>3</v>
      </c>
      <c r="F254" s="153">
        <v>3</v>
      </c>
      <c r="G254" s="153">
        <v>3</v>
      </c>
      <c r="H254" s="153">
        <v>4</v>
      </c>
      <c r="I254" s="153">
        <v>3</v>
      </c>
      <c r="J254" s="153">
        <v>2</v>
      </c>
      <c r="K254" s="153">
        <v>4</v>
      </c>
      <c r="L254" s="153">
        <v>3</v>
      </c>
      <c r="M254" s="153">
        <v>3</v>
      </c>
      <c r="N254" s="153">
        <v>3</v>
      </c>
      <c r="O254" s="153">
        <v>4</v>
      </c>
      <c r="P254" s="153">
        <v>3</v>
      </c>
      <c r="Q254" s="153">
        <v>2</v>
      </c>
      <c r="R254" s="153">
        <v>3</v>
      </c>
      <c r="S254" s="153">
        <v>3</v>
      </c>
      <c r="T254" s="153">
        <v>3</v>
      </c>
      <c r="U254" s="153">
        <v>2</v>
      </c>
      <c r="V254" s="153">
        <v>3</v>
      </c>
      <c r="W254" s="3">
        <v>54</v>
      </c>
      <c r="X254" s="24">
        <v>-2</v>
      </c>
      <c r="Y254" s="2">
        <f>VLOOKUP(Z254,Bakgrunnsdata!$BS$6:$BT$66,2,FALSE)</f>
        <v>26</v>
      </c>
      <c r="Z254" s="2">
        <f t="shared" si="10"/>
        <v>10</v>
      </c>
    </row>
    <row r="255" spans="1:26">
      <c r="A255" s="3">
        <v>11</v>
      </c>
      <c r="B255" s="13">
        <v>39988</v>
      </c>
      <c r="C255" s="7">
        <v>225</v>
      </c>
      <c r="D255" s="9" t="s">
        <v>78</v>
      </c>
      <c r="E255" s="153">
        <v>4</v>
      </c>
      <c r="F255" s="153">
        <v>3</v>
      </c>
      <c r="G255" s="153">
        <v>4</v>
      </c>
      <c r="H255" s="153">
        <v>7</v>
      </c>
      <c r="I255" s="153">
        <v>4</v>
      </c>
      <c r="J255" s="153">
        <v>5</v>
      </c>
      <c r="K255" s="153">
        <v>6</v>
      </c>
      <c r="L255" s="153">
        <v>5</v>
      </c>
      <c r="M255" s="153">
        <v>5</v>
      </c>
      <c r="N255" s="153">
        <v>5</v>
      </c>
      <c r="O255" s="153">
        <v>4</v>
      </c>
      <c r="P255" s="153">
        <v>5</v>
      </c>
      <c r="Q255" s="153">
        <v>3</v>
      </c>
      <c r="R255" s="153">
        <v>5</v>
      </c>
      <c r="S255" s="153">
        <v>4</v>
      </c>
      <c r="T255" s="153">
        <v>3</v>
      </c>
      <c r="U255" s="153">
        <v>4</v>
      </c>
      <c r="V255" s="153">
        <v>3</v>
      </c>
      <c r="W255" s="3">
        <v>79</v>
      </c>
      <c r="X255" s="24">
        <v>23</v>
      </c>
      <c r="Y255" s="2">
        <f>VLOOKUP(Z255,Bakgrunnsdata!$BS$6:$BT$66,2,FALSE)</f>
        <v>3</v>
      </c>
      <c r="Z255" s="2">
        <f t="shared" si="10"/>
        <v>28</v>
      </c>
    </row>
    <row r="256" spans="1:26">
      <c r="A256" s="3">
        <v>11</v>
      </c>
      <c r="B256" s="13">
        <v>39988</v>
      </c>
      <c r="C256" s="7">
        <v>214</v>
      </c>
      <c r="D256" s="7" t="s">
        <v>43</v>
      </c>
      <c r="E256" s="153">
        <v>5</v>
      </c>
      <c r="F256" s="153">
        <v>2</v>
      </c>
      <c r="G256" s="153">
        <v>4</v>
      </c>
      <c r="H256" s="153">
        <v>5</v>
      </c>
      <c r="I256" s="153">
        <v>3</v>
      </c>
      <c r="J256" s="153">
        <v>2</v>
      </c>
      <c r="K256" s="153">
        <v>6</v>
      </c>
      <c r="L256" s="153">
        <v>3</v>
      </c>
      <c r="M256" s="153">
        <v>2</v>
      </c>
      <c r="N256" s="153">
        <v>4</v>
      </c>
      <c r="O256" s="153">
        <v>2</v>
      </c>
      <c r="P256" s="153">
        <v>2</v>
      </c>
      <c r="Q256" s="153">
        <v>3</v>
      </c>
      <c r="R256" s="153">
        <v>3</v>
      </c>
      <c r="S256" s="153">
        <v>3</v>
      </c>
      <c r="T256" s="153">
        <v>3</v>
      </c>
      <c r="U256" s="153">
        <v>3</v>
      </c>
      <c r="V256" s="153">
        <v>3</v>
      </c>
      <c r="W256" s="3">
        <v>58</v>
      </c>
      <c r="X256" s="24">
        <v>2</v>
      </c>
      <c r="Y256" s="2">
        <f>VLOOKUP(Z256,Bakgrunnsdata!$BS$6:$BT$66,2,FALSE)</f>
        <v>20</v>
      </c>
      <c r="Z256" s="2">
        <f t="shared" si="10"/>
        <v>13</v>
      </c>
    </row>
    <row r="257" spans="1:26">
      <c r="A257" s="3">
        <v>11</v>
      </c>
      <c r="B257" s="13">
        <v>39988</v>
      </c>
      <c r="C257" s="7">
        <v>114</v>
      </c>
      <c r="D257" s="9" t="s">
        <v>79</v>
      </c>
      <c r="E257" s="153">
        <v>5</v>
      </c>
      <c r="F257" s="153">
        <v>4</v>
      </c>
      <c r="G257" s="153">
        <v>6</v>
      </c>
      <c r="H257" s="153">
        <v>6</v>
      </c>
      <c r="I257" s="153">
        <v>5</v>
      </c>
      <c r="J257" s="153">
        <v>5</v>
      </c>
      <c r="K257" s="153">
        <v>6</v>
      </c>
      <c r="L257" s="153">
        <v>6</v>
      </c>
      <c r="M257" s="153">
        <v>4</v>
      </c>
      <c r="N257" s="153">
        <v>3</v>
      </c>
      <c r="O257" s="153">
        <v>3</v>
      </c>
      <c r="P257" s="153">
        <v>3</v>
      </c>
      <c r="Q257" s="153">
        <v>4</v>
      </c>
      <c r="R257" s="153">
        <v>7</v>
      </c>
      <c r="S257" s="153">
        <v>5</v>
      </c>
      <c r="T257" s="153">
        <v>4</v>
      </c>
      <c r="U257" s="153">
        <v>3</v>
      </c>
      <c r="V257" s="153">
        <v>5</v>
      </c>
      <c r="W257" s="3">
        <v>84</v>
      </c>
      <c r="X257" s="24">
        <v>28</v>
      </c>
      <c r="Y257" s="2">
        <f>VLOOKUP(Z257,Bakgrunnsdata!$BS$6:$BT$66,2,FALSE)</f>
        <v>1</v>
      </c>
      <c r="Z257" s="2">
        <f t="shared" si="10"/>
        <v>30</v>
      </c>
    </row>
    <row r="258" spans="1:26">
      <c r="A258" s="3">
        <v>11</v>
      </c>
      <c r="B258" s="13">
        <v>39988</v>
      </c>
      <c r="C258" s="7">
        <v>215</v>
      </c>
      <c r="D258" s="7" t="s">
        <v>63</v>
      </c>
      <c r="E258" s="153">
        <v>4</v>
      </c>
      <c r="F258" s="153">
        <v>2</v>
      </c>
      <c r="G258" s="153">
        <v>3</v>
      </c>
      <c r="H258" s="153">
        <v>5</v>
      </c>
      <c r="I258" s="153">
        <v>3</v>
      </c>
      <c r="J258" s="153">
        <v>2</v>
      </c>
      <c r="K258" s="153">
        <v>4</v>
      </c>
      <c r="L258" s="153">
        <v>3</v>
      </c>
      <c r="M258" s="153">
        <v>3</v>
      </c>
      <c r="N258" s="153">
        <v>3</v>
      </c>
      <c r="O258" s="153">
        <v>4</v>
      </c>
      <c r="P258" s="153">
        <v>5</v>
      </c>
      <c r="Q258" s="153">
        <v>4</v>
      </c>
      <c r="R258" s="153">
        <v>5</v>
      </c>
      <c r="S258" s="153">
        <v>3</v>
      </c>
      <c r="T258" s="153">
        <v>2</v>
      </c>
      <c r="U258" s="153">
        <v>3</v>
      </c>
      <c r="V258" s="153">
        <v>3</v>
      </c>
      <c r="W258" s="3">
        <v>61</v>
      </c>
      <c r="X258" s="24">
        <v>5</v>
      </c>
      <c r="Y258" s="2">
        <f>VLOOKUP(Z258,Bakgrunnsdata!$BS$6:$BT$66,2,FALSE)</f>
        <v>14</v>
      </c>
      <c r="Z258" s="2">
        <f t="shared" si="10"/>
        <v>17</v>
      </c>
    </row>
    <row r="259" spans="1:26">
      <c r="A259" s="3">
        <v>11</v>
      </c>
      <c r="B259" s="13">
        <v>39988</v>
      </c>
      <c r="C259" s="7">
        <v>224</v>
      </c>
      <c r="D259" s="9" t="s">
        <v>76</v>
      </c>
      <c r="E259" s="153">
        <v>5</v>
      </c>
      <c r="F259" s="153">
        <v>4</v>
      </c>
      <c r="G259" s="153">
        <v>4</v>
      </c>
      <c r="H259" s="153">
        <v>5</v>
      </c>
      <c r="I259" s="153">
        <v>4</v>
      </c>
      <c r="J259" s="153">
        <v>4</v>
      </c>
      <c r="K259" s="153">
        <v>5</v>
      </c>
      <c r="L259" s="153">
        <v>3</v>
      </c>
      <c r="M259" s="153">
        <v>4</v>
      </c>
      <c r="N259" s="153">
        <v>2</v>
      </c>
      <c r="O259" s="153">
        <v>3</v>
      </c>
      <c r="P259" s="153">
        <v>3</v>
      </c>
      <c r="Q259" s="153">
        <v>3</v>
      </c>
      <c r="R259" s="153">
        <v>4</v>
      </c>
      <c r="S259" s="153">
        <v>4</v>
      </c>
      <c r="T259" s="153">
        <v>4</v>
      </c>
      <c r="U259" s="153">
        <v>3</v>
      </c>
      <c r="V259" s="153">
        <v>4</v>
      </c>
      <c r="W259" s="3">
        <v>68</v>
      </c>
      <c r="X259" s="24">
        <v>12</v>
      </c>
      <c r="Y259" s="2">
        <f>VLOOKUP(Z259,Bakgrunnsdata!$BS$6:$BT$66,2,FALSE)</f>
        <v>6</v>
      </c>
      <c r="Z259" s="2">
        <f t="shared" si="10"/>
        <v>25</v>
      </c>
    </row>
    <row r="260" spans="1:26">
      <c r="A260" s="3">
        <v>11</v>
      </c>
      <c r="B260" s="13">
        <v>39988</v>
      </c>
      <c r="C260" s="7">
        <v>25</v>
      </c>
      <c r="D260" s="9" t="s">
        <v>20</v>
      </c>
      <c r="E260" s="153">
        <v>3</v>
      </c>
      <c r="F260" s="153">
        <v>3</v>
      </c>
      <c r="G260" s="153">
        <v>3</v>
      </c>
      <c r="H260" s="153">
        <v>3</v>
      </c>
      <c r="I260" s="153">
        <v>2</v>
      </c>
      <c r="J260" s="153">
        <v>2</v>
      </c>
      <c r="K260" s="153">
        <v>4</v>
      </c>
      <c r="L260" s="153">
        <v>3</v>
      </c>
      <c r="M260" s="153">
        <v>3</v>
      </c>
      <c r="N260" s="153">
        <v>3</v>
      </c>
      <c r="O260" s="153">
        <v>2</v>
      </c>
      <c r="P260" s="153">
        <v>4</v>
      </c>
      <c r="Q260" s="153">
        <v>2</v>
      </c>
      <c r="R260" s="153">
        <v>4</v>
      </c>
      <c r="S260" s="153">
        <v>3</v>
      </c>
      <c r="T260" s="153">
        <v>2</v>
      </c>
      <c r="U260" s="153">
        <v>3</v>
      </c>
      <c r="V260" s="153">
        <v>3</v>
      </c>
      <c r="W260" s="3">
        <v>52</v>
      </c>
      <c r="X260" s="24">
        <v>-4</v>
      </c>
      <c r="Y260" s="2">
        <f>VLOOKUP(Z260,Bakgrunnsdata!$BS$6:$BT$66,2,FALSE)</f>
        <v>32</v>
      </c>
      <c r="Z260" s="2">
        <f t="shared" si="10"/>
        <v>7</v>
      </c>
    </row>
    <row r="261" spans="1:26">
      <c r="A261" s="3">
        <v>11</v>
      </c>
      <c r="B261" s="13">
        <v>39988</v>
      </c>
      <c r="C261" s="7">
        <v>7</v>
      </c>
      <c r="D261" s="7" t="s">
        <v>24</v>
      </c>
      <c r="E261" s="153">
        <v>4</v>
      </c>
      <c r="F261" s="153">
        <v>3</v>
      </c>
      <c r="G261" s="153">
        <v>3</v>
      </c>
      <c r="H261" s="153">
        <v>3</v>
      </c>
      <c r="I261" s="153">
        <v>2</v>
      </c>
      <c r="J261" s="153">
        <v>2</v>
      </c>
      <c r="K261" s="153">
        <v>5</v>
      </c>
      <c r="L261" s="153">
        <v>2</v>
      </c>
      <c r="M261" s="153">
        <v>3</v>
      </c>
      <c r="N261" s="153">
        <v>4</v>
      </c>
      <c r="O261" s="153">
        <v>2</v>
      </c>
      <c r="P261" s="153">
        <v>2</v>
      </c>
      <c r="Q261" s="153">
        <v>3</v>
      </c>
      <c r="R261" s="153">
        <v>3</v>
      </c>
      <c r="S261" s="153">
        <v>3</v>
      </c>
      <c r="T261" s="153">
        <v>3</v>
      </c>
      <c r="U261" s="153">
        <v>2</v>
      </c>
      <c r="V261" s="153">
        <v>3</v>
      </c>
      <c r="W261" s="3">
        <v>52</v>
      </c>
      <c r="X261" s="24">
        <v>-4</v>
      </c>
      <c r="Y261" s="2">
        <f>VLOOKUP(Z261,Bakgrunnsdata!$BS$6:$BT$66,2,FALSE)</f>
        <v>32</v>
      </c>
      <c r="Z261" s="2">
        <f t="shared" si="10"/>
        <v>7</v>
      </c>
    </row>
    <row r="262" spans="1:26">
      <c r="A262" s="3">
        <v>11</v>
      </c>
      <c r="B262" s="13">
        <v>39988</v>
      </c>
      <c r="C262" s="7">
        <v>4</v>
      </c>
      <c r="D262" s="7" t="s">
        <v>9</v>
      </c>
      <c r="E262" s="153">
        <v>3</v>
      </c>
      <c r="F262" s="153">
        <v>2</v>
      </c>
      <c r="G262" s="153">
        <v>4</v>
      </c>
      <c r="H262" s="153">
        <v>3</v>
      </c>
      <c r="I262" s="153">
        <v>2</v>
      </c>
      <c r="J262" s="153">
        <v>2</v>
      </c>
      <c r="K262" s="153">
        <v>3</v>
      </c>
      <c r="L262" s="153">
        <v>2</v>
      </c>
      <c r="M262" s="153">
        <v>3</v>
      </c>
      <c r="N262" s="153">
        <v>2</v>
      </c>
      <c r="O262" s="153">
        <v>3</v>
      </c>
      <c r="P262" s="153">
        <v>3</v>
      </c>
      <c r="Q262" s="153">
        <v>3</v>
      </c>
      <c r="R262" s="153">
        <v>3</v>
      </c>
      <c r="S262" s="153">
        <v>3</v>
      </c>
      <c r="T262" s="153">
        <v>2</v>
      </c>
      <c r="U262" s="153">
        <v>2</v>
      </c>
      <c r="V262" s="153">
        <v>3</v>
      </c>
      <c r="W262" s="3">
        <v>48</v>
      </c>
      <c r="X262" s="24">
        <v>-8</v>
      </c>
      <c r="Y262" s="2">
        <f>VLOOKUP(Z262,Bakgrunnsdata!$BS$6:$BT$66,2,FALSE)</f>
        <v>50</v>
      </c>
      <c r="Z262" s="2">
        <f t="shared" si="10"/>
        <v>1</v>
      </c>
    </row>
    <row r="263" spans="1:26">
      <c r="A263" s="3">
        <v>11</v>
      </c>
      <c r="B263" s="13">
        <v>39988</v>
      </c>
      <c r="C263" s="7">
        <v>38</v>
      </c>
      <c r="D263" s="9" t="s">
        <v>14</v>
      </c>
      <c r="E263" s="153">
        <v>4</v>
      </c>
      <c r="F263" s="153">
        <v>3</v>
      </c>
      <c r="G263" s="153">
        <v>4</v>
      </c>
      <c r="H263" s="153">
        <v>4</v>
      </c>
      <c r="I263" s="153">
        <v>4</v>
      </c>
      <c r="J263" s="153">
        <v>4</v>
      </c>
      <c r="K263" s="153">
        <v>4</v>
      </c>
      <c r="L263" s="153">
        <v>3</v>
      </c>
      <c r="M263" s="153">
        <v>3</v>
      </c>
      <c r="N263" s="153">
        <v>3</v>
      </c>
      <c r="O263" s="153">
        <v>5</v>
      </c>
      <c r="P263" s="153">
        <v>4</v>
      </c>
      <c r="Q263" s="153">
        <v>2</v>
      </c>
      <c r="R263" s="153">
        <v>4</v>
      </c>
      <c r="S263" s="153">
        <v>4</v>
      </c>
      <c r="T263" s="153">
        <v>3</v>
      </c>
      <c r="U263" s="153">
        <v>3</v>
      </c>
      <c r="V263" s="153">
        <v>3</v>
      </c>
      <c r="W263" s="3">
        <v>64</v>
      </c>
      <c r="X263" s="24">
        <v>8</v>
      </c>
      <c r="Y263" s="2">
        <f>VLOOKUP(Z263,Bakgrunnsdata!$BS$6:$BT$66,2,FALSE)</f>
        <v>11</v>
      </c>
      <c r="Z263" s="2">
        <f t="shared" si="10"/>
        <v>20</v>
      </c>
    </row>
    <row r="264" spans="1:26">
      <c r="A264" s="3">
        <v>11</v>
      </c>
      <c r="B264" s="13">
        <v>39988</v>
      </c>
      <c r="C264" s="7">
        <v>220</v>
      </c>
      <c r="D264" s="9" t="s">
        <v>19</v>
      </c>
      <c r="E264" s="153">
        <v>7</v>
      </c>
      <c r="F264" s="153">
        <v>4</v>
      </c>
      <c r="G264" s="153">
        <v>8</v>
      </c>
      <c r="H264" s="153">
        <v>8</v>
      </c>
      <c r="I264" s="153">
        <v>4</v>
      </c>
      <c r="J264" s="153">
        <v>3</v>
      </c>
      <c r="K264" s="153">
        <v>8</v>
      </c>
      <c r="L264" s="153">
        <v>4</v>
      </c>
      <c r="M264" s="153">
        <v>6</v>
      </c>
      <c r="N264" s="153">
        <v>3</v>
      </c>
      <c r="O264" s="153">
        <v>5</v>
      </c>
      <c r="P264" s="153">
        <v>4</v>
      </c>
      <c r="Q264" s="153">
        <v>6</v>
      </c>
      <c r="R264" s="153">
        <v>9</v>
      </c>
      <c r="S264" s="153">
        <v>7</v>
      </c>
      <c r="T264" s="153">
        <v>4</v>
      </c>
      <c r="U264" s="153">
        <v>4</v>
      </c>
      <c r="V264" s="153">
        <v>5</v>
      </c>
      <c r="W264" s="3">
        <v>99</v>
      </c>
      <c r="X264" s="24">
        <v>43</v>
      </c>
      <c r="Y264" s="2">
        <f>VLOOKUP(Z264,Bakgrunnsdata!$BS$6:$BT$66,2,FALSE)</f>
        <v>0</v>
      </c>
      <c r="Z264" s="2">
        <f t="shared" si="10"/>
        <v>31</v>
      </c>
    </row>
    <row r="265" spans="1:26">
      <c r="A265" s="3">
        <v>11</v>
      </c>
      <c r="B265" s="13">
        <v>39988</v>
      </c>
      <c r="C265" s="7">
        <v>49</v>
      </c>
      <c r="D265" s="7" t="s">
        <v>75</v>
      </c>
      <c r="E265" s="153">
        <v>5</v>
      </c>
      <c r="F265" s="153">
        <v>4</v>
      </c>
      <c r="G265" s="153">
        <v>5</v>
      </c>
      <c r="H265" s="153">
        <v>5</v>
      </c>
      <c r="I265" s="153">
        <v>3</v>
      </c>
      <c r="J265" s="153">
        <v>3</v>
      </c>
      <c r="K265" s="153">
        <v>4</v>
      </c>
      <c r="L265" s="153">
        <v>4</v>
      </c>
      <c r="M265" s="153">
        <v>3</v>
      </c>
      <c r="N265" s="153">
        <v>3</v>
      </c>
      <c r="O265" s="153">
        <v>2</v>
      </c>
      <c r="P265" s="153">
        <v>4</v>
      </c>
      <c r="Q265" s="153">
        <v>3</v>
      </c>
      <c r="R265" s="153">
        <v>4</v>
      </c>
      <c r="S265" s="153">
        <v>3</v>
      </c>
      <c r="T265" s="153">
        <v>3</v>
      </c>
      <c r="U265" s="153">
        <v>3</v>
      </c>
      <c r="V265" s="153">
        <v>3</v>
      </c>
      <c r="W265" s="3">
        <v>64</v>
      </c>
      <c r="X265" s="24">
        <v>8</v>
      </c>
      <c r="Y265" s="2">
        <f>VLOOKUP(Z265,Bakgrunnsdata!$BS$6:$BT$66,2,FALSE)</f>
        <v>11</v>
      </c>
      <c r="Z265" s="2">
        <f t="shared" si="10"/>
        <v>20</v>
      </c>
    </row>
    <row r="266" spans="1:26">
      <c r="A266" s="3">
        <v>11</v>
      </c>
      <c r="B266" s="13">
        <v>39988</v>
      </c>
      <c r="C266" s="7">
        <v>56</v>
      </c>
      <c r="D266" s="7" t="s">
        <v>74</v>
      </c>
      <c r="E266" s="153">
        <v>5</v>
      </c>
      <c r="F266" s="153">
        <v>2</v>
      </c>
      <c r="G266" s="153">
        <v>4</v>
      </c>
      <c r="H266" s="153">
        <v>4</v>
      </c>
      <c r="I266" s="153">
        <v>3</v>
      </c>
      <c r="J266" s="153">
        <v>4</v>
      </c>
      <c r="K266" s="153">
        <v>5</v>
      </c>
      <c r="L266" s="153">
        <v>5</v>
      </c>
      <c r="M266" s="153">
        <v>2</v>
      </c>
      <c r="N266" s="153">
        <v>4</v>
      </c>
      <c r="O266" s="153">
        <v>4</v>
      </c>
      <c r="P266" s="153">
        <v>3</v>
      </c>
      <c r="Q266" s="153">
        <v>2</v>
      </c>
      <c r="R266" s="153">
        <v>5</v>
      </c>
      <c r="S266" s="153">
        <v>3</v>
      </c>
      <c r="T266" s="153">
        <v>3</v>
      </c>
      <c r="U266" s="153">
        <v>3</v>
      </c>
      <c r="V266" s="153">
        <v>3</v>
      </c>
      <c r="W266" s="3">
        <v>64</v>
      </c>
      <c r="X266" s="24">
        <v>8</v>
      </c>
      <c r="Y266" s="2">
        <f>VLOOKUP(Z266,Bakgrunnsdata!$BS$6:$BT$66,2,FALSE)</f>
        <v>11</v>
      </c>
      <c r="Z266" s="2">
        <f t="shared" si="10"/>
        <v>20</v>
      </c>
    </row>
    <row r="267" spans="1:26">
      <c r="A267" s="3">
        <v>11</v>
      </c>
      <c r="B267" s="13">
        <v>39988</v>
      </c>
      <c r="C267" s="7">
        <v>13</v>
      </c>
      <c r="D267" s="7" t="s">
        <v>71</v>
      </c>
      <c r="E267" s="153">
        <v>3</v>
      </c>
      <c r="F267" s="153">
        <v>3</v>
      </c>
      <c r="G267" s="153">
        <v>5</v>
      </c>
      <c r="H267" s="153">
        <v>4</v>
      </c>
      <c r="I267" s="153">
        <v>4</v>
      </c>
      <c r="J267" s="153">
        <v>4</v>
      </c>
      <c r="K267" s="153">
        <v>4</v>
      </c>
      <c r="L267" s="153">
        <v>4</v>
      </c>
      <c r="M267" s="153">
        <v>3</v>
      </c>
      <c r="N267" s="153">
        <v>3</v>
      </c>
      <c r="O267" s="153">
        <v>2</v>
      </c>
      <c r="P267" s="153">
        <v>3</v>
      </c>
      <c r="Q267" s="153">
        <v>3</v>
      </c>
      <c r="R267" s="153">
        <v>4</v>
      </c>
      <c r="S267" s="153">
        <v>4</v>
      </c>
      <c r="T267" s="153">
        <v>3</v>
      </c>
      <c r="U267" s="153">
        <v>3</v>
      </c>
      <c r="V267" s="153">
        <v>3</v>
      </c>
      <c r="W267" s="3">
        <v>62</v>
      </c>
      <c r="X267" s="24">
        <v>6</v>
      </c>
      <c r="Y267" s="2">
        <f>VLOOKUP(Z267,Bakgrunnsdata!$BS$6:$BT$66,2,FALSE)</f>
        <v>13</v>
      </c>
      <c r="Z267" s="2">
        <f t="shared" si="10"/>
        <v>18</v>
      </c>
    </row>
    <row r="268" spans="1:26">
      <c r="A268" s="3">
        <v>11</v>
      </c>
      <c r="B268" s="13">
        <v>39988</v>
      </c>
      <c r="C268" s="7">
        <v>2</v>
      </c>
      <c r="D268" s="7" t="s">
        <v>4</v>
      </c>
      <c r="E268" s="153">
        <v>3</v>
      </c>
      <c r="F268" s="153">
        <v>2</v>
      </c>
      <c r="G268" s="153">
        <v>4</v>
      </c>
      <c r="H268" s="153">
        <v>3</v>
      </c>
      <c r="I268" s="153">
        <v>3</v>
      </c>
      <c r="J268" s="153">
        <v>3</v>
      </c>
      <c r="K268" s="153">
        <v>3</v>
      </c>
      <c r="L268" s="153">
        <v>2</v>
      </c>
      <c r="M268" s="153">
        <v>2</v>
      </c>
      <c r="N268" s="153">
        <v>2</v>
      </c>
      <c r="O268" s="153">
        <v>3</v>
      </c>
      <c r="P268" s="153">
        <v>3</v>
      </c>
      <c r="Q268" s="153">
        <v>3</v>
      </c>
      <c r="R268" s="153">
        <v>4</v>
      </c>
      <c r="S268" s="153">
        <v>2</v>
      </c>
      <c r="T268" s="153">
        <v>2</v>
      </c>
      <c r="U268" s="153">
        <v>3</v>
      </c>
      <c r="V268" s="153">
        <v>2</v>
      </c>
      <c r="W268" s="3">
        <v>49</v>
      </c>
      <c r="X268" s="24">
        <v>-7</v>
      </c>
      <c r="Y268" s="2">
        <f>VLOOKUP(Z268,Bakgrunnsdata!$BS$6:$BT$66,2,FALSE)</f>
        <v>43</v>
      </c>
      <c r="Z268" s="2">
        <f t="shared" si="10"/>
        <v>3</v>
      </c>
    </row>
    <row r="269" spans="1:26">
      <c r="A269" s="3">
        <v>11</v>
      </c>
      <c r="B269" s="13">
        <v>39988</v>
      </c>
      <c r="C269" s="7">
        <v>202</v>
      </c>
      <c r="D269" s="7" t="s">
        <v>5</v>
      </c>
      <c r="E269" s="153">
        <v>3</v>
      </c>
      <c r="F269" s="153">
        <v>3</v>
      </c>
      <c r="G269" s="153">
        <v>5</v>
      </c>
      <c r="H269" s="153">
        <v>4</v>
      </c>
      <c r="I269" s="153">
        <v>2</v>
      </c>
      <c r="J269" s="153">
        <v>3</v>
      </c>
      <c r="K269" s="153">
        <v>5</v>
      </c>
      <c r="L269" s="153">
        <v>2</v>
      </c>
      <c r="M269" s="153">
        <v>3</v>
      </c>
      <c r="N269" s="153">
        <v>3</v>
      </c>
      <c r="O269" s="153">
        <v>2</v>
      </c>
      <c r="P269" s="153">
        <v>2</v>
      </c>
      <c r="Q269" s="153">
        <v>2</v>
      </c>
      <c r="R269" s="153">
        <v>3</v>
      </c>
      <c r="S269" s="153">
        <v>2</v>
      </c>
      <c r="T269" s="153">
        <v>3</v>
      </c>
      <c r="U269" s="153">
        <v>2</v>
      </c>
      <c r="V269" s="153">
        <v>2</v>
      </c>
      <c r="W269" s="3">
        <v>51</v>
      </c>
      <c r="X269" s="24">
        <v>-5</v>
      </c>
      <c r="Y269" s="2">
        <f>VLOOKUP(Z269,Bakgrunnsdata!$BS$6:$BT$66,2,FALSE)</f>
        <v>37</v>
      </c>
      <c r="Z269" s="2">
        <f t="shared" si="10"/>
        <v>5</v>
      </c>
    </row>
    <row r="270" spans="1:26">
      <c r="A270" s="3">
        <v>11</v>
      </c>
      <c r="B270" s="13">
        <v>39988</v>
      </c>
      <c r="C270" s="7">
        <v>118</v>
      </c>
      <c r="D270" s="9" t="s">
        <v>70</v>
      </c>
      <c r="E270" s="153">
        <v>4</v>
      </c>
      <c r="F270" s="153">
        <v>2</v>
      </c>
      <c r="G270" s="153">
        <v>4</v>
      </c>
      <c r="H270" s="153">
        <v>5</v>
      </c>
      <c r="I270" s="153">
        <v>3</v>
      </c>
      <c r="J270" s="153">
        <v>2</v>
      </c>
      <c r="K270" s="153">
        <v>4</v>
      </c>
      <c r="L270" s="153">
        <v>2</v>
      </c>
      <c r="M270" s="153">
        <v>3</v>
      </c>
      <c r="N270" s="153">
        <v>2</v>
      </c>
      <c r="O270" s="153">
        <v>4</v>
      </c>
      <c r="P270" s="153">
        <v>2</v>
      </c>
      <c r="Q270" s="153">
        <v>2</v>
      </c>
      <c r="R270" s="153">
        <v>4</v>
      </c>
      <c r="S270" s="153">
        <v>2</v>
      </c>
      <c r="T270" s="153">
        <v>3</v>
      </c>
      <c r="U270" s="153">
        <v>3</v>
      </c>
      <c r="V270" s="153">
        <v>3</v>
      </c>
      <c r="W270" s="3">
        <v>54</v>
      </c>
      <c r="X270" s="24">
        <v>-2</v>
      </c>
      <c r="Y270" s="2">
        <f>VLOOKUP(Z270,Bakgrunnsdata!$BS$6:$BT$66,2,FALSE)</f>
        <v>26</v>
      </c>
      <c r="Z270" s="2">
        <f t="shared" si="10"/>
        <v>10</v>
      </c>
    </row>
    <row r="271" spans="1:26">
      <c r="A271" s="3">
        <v>11</v>
      </c>
      <c r="B271" s="13">
        <v>39988</v>
      </c>
      <c r="C271" s="7">
        <v>17</v>
      </c>
      <c r="D271" s="7" t="s">
        <v>73</v>
      </c>
      <c r="E271" s="153">
        <v>4</v>
      </c>
      <c r="F271" s="153">
        <v>4</v>
      </c>
      <c r="G271" s="153">
        <v>4</v>
      </c>
      <c r="H271" s="153">
        <v>4</v>
      </c>
      <c r="I271" s="153">
        <v>3</v>
      </c>
      <c r="J271" s="153">
        <v>3</v>
      </c>
      <c r="K271" s="153">
        <v>4</v>
      </c>
      <c r="L271" s="153">
        <v>4</v>
      </c>
      <c r="M271" s="153">
        <v>4</v>
      </c>
      <c r="N271" s="153">
        <v>3</v>
      </c>
      <c r="O271" s="153">
        <v>4</v>
      </c>
      <c r="P271" s="153">
        <v>3</v>
      </c>
      <c r="Q271" s="153">
        <v>4</v>
      </c>
      <c r="R271" s="153">
        <v>4</v>
      </c>
      <c r="S271" s="153">
        <v>4</v>
      </c>
      <c r="T271" s="153">
        <v>3</v>
      </c>
      <c r="U271" s="153">
        <v>3</v>
      </c>
      <c r="V271" s="153">
        <v>2</v>
      </c>
      <c r="W271" s="3">
        <v>64</v>
      </c>
      <c r="X271" s="24">
        <v>8</v>
      </c>
      <c r="Y271" s="2">
        <f>VLOOKUP(Z271,Bakgrunnsdata!$BS$6:$BT$66,2,FALSE)</f>
        <v>11</v>
      </c>
      <c r="Z271" s="2">
        <f t="shared" si="10"/>
        <v>20</v>
      </c>
    </row>
    <row r="272" spans="1:26">
      <c r="A272" s="3">
        <v>11</v>
      </c>
      <c r="B272" s="13">
        <v>39988</v>
      </c>
      <c r="C272" s="7">
        <v>3</v>
      </c>
      <c r="D272" s="7" t="s">
        <v>22</v>
      </c>
      <c r="E272" s="153">
        <v>3</v>
      </c>
      <c r="F272" s="153">
        <v>3</v>
      </c>
      <c r="G272" s="153">
        <v>3</v>
      </c>
      <c r="H272" s="153">
        <v>4</v>
      </c>
      <c r="I272" s="153">
        <v>3</v>
      </c>
      <c r="J272" s="153">
        <v>2</v>
      </c>
      <c r="K272" s="153">
        <v>4</v>
      </c>
      <c r="L272" s="153">
        <v>3</v>
      </c>
      <c r="M272" s="153">
        <v>4</v>
      </c>
      <c r="N272" s="153">
        <v>3</v>
      </c>
      <c r="O272" s="153">
        <v>4</v>
      </c>
      <c r="P272" s="153">
        <v>2</v>
      </c>
      <c r="Q272" s="153">
        <v>2</v>
      </c>
      <c r="R272" s="153">
        <v>4</v>
      </c>
      <c r="S272" s="153">
        <v>3</v>
      </c>
      <c r="T272" s="153">
        <v>2</v>
      </c>
      <c r="U272" s="153">
        <v>2</v>
      </c>
      <c r="V272" s="153">
        <v>4</v>
      </c>
      <c r="W272" s="3">
        <v>55</v>
      </c>
      <c r="X272" s="24">
        <v>-1</v>
      </c>
      <c r="Y272" s="2">
        <f>VLOOKUP(Z272,Bakgrunnsdata!$BS$6:$BT$66,2,FALSE)</f>
        <v>22</v>
      </c>
      <c r="Z272" s="2">
        <f t="shared" si="10"/>
        <v>12</v>
      </c>
    </row>
    <row r="273" spans="1:26">
      <c r="A273" s="3">
        <v>11</v>
      </c>
      <c r="B273" s="13">
        <v>39988</v>
      </c>
      <c r="C273" s="7">
        <v>19</v>
      </c>
      <c r="D273" s="7" t="s">
        <v>29</v>
      </c>
      <c r="E273" s="153">
        <v>3</v>
      </c>
      <c r="F273" s="153">
        <v>3</v>
      </c>
      <c r="G273" s="153">
        <v>4</v>
      </c>
      <c r="H273" s="153">
        <v>4</v>
      </c>
      <c r="I273" s="153">
        <v>3</v>
      </c>
      <c r="J273" s="153">
        <v>4</v>
      </c>
      <c r="K273" s="153">
        <v>4</v>
      </c>
      <c r="L273" s="153">
        <v>4</v>
      </c>
      <c r="M273" s="153">
        <v>3</v>
      </c>
      <c r="N273" s="153">
        <v>3</v>
      </c>
      <c r="O273" s="153">
        <v>4</v>
      </c>
      <c r="P273" s="153">
        <v>3</v>
      </c>
      <c r="Q273" s="153">
        <v>2</v>
      </c>
      <c r="R273" s="153">
        <v>4</v>
      </c>
      <c r="S273" s="153">
        <v>4</v>
      </c>
      <c r="T273" s="153">
        <v>3</v>
      </c>
      <c r="U273" s="153">
        <v>2</v>
      </c>
      <c r="V273" s="153">
        <v>3</v>
      </c>
      <c r="W273" s="3">
        <v>60</v>
      </c>
      <c r="X273" s="24">
        <v>4</v>
      </c>
      <c r="Y273" s="2">
        <f>VLOOKUP(Z273,Bakgrunnsdata!$BS$6:$BT$66,2,FALSE)</f>
        <v>16</v>
      </c>
      <c r="Z273" s="2">
        <f t="shared" si="10"/>
        <v>15</v>
      </c>
    </row>
    <row r="274" spans="1:26">
      <c r="A274" s="3">
        <v>11</v>
      </c>
      <c r="B274" s="13">
        <v>39988</v>
      </c>
      <c r="C274" s="7">
        <v>210</v>
      </c>
      <c r="D274" s="7" t="s">
        <v>21</v>
      </c>
      <c r="E274" s="153">
        <v>4</v>
      </c>
      <c r="F274" s="153">
        <v>3</v>
      </c>
      <c r="G274" s="153">
        <v>4</v>
      </c>
      <c r="H274" s="153">
        <v>4</v>
      </c>
      <c r="I274" s="153">
        <v>3</v>
      </c>
      <c r="J274" s="153">
        <v>2</v>
      </c>
      <c r="K274" s="153">
        <v>5</v>
      </c>
      <c r="L274" s="153">
        <v>2</v>
      </c>
      <c r="M274" s="153">
        <v>3</v>
      </c>
      <c r="N274" s="153">
        <v>3</v>
      </c>
      <c r="O274" s="153">
        <v>4</v>
      </c>
      <c r="P274" s="153">
        <v>3</v>
      </c>
      <c r="Q274" s="153">
        <v>2</v>
      </c>
      <c r="R274" s="153">
        <v>4</v>
      </c>
      <c r="S274" s="153">
        <v>4</v>
      </c>
      <c r="T274" s="153">
        <v>4</v>
      </c>
      <c r="U274" s="153">
        <v>2</v>
      </c>
      <c r="V274" s="153">
        <v>4</v>
      </c>
      <c r="W274" s="3">
        <v>60</v>
      </c>
      <c r="X274" s="24">
        <v>4</v>
      </c>
      <c r="Y274" s="2">
        <f>VLOOKUP(Z274,Bakgrunnsdata!$BS$6:$BT$66,2,FALSE)</f>
        <v>16</v>
      </c>
      <c r="Z274" s="2">
        <f t="shared" si="10"/>
        <v>15</v>
      </c>
    </row>
    <row r="275" spans="1:26">
      <c r="A275" s="3">
        <v>11</v>
      </c>
      <c r="B275" s="13">
        <v>39988</v>
      </c>
      <c r="C275" s="7">
        <v>213</v>
      </c>
      <c r="D275" s="9" t="s">
        <v>90</v>
      </c>
      <c r="E275" s="153">
        <v>5</v>
      </c>
      <c r="F275" s="153">
        <v>4</v>
      </c>
      <c r="G275" s="153">
        <v>4</v>
      </c>
      <c r="H275" s="153">
        <v>8</v>
      </c>
      <c r="I275" s="153">
        <v>4</v>
      </c>
      <c r="J275" s="153">
        <v>4</v>
      </c>
      <c r="K275" s="153">
        <v>6</v>
      </c>
      <c r="L275" s="153">
        <v>4</v>
      </c>
      <c r="M275" s="153">
        <v>4</v>
      </c>
      <c r="N275" s="153">
        <v>4</v>
      </c>
      <c r="O275" s="153">
        <v>4</v>
      </c>
      <c r="P275" s="153">
        <v>3</v>
      </c>
      <c r="Q275" s="153">
        <v>3</v>
      </c>
      <c r="R275" s="153">
        <v>4</v>
      </c>
      <c r="S275" s="153">
        <v>4</v>
      </c>
      <c r="T275" s="153">
        <v>4</v>
      </c>
      <c r="U275" s="153">
        <v>4</v>
      </c>
      <c r="V275" s="153">
        <v>4</v>
      </c>
      <c r="W275" s="3">
        <v>77</v>
      </c>
      <c r="X275" s="24">
        <v>21</v>
      </c>
      <c r="Y275" s="2">
        <f>VLOOKUP(Z275,Bakgrunnsdata!$BS$6:$BT$66,2,FALSE)</f>
        <v>4</v>
      </c>
      <c r="Z275" s="2">
        <f t="shared" si="10"/>
        <v>27</v>
      </c>
    </row>
    <row r="276" spans="1:26">
      <c r="A276" s="3">
        <v>11</v>
      </c>
      <c r="B276" s="13">
        <v>39988</v>
      </c>
      <c r="C276" s="7">
        <v>219</v>
      </c>
      <c r="D276" s="9" t="s">
        <v>28</v>
      </c>
      <c r="E276" s="153">
        <v>4</v>
      </c>
      <c r="F276" s="153">
        <v>4</v>
      </c>
      <c r="G276" s="153">
        <v>4</v>
      </c>
      <c r="H276" s="153">
        <v>7</v>
      </c>
      <c r="I276" s="153">
        <v>4</v>
      </c>
      <c r="J276" s="153">
        <v>3</v>
      </c>
      <c r="K276" s="153">
        <v>6</v>
      </c>
      <c r="L276" s="153">
        <v>4</v>
      </c>
      <c r="M276" s="153">
        <v>4</v>
      </c>
      <c r="N276" s="153">
        <v>5</v>
      </c>
      <c r="O276" s="153">
        <v>4</v>
      </c>
      <c r="P276" s="153">
        <v>3</v>
      </c>
      <c r="Q276" s="153">
        <v>4</v>
      </c>
      <c r="R276" s="153">
        <v>6</v>
      </c>
      <c r="S276" s="153">
        <v>4</v>
      </c>
      <c r="T276" s="153">
        <v>3</v>
      </c>
      <c r="U276" s="153">
        <v>4</v>
      </c>
      <c r="V276" s="153">
        <v>3</v>
      </c>
      <c r="W276" s="3">
        <v>76</v>
      </c>
      <c r="X276" s="24">
        <v>20</v>
      </c>
      <c r="Y276" s="2">
        <f>VLOOKUP(Z276,Bakgrunnsdata!$BS$6:$BT$66,2,FALSE)</f>
        <v>5</v>
      </c>
      <c r="Z276" s="2">
        <f t="shared" si="10"/>
        <v>26</v>
      </c>
    </row>
    <row r="277" spans="1:26">
      <c r="A277" s="3">
        <v>11</v>
      </c>
      <c r="B277" s="13">
        <v>39988</v>
      </c>
      <c r="C277" s="7">
        <v>227</v>
      </c>
      <c r="D277" s="9" t="s">
        <v>68</v>
      </c>
      <c r="E277" s="153">
        <v>7</v>
      </c>
      <c r="F277" s="153">
        <v>4</v>
      </c>
      <c r="G277" s="153">
        <v>9</v>
      </c>
      <c r="H277" s="153">
        <v>9</v>
      </c>
      <c r="I277" s="153">
        <v>7</v>
      </c>
      <c r="J277" s="153">
        <v>4</v>
      </c>
      <c r="K277" s="153">
        <v>10</v>
      </c>
      <c r="L277" s="153">
        <v>7</v>
      </c>
      <c r="M277" s="153">
        <v>5</v>
      </c>
      <c r="N277" s="153">
        <v>4</v>
      </c>
      <c r="O277" s="153">
        <v>4</v>
      </c>
      <c r="P277" s="153">
        <v>4</v>
      </c>
      <c r="Q277" s="153">
        <v>3</v>
      </c>
      <c r="R277" s="153">
        <v>7</v>
      </c>
      <c r="S277" s="153">
        <v>5</v>
      </c>
      <c r="T277" s="153">
        <v>6</v>
      </c>
      <c r="U277" s="153">
        <v>7</v>
      </c>
      <c r="V277" s="153">
        <v>5</v>
      </c>
      <c r="W277" s="3">
        <v>107</v>
      </c>
      <c r="X277" s="24">
        <v>51</v>
      </c>
      <c r="Y277" s="2">
        <f>VLOOKUP(Z277,Bakgrunnsdata!$BS$6:$BT$66,2,FALSE)</f>
        <v>0</v>
      </c>
      <c r="Z277" s="2">
        <f t="shared" si="10"/>
        <v>32</v>
      </c>
    </row>
    <row r="278" spans="1:26">
      <c r="A278" s="3">
        <v>12</v>
      </c>
      <c r="B278" s="13">
        <v>39995</v>
      </c>
      <c r="C278" s="7">
        <v>23</v>
      </c>
      <c r="D278" s="7" t="s">
        <v>10</v>
      </c>
      <c r="E278" s="153">
        <v>4</v>
      </c>
      <c r="F278" s="153">
        <v>4</v>
      </c>
      <c r="G278" s="153">
        <v>4</v>
      </c>
      <c r="H278" s="153">
        <v>5</v>
      </c>
      <c r="I278" s="153">
        <v>3</v>
      </c>
      <c r="J278" s="153">
        <v>2</v>
      </c>
      <c r="K278" s="153">
        <v>7</v>
      </c>
      <c r="L278" s="153">
        <v>4</v>
      </c>
      <c r="M278" s="153">
        <v>4</v>
      </c>
      <c r="N278" s="153">
        <v>2</v>
      </c>
      <c r="O278" s="153">
        <v>3</v>
      </c>
      <c r="P278" s="153">
        <v>2</v>
      </c>
      <c r="Q278" s="153">
        <v>2</v>
      </c>
      <c r="R278" s="153">
        <v>3</v>
      </c>
      <c r="S278" s="153">
        <v>4</v>
      </c>
      <c r="T278" s="153">
        <v>2</v>
      </c>
      <c r="U278" s="153">
        <v>3</v>
      </c>
      <c r="V278" s="153">
        <v>2</v>
      </c>
      <c r="W278" s="3">
        <v>60</v>
      </c>
      <c r="X278" s="24">
        <v>4</v>
      </c>
      <c r="Y278" s="2">
        <f>VLOOKUP(Z278,Bakgrunnsdata!$BS$6:$BT$66,2,FALSE)</f>
        <v>24</v>
      </c>
      <c r="Z278" s="2">
        <f>RANK(W278,$W$278:$W$296,1)</f>
        <v>11</v>
      </c>
    </row>
    <row r="279" spans="1:26">
      <c r="A279" s="3">
        <v>12</v>
      </c>
      <c r="B279" s="13">
        <v>39995</v>
      </c>
      <c r="C279" s="7">
        <v>129</v>
      </c>
      <c r="D279" s="9" t="s">
        <v>67</v>
      </c>
      <c r="E279" s="153">
        <v>7</v>
      </c>
      <c r="F279" s="153">
        <v>4</v>
      </c>
      <c r="G279" s="153">
        <v>7</v>
      </c>
      <c r="H279" s="153">
        <v>8</v>
      </c>
      <c r="I279" s="153">
        <v>5</v>
      </c>
      <c r="J279" s="153">
        <v>5</v>
      </c>
      <c r="K279" s="153">
        <v>7</v>
      </c>
      <c r="L279" s="153">
        <v>5</v>
      </c>
      <c r="M279" s="153">
        <v>5</v>
      </c>
      <c r="N279" s="153">
        <v>3</v>
      </c>
      <c r="O279" s="153">
        <v>5</v>
      </c>
      <c r="P279" s="153">
        <v>4</v>
      </c>
      <c r="Q279" s="153">
        <v>3</v>
      </c>
      <c r="R279" s="153">
        <v>9</v>
      </c>
      <c r="S279" s="153">
        <v>5</v>
      </c>
      <c r="T279" s="153">
        <v>5</v>
      </c>
      <c r="U279" s="153">
        <v>4</v>
      </c>
      <c r="V279" s="153">
        <v>3</v>
      </c>
      <c r="W279" s="3">
        <v>94</v>
      </c>
      <c r="X279" s="24">
        <v>38</v>
      </c>
      <c r="Y279" s="2">
        <f>VLOOKUP(Z279,Bakgrunnsdata!$BS$6:$BT$66,2,FALSE)</f>
        <v>13</v>
      </c>
      <c r="Z279" s="2">
        <f t="shared" ref="Z279:Z296" si="11">RANK(W279,$W$278:$W$296,1)</f>
        <v>18</v>
      </c>
    </row>
    <row r="280" spans="1:26">
      <c r="A280" s="3">
        <v>12</v>
      </c>
      <c r="B280" s="13">
        <v>39995</v>
      </c>
      <c r="C280" s="7">
        <v>217</v>
      </c>
      <c r="D280" s="7" t="s">
        <v>64</v>
      </c>
      <c r="E280" s="153">
        <v>3</v>
      </c>
      <c r="F280" s="153">
        <v>3</v>
      </c>
      <c r="G280" s="153">
        <v>5</v>
      </c>
      <c r="H280" s="153">
        <v>4</v>
      </c>
      <c r="I280" s="153">
        <v>3</v>
      </c>
      <c r="J280" s="153">
        <v>3</v>
      </c>
      <c r="K280" s="153">
        <v>4</v>
      </c>
      <c r="L280" s="153">
        <v>3</v>
      </c>
      <c r="M280" s="153">
        <v>5</v>
      </c>
      <c r="N280" s="153">
        <v>3</v>
      </c>
      <c r="O280" s="153">
        <v>3</v>
      </c>
      <c r="P280" s="153">
        <v>3</v>
      </c>
      <c r="Q280" s="153">
        <v>3</v>
      </c>
      <c r="R280" s="153">
        <v>4</v>
      </c>
      <c r="S280" s="153">
        <v>3</v>
      </c>
      <c r="T280" s="153">
        <v>4</v>
      </c>
      <c r="U280" s="153">
        <v>2</v>
      </c>
      <c r="V280" s="153">
        <v>3</v>
      </c>
      <c r="W280" s="3">
        <v>61</v>
      </c>
      <c r="X280" s="24">
        <v>5</v>
      </c>
      <c r="Y280" s="2">
        <f>VLOOKUP(Z280,Bakgrunnsdata!$BS$6:$BT$66,2,FALSE)</f>
        <v>22</v>
      </c>
      <c r="Z280" s="2">
        <f t="shared" si="11"/>
        <v>12</v>
      </c>
    </row>
    <row r="281" spans="1:26">
      <c r="A281" s="3">
        <v>12</v>
      </c>
      <c r="B281" s="13">
        <v>39995</v>
      </c>
      <c r="C281" s="7">
        <v>1</v>
      </c>
      <c r="D281" s="7" t="s">
        <v>7</v>
      </c>
      <c r="E281" s="153">
        <v>3</v>
      </c>
      <c r="F281" s="153">
        <v>2</v>
      </c>
      <c r="G281" s="153">
        <v>3</v>
      </c>
      <c r="H281" s="153">
        <v>4</v>
      </c>
      <c r="I281" s="153">
        <v>2</v>
      </c>
      <c r="J281" s="153">
        <v>3</v>
      </c>
      <c r="K281" s="153">
        <v>4</v>
      </c>
      <c r="L281" s="153">
        <v>2</v>
      </c>
      <c r="M281" s="153">
        <v>3</v>
      </c>
      <c r="N281" s="153">
        <v>2</v>
      </c>
      <c r="O281" s="153">
        <v>2</v>
      </c>
      <c r="P281" s="153">
        <v>3</v>
      </c>
      <c r="Q281" s="153">
        <v>2</v>
      </c>
      <c r="R281" s="153">
        <v>3</v>
      </c>
      <c r="S281" s="153">
        <v>2</v>
      </c>
      <c r="T281" s="153">
        <v>3</v>
      </c>
      <c r="U281" s="153">
        <v>3</v>
      </c>
      <c r="V281" s="153">
        <v>3</v>
      </c>
      <c r="W281" s="3">
        <v>49</v>
      </c>
      <c r="X281" s="24">
        <v>-7</v>
      </c>
      <c r="Y281" s="2">
        <f>VLOOKUP(Z281,Bakgrunnsdata!$BS$6:$BT$66,2,FALSE)</f>
        <v>50</v>
      </c>
      <c r="Z281" s="2">
        <f t="shared" si="11"/>
        <v>1</v>
      </c>
    </row>
    <row r="282" spans="1:26">
      <c r="A282" s="3">
        <v>12</v>
      </c>
      <c r="B282" s="13">
        <v>39995</v>
      </c>
      <c r="C282" s="7">
        <v>226</v>
      </c>
      <c r="D282" s="9" t="s">
        <v>66</v>
      </c>
      <c r="E282" s="153">
        <v>7</v>
      </c>
      <c r="F282" s="153">
        <v>5</v>
      </c>
      <c r="G282" s="153">
        <v>6</v>
      </c>
      <c r="H282" s="153">
        <v>7</v>
      </c>
      <c r="I282" s="153">
        <v>7</v>
      </c>
      <c r="J282" s="153">
        <v>3</v>
      </c>
      <c r="K282" s="153">
        <v>5</v>
      </c>
      <c r="L282" s="153">
        <v>6</v>
      </c>
      <c r="M282" s="153">
        <v>6</v>
      </c>
      <c r="N282" s="153">
        <v>3</v>
      </c>
      <c r="O282" s="153">
        <v>4</v>
      </c>
      <c r="P282" s="153">
        <v>4</v>
      </c>
      <c r="Q282" s="153">
        <v>3</v>
      </c>
      <c r="R282" s="153">
        <v>6</v>
      </c>
      <c r="S282" s="153">
        <v>4</v>
      </c>
      <c r="T282" s="153">
        <v>4</v>
      </c>
      <c r="U282" s="153">
        <v>8</v>
      </c>
      <c r="V282" s="153">
        <v>4</v>
      </c>
      <c r="W282" s="3">
        <v>92</v>
      </c>
      <c r="X282" s="24">
        <v>36</v>
      </c>
      <c r="Y282" s="2">
        <f>VLOOKUP(Z282,Bakgrunnsdata!$BS$6:$BT$66,2,FALSE)</f>
        <v>14</v>
      </c>
      <c r="Z282" s="2">
        <f t="shared" si="11"/>
        <v>17</v>
      </c>
    </row>
    <row r="283" spans="1:26">
      <c r="A283" s="3">
        <v>12</v>
      </c>
      <c r="B283" s="13">
        <v>39995</v>
      </c>
      <c r="C283" s="7">
        <v>43</v>
      </c>
      <c r="D283" s="7" t="s">
        <v>27</v>
      </c>
      <c r="E283" s="153">
        <v>5</v>
      </c>
      <c r="F283" s="153">
        <v>4</v>
      </c>
      <c r="G283" s="153">
        <v>4</v>
      </c>
      <c r="H283" s="153">
        <v>6</v>
      </c>
      <c r="I283" s="153">
        <v>5</v>
      </c>
      <c r="J283" s="153">
        <v>5</v>
      </c>
      <c r="K283" s="153">
        <v>7</v>
      </c>
      <c r="L283" s="153">
        <v>4</v>
      </c>
      <c r="M283" s="153">
        <v>4</v>
      </c>
      <c r="N283" s="153">
        <v>5</v>
      </c>
      <c r="O283" s="153">
        <v>3</v>
      </c>
      <c r="P283" s="153">
        <v>4</v>
      </c>
      <c r="Q283" s="153">
        <v>3</v>
      </c>
      <c r="R283" s="153">
        <v>6</v>
      </c>
      <c r="S283" s="153">
        <v>5</v>
      </c>
      <c r="T283" s="153">
        <v>4</v>
      </c>
      <c r="U283" s="153">
        <v>4</v>
      </c>
      <c r="V283" s="153">
        <v>5</v>
      </c>
      <c r="W283" s="3">
        <v>83</v>
      </c>
      <c r="X283" s="24">
        <v>27</v>
      </c>
      <c r="Y283" s="2">
        <f>VLOOKUP(Z283,Bakgrunnsdata!$BS$6:$BT$66,2,FALSE)</f>
        <v>15</v>
      </c>
      <c r="Z283" s="2">
        <f t="shared" si="11"/>
        <v>16</v>
      </c>
    </row>
    <row r="284" spans="1:26">
      <c r="A284" s="3">
        <v>12</v>
      </c>
      <c r="B284" s="13">
        <v>39995</v>
      </c>
      <c r="C284" s="7">
        <v>39</v>
      </c>
      <c r="D284" s="7" t="s">
        <v>8</v>
      </c>
      <c r="E284" s="153">
        <v>4</v>
      </c>
      <c r="F284" s="153">
        <v>3</v>
      </c>
      <c r="G284" s="153">
        <v>4</v>
      </c>
      <c r="H284" s="153">
        <v>3</v>
      </c>
      <c r="I284" s="153">
        <v>3</v>
      </c>
      <c r="J284" s="153">
        <v>2</v>
      </c>
      <c r="K284" s="153">
        <v>4</v>
      </c>
      <c r="L284" s="153">
        <v>3</v>
      </c>
      <c r="M284" s="153">
        <v>5</v>
      </c>
      <c r="N284" s="153">
        <v>3</v>
      </c>
      <c r="O284" s="153">
        <v>2</v>
      </c>
      <c r="P284" s="153">
        <v>3</v>
      </c>
      <c r="Q284" s="153">
        <v>2</v>
      </c>
      <c r="R284" s="153">
        <v>3</v>
      </c>
      <c r="S284" s="153">
        <v>3</v>
      </c>
      <c r="T284" s="153">
        <v>2</v>
      </c>
      <c r="U284" s="153">
        <v>3</v>
      </c>
      <c r="V284" s="153">
        <v>3</v>
      </c>
      <c r="W284" s="3">
        <v>55</v>
      </c>
      <c r="X284" s="24">
        <v>-1</v>
      </c>
      <c r="Y284" s="2">
        <f>VLOOKUP(Z284,Bakgrunnsdata!$BS$6:$BT$66,2,FALSE)</f>
        <v>37</v>
      </c>
      <c r="Z284" s="2">
        <f t="shared" si="11"/>
        <v>5</v>
      </c>
    </row>
    <row r="285" spans="1:26">
      <c r="A285" s="3">
        <v>12</v>
      </c>
      <c r="B285" s="13">
        <v>39995</v>
      </c>
      <c r="C285" s="7">
        <v>10</v>
      </c>
      <c r="D285" s="9" t="s">
        <v>32</v>
      </c>
      <c r="E285" s="153">
        <v>4</v>
      </c>
      <c r="F285" s="153">
        <v>3</v>
      </c>
      <c r="G285" s="153">
        <v>3</v>
      </c>
      <c r="H285" s="153">
        <v>4</v>
      </c>
      <c r="I285" s="153">
        <v>4</v>
      </c>
      <c r="J285" s="153">
        <v>3</v>
      </c>
      <c r="K285" s="153">
        <v>3</v>
      </c>
      <c r="L285" s="153">
        <v>3</v>
      </c>
      <c r="M285" s="153">
        <v>2</v>
      </c>
      <c r="N285" s="153">
        <v>3</v>
      </c>
      <c r="O285" s="153">
        <v>2</v>
      </c>
      <c r="P285" s="153">
        <v>3</v>
      </c>
      <c r="Q285" s="153">
        <v>2</v>
      </c>
      <c r="R285" s="153">
        <v>4</v>
      </c>
      <c r="S285" s="153">
        <v>3</v>
      </c>
      <c r="T285" s="153">
        <v>2</v>
      </c>
      <c r="U285" s="153">
        <v>2</v>
      </c>
      <c r="V285" s="153">
        <v>2</v>
      </c>
      <c r="W285" s="3">
        <v>52</v>
      </c>
      <c r="X285" s="24">
        <v>-4</v>
      </c>
      <c r="Y285" s="2">
        <f>VLOOKUP(Z285,Bakgrunnsdata!$BS$6:$BT$66,2,FALSE)</f>
        <v>46</v>
      </c>
      <c r="Z285" s="2">
        <f t="shared" si="11"/>
        <v>2</v>
      </c>
    </row>
    <row r="286" spans="1:26">
      <c r="A286" s="3">
        <v>12</v>
      </c>
      <c r="B286" s="13">
        <v>39995</v>
      </c>
      <c r="C286" s="7">
        <v>214</v>
      </c>
      <c r="D286" s="7" t="s">
        <v>43</v>
      </c>
      <c r="E286" s="153">
        <v>4</v>
      </c>
      <c r="F286" s="153">
        <v>3</v>
      </c>
      <c r="G286" s="153">
        <v>4</v>
      </c>
      <c r="H286" s="153">
        <v>4</v>
      </c>
      <c r="I286" s="153">
        <v>3</v>
      </c>
      <c r="J286" s="153">
        <v>3</v>
      </c>
      <c r="K286" s="153">
        <v>5</v>
      </c>
      <c r="L286" s="153">
        <v>3</v>
      </c>
      <c r="M286" s="153">
        <v>3</v>
      </c>
      <c r="N286" s="153">
        <v>4</v>
      </c>
      <c r="O286" s="153">
        <v>4</v>
      </c>
      <c r="P286" s="153">
        <v>4</v>
      </c>
      <c r="Q286" s="153">
        <v>2</v>
      </c>
      <c r="R286" s="153">
        <v>5</v>
      </c>
      <c r="S286" s="153">
        <v>3</v>
      </c>
      <c r="T286" s="153">
        <v>3</v>
      </c>
      <c r="U286" s="153">
        <v>3</v>
      </c>
      <c r="V286" s="153">
        <v>4</v>
      </c>
      <c r="W286" s="3">
        <v>64</v>
      </c>
      <c r="X286" s="24">
        <v>8</v>
      </c>
      <c r="Y286" s="2">
        <f>VLOOKUP(Z286,Bakgrunnsdata!$BS$6:$BT$66,2,FALSE)</f>
        <v>20</v>
      </c>
      <c r="Z286" s="2">
        <f t="shared" si="11"/>
        <v>13</v>
      </c>
    </row>
    <row r="287" spans="1:26">
      <c r="A287" s="3">
        <v>12</v>
      </c>
      <c r="B287" s="13">
        <v>39995</v>
      </c>
      <c r="C287" s="7">
        <v>215</v>
      </c>
      <c r="D287" s="9" t="s">
        <v>63</v>
      </c>
      <c r="E287" s="153">
        <v>3</v>
      </c>
      <c r="F287" s="153">
        <v>3</v>
      </c>
      <c r="G287" s="153">
        <v>4</v>
      </c>
      <c r="H287" s="153">
        <v>4</v>
      </c>
      <c r="I287" s="153">
        <v>3</v>
      </c>
      <c r="J287" s="153">
        <v>2</v>
      </c>
      <c r="K287" s="153">
        <v>4</v>
      </c>
      <c r="L287" s="153">
        <v>4</v>
      </c>
      <c r="M287" s="153">
        <v>3</v>
      </c>
      <c r="N287" s="153">
        <v>2</v>
      </c>
      <c r="O287" s="153">
        <v>4</v>
      </c>
      <c r="P287" s="153">
        <v>3</v>
      </c>
      <c r="Q287" s="153">
        <v>2</v>
      </c>
      <c r="R287" s="153">
        <v>4</v>
      </c>
      <c r="S287" s="153">
        <v>3</v>
      </c>
      <c r="T287" s="153">
        <v>2</v>
      </c>
      <c r="U287" s="153">
        <v>4</v>
      </c>
      <c r="V287" s="153">
        <v>3</v>
      </c>
      <c r="W287" s="3">
        <v>57</v>
      </c>
      <c r="X287" s="24">
        <v>1</v>
      </c>
      <c r="Y287" s="2">
        <f>VLOOKUP(Z287,Bakgrunnsdata!$BS$6:$BT$66,2,FALSE)</f>
        <v>28</v>
      </c>
      <c r="Z287" s="2">
        <f t="shared" si="11"/>
        <v>9</v>
      </c>
    </row>
    <row r="288" spans="1:26">
      <c r="A288" s="3">
        <v>12</v>
      </c>
      <c r="B288" s="13">
        <v>39995</v>
      </c>
      <c r="C288" s="7">
        <v>36</v>
      </c>
      <c r="D288" s="7" t="s">
        <v>25</v>
      </c>
      <c r="E288" s="153">
        <v>4</v>
      </c>
      <c r="F288" s="153">
        <v>4</v>
      </c>
      <c r="G288" s="153">
        <v>4</v>
      </c>
      <c r="H288" s="153">
        <v>5</v>
      </c>
      <c r="I288" s="153">
        <v>3</v>
      </c>
      <c r="J288" s="153">
        <v>4</v>
      </c>
      <c r="K288" s="153">
        <v>7</v>
      </c>
      <c r="L288" s="153">
        <v>3</v>
      </c>
      <c r="M288" s="153">
        <v>3</v>
      </c>
      <c r="N288" s="153">
        <v>4</v>
      </c>
      <c r="O288" s="153">
        <v>2</v>
      </c>
      <c r="P288" s="153">
        <v>3</v>
      </c>
      <c r="Q288" s="153">
        <v>3</v>
      </c>
      <c r="R288" s="153">
        <v>5</v>
      </c>
      <c r="S288" s="153">
        <v>2</v>
      </c>
      <c r="T288" s="153">
        <v>4</v>
      </c>
      <c r="U288" s="153">
        <v>3</v>
      </c>
      <c r="V288" s="153">
        <v>4</v>
      </c>
      <c r="W288" s="3">
        <v>67</v>
      </c>
      <c r="X288" s="24">
        <v>11</v>
      </c>
      <c r="Y288" s="2">
        <f>VLOOKUP(Z288,Bakgrunnsdata!$BS$6:$BT$66,2,FALSE)</f>
        <v>16</v>
      </c>
      <c r="Z288" s="2">
        <f t="shared" si="11"/>
        <v>15</v>
      </c>
    </row>
    <row r="289" spans="1:26">
      <c r="A289" s="3">
        <v>12</v>
      </c>
      <c r="B289" s="13">
        <v>39995</v>
      </c>
      <c r="C289" s="7">
        <v>66</v>
      </c>
      <c r="D289" s="7" t="s">
        <v>62</v>
      </c>
      <c r="E289" s="153">
        <v>3</v>
      </c>
      <c r="F289" s="153">
        <v>3</v>
      </c>
      <c r="G289" s="153">
        <v>5</v>
      </c>
      <c r="H289" s="153">
        <v>5</v>
      </c>
      <c r="I289" s="153">
        <v>4</v>
      </c>
      <c r="J289" s="153">
        <v>3</v>
      </c>
      <c r="K289" s="153">
        <v>4</v>
      </c>
      <c r="L289" s="153">
        <v>4</v>
      </c>
      <c r="M289" s="153">
        <v>3</v>
      </c>
      <c r="N289" s="153">
        <v>3</v>
      </c>
      <c r="O289" s="153">
        <v>2</v>
      </c>
      <c r="P289" s="153">
        <v>3</v>
      </c>
      <c r="Q289" s="153">
        <v>2</v>
      </c>
      <c r="R289" s="153">
        <v>3</v>
      </c>
      <c r="S289" s="153">
        <v>3</v>
      </c>
      <c r="T289" s="153">
        <v>2</v>
      </c>
      <c r="U289" s="153">
        <v>2</v>
      </c>
      <c r="V289" s="153">
        <v>3</v>
      </c>
      <c r="W289" s="3">
        <v>57</v>
      </c>
      <c r="X289" s="24">
        <v>1</v>
      </c>
      <c r="Y289" s="2">
        <f>VLOOKUP(Z289,Bakgrunnsdata!$BS$6:$BT$66,2,FALSE)</f>
        <v>28</v>
      </c>
      <c r="Z289" s="2">
        <f t="shared" si="11"/>
        <v>9</v>
      </c>
    </row>
    <row r="290" spans="1:26">
      <c r="A290" s="3">
        <v>12</v>
      </c>
      <c r="B290" s="13">
        <v>39995</v>
      </c>
      <c r="C290" s="7">
        <v>7</v>
      </c>
      <c r="D290" s="7" t="s">
        <v>24</v>
      </c>
      <c r="E290" s="153">
        <v>3</v>
      </c>
      <c r="F290" s="153">
        <v>2</v>
      </c>
      <c r="G290" s="153">
        <v>4</v>
      </c>
      <c r="H290" s="153">
        <v>4</v>
      </c>
      <c r="I290" s="153">
        <v>3</v>
      </c>
      <c r="J290" s="153">
        <v>2</v>
      </c>
      <c r="K290" s="153">
        <v>5</v>
      </c>
      <c r="L290" s="153">
        <v>4</v>
      </c>
      <c r="M290" s="153">
        <v>4</v>
      </c>
      <c r="N290" s="153">
        <v>3</v>
      </c>
      <c r="O290" s="153">
        <v>3</v>
      </c>
      <c r="P290" s="153">
        <v>3</v>
      </c>
      <c r="Q290" s="153">
        <v>2</v>
      </c>
      <c r="R290" s="153">
        <v>3</v>
      </c>
      <c r="S290" s="153">
        <v>2</v>
      </c>
      <c r="T290" s="153">
        <v>3</v>
      </c>
      <c r="U290" s="153">
        <v>3</v>
      </c>
      <c r="V290" s="153">
        <v>2</v>
      </c>
      <c r="W290" s="3">
        <v>55</v>
      </c>
      <c r="X290" s="24">
        <v>-1</v>
      </c>
      <c r="Y290" s="2">
        <f>VLOOKUP(Z290,Bakgrunnsdata!$BS$6:$BT$66,2,FALSE)</f>
        <v>37</v>
      </c>
      <c r="Z290" s="2">
        <f t="shared" si="11"/>
        <v>5</v>
      </c>
    </row>
    <row r="291" spans="1:26">
      <c r="A291" s="3">
        <v>12</v>
      </c>
      <c r="B291" s="13">
        <v>39995</v>
      </c>
      <c r="C291" s="7">
        <v>4</v>
      </c>
      <c r="D291" s="7" t="s">
        <v>9</v>
      </c>
      <c r="E291" s="153">
        <v>3</v>
      </c>
      <c r="F291" s="153">
        <v>3</v>
      </c>
      <c r="G291" s="153">
        <v>5</v>
      </c>
      <c r="H291" s="153">
        <v>4</v>
      </c>
      <c r="I291" s="153">
        <v>3</v>
      </c>
      <c r="J291" s="153">
        <v>3</v>
      </c>
      <c r="K291" s="153">
        <v>3</v>
      </c>
      <c r="L291" s="153">
        <v>3</v>
      </c>
      <c r="M291" s="153">
        <v>4</v>
      </c>
      <c r="N291" s="153">
        <v>3</v>
      </c>
      <c r="O291" s="153">
        <v>2</v>
      </c>
      <c r="P291" s="153">
        <v>2</v>
      </c>
      <c r="Q291" s="153">
        <v>3</v>
      </c>
      <c r="R291" s="153">
        <v>4</v>
      </c>
      <c r="S291" s="153">
        <v>3</v>
      </c>
      <c r="T291" s="153">
        <v>2</v>
      </c>
      <c r="U291" s="153">
        <v>3</v>
      </c>
      <c r="V291" s="153">
        <v>3</v>
      </c>
      <c r="W291" s="3">
        <v>56</v>
      </c>
      <c r="X291" s="24">
        <v>0</v>
      </c>
      <c r="Y291" s="2">
        <f>VLOOKUP(Z291,Bakgrunnsdata!$BS$6:$BT$66,2,FALSE)</f>
        <v>32</v>
      </c>
      <c r="Z291" s="2">
        <f t="shared" si="11"/>
        <v>7</v>
      </c>
    </row>
    <row r="292" spans="1:26">
      <c r="A292" s="3">
        <v>12</v>
      </c>
      <c r="B292" s="13">
        <v>39995</v>
      </c>
      <c r="C292" s="7">
        <v>2</v>
      </c>
      <c r="D292" s="7" t="s">
        <v>4</v>
      </c>
      <c r="E292" s="153">
        <v>3</v>
      </c>
      <c r="F292" s="153">
        <v>3</v>
      </c>
      <c r="G292" s="153">
        <v>4</v>
      </c>
      <c r="H292" s="153">
        <v>4</v>
      </c>
      <c r="I292" s="153">
        <v>3</v>
      </c>
      <c r="J292" s="153">
        <v>3</v>
      </c>
      <c r="K292" s="153">
        <v>3</v>
      </c>
      <c r="L292" s="153">
        <v>3</v>
      </c>
      <c r="M292" s="153">
        <v>3</v>
      </c>
      <c r="N292" s="153">
        <v>2</v>
      </c>
      <c r="O292" s="153">
        <v>2</v>
      </c>
      <c r="P292" s="153">
        <v>2</v>
      </c>
      <c r="Q292" s="153">
        <v>2</v>
      </c>
      <c r="R292" s="153">
        <v>4</v>
      </c>
      <c r="S292" s="153">
        <v>2</v>
      </c>
      <c r="T292" s="153">
        <v>3</v>
      </c>
      <c r="U292" s="153">
        <v>3</v>
      </c>
      <c r="V292" s="153">
        <v>3</v>
      </c>
      <c r="W292" s="3">
        <v>52</v>
      </c>
      <c r="X292" s="24">
        <v>-4</v>
      </c>
      <c r="Y292" s="2">
        <f>VLOOKUP(Z292,Bakgrunnsdata!$BS$6:$BT$66,2,FALSE)</f>
        <v>46</v>
      </c>
      <c r="Z292" s="2">
        <f t="shared" si="11"/>
        <v>2</v>
      </c>
    </row>
    <row r="293" spans="1:26">
      <c r="A293" s="3">
        <v>12</v>
      </c>
      <c r="B293" s="13">
        <v>39995</v>
      </c>
      <c r="C293" s="7">
        <v>3</v>
      </c>
      <c r="D293" s="7" t="s">
        <v>22</v>
      </c>
      <c r="E293" s="153">
        <v>3</v>
      </c>
      <c r="F293" s="153">
        <v>3</v>
      </c>
      <c r="G293" s="153">
        <v>4</v>
      </c>
      <c r="H293" s="153">
        <v>3</v>
      </c>
      <c r="I293" s="153">
        <v>3</v>
      </c>
      <c r="J293" s="153">
        <v>2</v>
      </c>
      <c r="K293" s="153">
        <v>4</v>
      </c>
      <c r="L293" s="153">
        <v>3</v>
      </c>
      <c r="M293" s="153">
        <v>3</v>
      </c>
      <c r="N293" s="153">
        <v>2</v>
      </c>
      <c r="O293" s="153">
        <v>4</v>
      </c>
      <c r="P293" s="153">
        <v>2</v>
      </c>
      <c r="Q293" s="153">
        <v>3</v>
      </c>
      <c r="R293" s="153">
        <v>3</v>
      </c>
      <c r="S293" s="153">
        <v>3</v>
      </c>
      <c r="T293" s="153">
        <v>2</v>
      </c>
      <c r="U293" s="153">
        <v>3</v>
      </c>
      <c r="V293" s="153">
        <v>2</v>
      </c>
      <c r="W293" s="3">
        <v>52</v>
      </c>
      <c r="X293" s="24">
        <v>-4</v>
      </c>
      <c r="Y293" s="2">
        <f>VLOOKUP(Z293,Bakgrunnsdata!$BS$6:$BT$66,2,FALSE)</f>
        <v>46</v>
      </c>
      <c r="Z293" s="2">
        <f t="shared" si="11"/>
        <v>2</v>
      </c>
    </row>
    <row r="294" spans="1:26">
      <c r="A294" s="3">
        <v>12</v>
      </c>
      <c r="B294" s="13">
        <v>39995</v>
      </c>
      <c r="C294" s="7">
        <v>19</v>
      </c>
      <c r="D294" s="7" t="s">
        <v>29</v>
      </c>
      <c r="E294" s="153">
        <v>3</v>
      </c>
      <c r="F294" s="153">
        <v>2</v>
      </c>
      <c r="G294" s="153">
        <v>4</v>
      </c>
      <c r="H294" s="153">
        <v>4</v>
      </c>
      <c r="I294" s="153">
        <v>4</v>
      </c>
      <c r="J294" s="153">
        <v>3</v>
      </c>
      <c r="K294" s="153">
        <v>4</v>
      </c>
      <c r="L294" s="153">
        <v>5</v>
      </c>
      <c r="M294" s="153">
        <v>3</v>
      </c>
      <c r="N294" s="153">
        <v>3</v>
      </c>
      <c r="O294" s="153">
        <v>2</v>
      </c>
      <c r="P294" s="153">
        <v>2</v>
      </c>
      <c r="Q294" s="153">
        <v>2</v>
      </c>
      <c r="R294" s="153">
        <v>4</v>
      </c>
      <c r="S294" s="153">
        <v>3</v>
      </c>
      <c r="T294" s="153">
        <v>3</v>
      </c>
      <c r="U294" s="153">
        <v>2</v>
      </c>
      <c r="V294" s="153">
        <v>3</v>
      </c>
      <c r="W294" s="3">
        <v>56</v>
      </c>
      <c r="X294" s="24">
        <v>0</v>
      </c>
      <c r="Y294" s="2">
        <f>VLOOKUP(Z294,Bakgrunnsdata!$BS$6:$BT$66,2,FALSE)</f>
        <v>32</v>
      </c>
      <c r="Z294" s="2">
        <f t="shared" si="11"/>
        <v>7</v>
      </c>
    </row>
    <row r="295" spans="1:26">
      <c r="A295" s="3">
        <v>12</v>
      </c>
      <c r="B295" s="13">
        <v>39995</v>
      </c>
      <c r="C295" s="7">
        <v>205</v>
      </c>
      <c r="D295" s="7" t="s">
        <v>65</v>
      </c>
      <c r="E295" s="153">
        <v>4</v>
      </c>
      <c r="F295" s="153">
        <v>5</v>
      </c>
      <c r="G295" s="153">
        <v>4</v>
      </c>
      <c r="H295" s="153">
        <v>4</v>
      </c>
      <c r="I295" s="153">
        <v>3</v>
      </c>
      <c r="J295" s="153">
        <v>3</v>
      </c>
      <c r="K295" s="153">
        <v>6</v>
      </c>
      <c r="L295" s="153">
        <v>3</v>
      </c>
      <c r="M295" s="153">
        <v>3</v>
      </c>
      <c r="N295" s="153">
        <v>3</v>
      </c>
      <c r="O295" s="153">
        <v>3</v>
      </c>
      <c r="P295" s="153">
        <v>3</v>
      </c>
      <c r="Q295" s="153">
        <v>2</v>
      </c>
      <c r="R295" s="153">
        <v>4</v>
      </c>
      <c r="S295" s="153">
        <v>4</v>
      </c>
      <c r="T295" s="153">
        <v>3</v>
      </c>
      <c r="U295" s="153">
        <v>3</v>
      </c>
      <c r="V295" s="153">
        <v>4</v>
      </c>
      <c r="W295" s="3">
        <v>64</v>
      </c>
      <c r="X295" s="24">
        <v>8</v>
      </c>
      <c r="Y295" s="2">
        <f>VLOOKUP(Z295,Bakgrunnsdata!$BS$6:$BT$66,2,FALSE)</f>
        <v>20</v>
      </c>
      <c r="Z295" s="2">
        <f t="shared" si="11"/>
        <v>13</v>
      </c>
    </row>
    <row r="296" spans="1:26">
      <c r="A296" s="3">
        <v>12</v>
      </c>
      <c r="B296" s="13">
        <v>39995</v>
      </c>
      <c r="C296" s="7">
        <v>227</v>
      </c>
      <c r="D296" s="9" t="s">
        <v>68</v>
      </c>
      <c r="E296" s="153">
        <v>6</v>
      </c>
      <c r="F296" s="153">
        <v>4</v>
      </c>
      <c r="G296" s="153">
        <v>6</v>
      </c>
      <c r="H296" s="153">
        <v>9</v>
      </c>
      <c r="I296" s="153">
        <v>6</v>
      </c>
      <c r="J296" s="153">
        <v>5</v>
      </c>
      <c r="K296" s="153">
        <v>7</v>
      </c>
      <c r="L296" s="153">
        <v>5</v>
      </c>
      <c r="M296" s="153">
        <v>6</v>
      </c>
      <c r="N296" s="153">
        <v>8</v>
      </c>
      <c r="O296" s="153">
        <v>5</v>
      </c>
      <c r="P296" s="153">
        <v>4</v>
      </c>
      <c r="Q296" s="153">
        <v>4</v>
      </c>
      <c r="R296" s="153">
        <v>6</v>
      </c>
      <c r="S296" s="153">
        <v>6</v>
      </c>
      <c r="T296" s="153">
        <v>5</v>
      </c>
      <c r="U296" s="153">
        <v>4</v>
      </c>
      <c r="V296" s="153">
        <v>7</v>
      </c>
      <c r="W296" s="3">
        <v>103</v>
      </c>
      <c r="X296" s="24">
        <v>47</v>
      </c>
      <c r="Y296" s="2">
        <f>VLOOKUP(Z296,Bakgrunnsdata!$BS$6:$BT$66,2,FALSE)</f>
        <v>12</v>
      </c>
      <c r="Z296" s="2">
        <f t="shared" si="11"/>
        <v>19</v>
      </c>
    </row>
    <row r="297" spans="1:26">
      <c r="A297" s="3">
        <v>14</v>
      </c>
      <c r="B297" s="13">
        <v>40009</v>
      </c>
      <c r="C297" s="7">
        <v>5</v>
      </c>
      <c r="D297" s="7" t="s">
        <v>37</v>
      </c>
      <c r="E297" s="153">
        <v>3</v>
      </c>
      <c r="F297" s="153">
        <v>4</v>
      </c>
      <c r="G297" s="153">
        <v>5</v>
      </c>
      <c r="H297" s="153">
        <v>4</v>
      </c>
      <c r="I297" s="153">
        <v>3</v>
      </c>
      <c r="J297" s="153">
        <v>4</v>
      </c>
      <c r="K297" s="153">
        <v>3</v>
      </c>
      <c r="L297" s="153">
        <v>4</v>
      </c>
      <c r="M297" s="153">
        <v>4</v>
      </c>
      <c r="N297" s="153">
        <v>3</v>
      </c>
      <c r="O297" s="153">
        <v>2</v>
      </c>
      <c r="P297" s="153">
        <v>2</v>
      </c>
      <c r="Q297" s="153">
        <v>3</v>
      </c>
      <c r="R297" s="153">
        <v>3</v>
      </c>
      <c r="S297" s="153">
        <v>2</v>
      </c>
      <c r="T297" s="153">
        <v>3</v>
      </c>
      <c r="U297" s="153">
        <v>2</v>
      </c>
      <c r="V297" s="153">
        <v>4</v>
      </c>
      <c r="W297" s="3">
        <v>58</v>
      </c>
      <c r="X297" s="24">
        <v>2</v>
      </c>
      <c r="Y297" s="2">
        <f>VLOOKUP(Z297,Bakgrunnsdata!$BS$6:$BT$66,2,FALSE)</f>
        <v>34</v>
      </c>
      <c r="Z297" s="2">
        <f>RANK(W297,$W$297:$W$310,1)</f>
        <v>6</v>
      </c>
    </row>
    <row r="298" spans="1:26">
      <c r="A298" s="3">
        <v>14</v>
      </c>
      <c r="B298" s="13">
        <v>40009</v>
      </c>
      <c r="C298" s="7">
        <v>195</v>
      </c>
      <c r="D298" s="7" t="s">
        <v>52</v>
      </c>
      <c r="E298" s="153">
        <v>4</v>
      </c>
      <c r="F298" s="153">
        <v>3</v>
      </c>
      <c r="G298" s="153">
        <v>3</v>
      </c>
      <c r="H298" s="153">
        <v>5</v>
      </c>
      <c r="I298" s="153">
        <v>3</v>
      </c>
      <c r="J298" s="153">
        <v>2</v>
      </c>
      <c r="K298" s="153">
        <v>4</v>
      </c>
      <c r="L298" s="153">
        <v>3</v>
      </c>
      <c r="M298" s="153">
        <v>2</v>
      </c>
      <c r="N298" s="153">
        <v>3</v>
      </c>
      <c r="O298" s="153">
        <v>3</v>
      </c>
      <c r="P298" s="153">
        <v>3</v>
      </c>
      <c r="Q298" s="153">
        <v>2</v>
      </c>
      <c r="R298" s="153">
        <v>4</v>
      </c>
      <c r="S298" s="153">
        <v>3</v>
      </c>
      <c r="T298" s="153">
        <v>3</v>
      </c>
      <c r="U298" s="153">
        <v>3</v>
      </c>
      <c r="V298" s="153">
        <v>3</v>
      </c>
      <c r="W298" s="3">
        <v>56</v>
      </c>
      <c r="X298" s="24">
        <v>0</v>
      </c>
      <c r="Y298" s="2">
        <f>VLOOKUP(Z298,Bakgrunnsdata!$BS$6:$BT$66,2,FALSE)</f>
        <v>37</v>
      </c>
      <c r="Z298" s="2">
        <f t="shared" ref="Z298:Z310" si="12">RANK(W298,$W$297:$W$310,1)</f>
        <v>5</v>
      </c>
    </row>
    <row r="299" spans="1:26">
      <c r="A299" s="3">
        <v>14</v>
      </c>
      <c r="B299" s="13">
        <v>40009</v>
      </c>
      <c r="C299" s="7">
        <v>23</v>
      </c>
      <c r="D299" s="7" t="s">
        <v>10</v>
      </c>
      <c r="E299" s="153">
        <v>4</v>
      </c>
      <c r="F299" s="153">
        <v>3</v>
      </c>
      <c r="G299" s="153">
        <v>5</v>
      </c>
      <c r="H299" s="153">
        <v>4</v>
      </c>
      <c r="I299" s="153">
        <v>5</v>
      </c>
      <c r="J299" s="153">
        <v>2</v>
      </c>
      <c r="K299" s="153">
        <v>4</v>
      </c>
      <c r="L299" s="153">
        <v>6</v>
      </c>
      <c r="M299" s="153">
        <v>3</v>
      </c>
      <c r="N299" s="153">
        <v>3</v>
      </c>
      <c r="O299" s="153">
        <v>2</v>
      </c>
      <c r="P299" s="153">
        <v>2</v>
      </c>
      <c r="Q299" s="153">
        <v>2</v>
      </c>
      <c r="R299" s="153">
        <v>5</v>
      </c>
      <c r="S299" s="153">
        <v>3</v>
      </c>
      <c r="T299" s="153">
        <v>3</v>
      </c>
      <c r="U299" s="153">
        <v>3</v>
      </c>
      <c r="V299" s="153">
        <v>4</v>
      </c>
      <c r="W299" s="3">
        <v>63</v>
      </c>
      <c r="X299" s="24">
        <v>7</v>
      </c>
      <c r="Y299" s="2">
        <f>VLOOKUP(Z299,Bakgrunnsdata!$BS$6:$BT$66,2,FALSE)</f>
        <v>30</v>
      </c>
      <c r="Z299" s="2">
        <f t="shared" si="12"/>
        <v>8</v>
      </c>
    </row>
    <row r="300" spans="1:26">
      <c r="A300" s="3">
        <v>14</v>
      </c>
      <c r="B300" s="13">
        <v>40009</v>
      </c>
      <c r="C300" s="7">
        <v>221</v>
      </c>
      <c r="D300" s="7" t="s">
        <v>61</v>
      </c>
      <c r="E300" s="153">
        <v>4</v>
      </c>
      <c r="F300" s="153">
        <v>4</v>
      </c>
      <c r="G300" s="153">
        <v>4</v>
      </c>
      <c r="H300" s="153">
        <v>6</v>
      </c>
      <c r="I300" s="153">
        <v>4</v>
      </c>
      <c r="J300" s="153">
        <v>3</v>
      </c>
      <c r="K300" s="153">
        <v>7</v>
      </c>
      <c r="L300" s="153">
        <v>5</v>
      </c>
      <c r="M300" s="153">
        <v>4</v>
      </c>
      <c r="N300" s="153">
        <v>3</v>
      </c>
      <c r="O300" s="153">
        <v>2</v>
      </c>
      <c r="P300" s="153">
        <v>2</v>
      </c>
      <c r="Q300" s="153">
        <v>3</v>
      </c>
      <c r="R300" s="153">
        <v>6</v>
      </c>
      <c r="S300" s="153">
        <v>3</v>
      </c>
      <c r="T300" s="153">
        <v>3</v>
      </c>
      <c r="U300" s="153">
        <v>3</v>
      </c>
      <c r="V300" s="153">
        <v>4</v>
      </c>
      <c r="W300" s="3">
        <v>70</v>
      </c>
      <c r="X300" s="24">
        <v>14</v>
      </c>
      <c r="Y300" s="2">
        <f>VLOOKUP(Z300,Bakgrunnsdata!$BS$6:$BT$66,2,FALSE)</f>
        <v>22</v>
      </c>
      <c r="Z300" s="2">
        <f t="shared" si="12"/>
        <v>12</v>
      </c>
    </row>
    <row r="301" spans="1:26">
      <c r="A301" s="3">
        <v>14</v>
      </c>
      <c r="B301" s="13">
        <v>40009</v>
      </c>
      <c r="C301" s="7">
        <v>16</v>
      </c>
      <c r="D301" s="7" t="s">
        <v>30</v>
      </c>
      <c r="E301" s="153">
        <v>3</v>
      </c>
      <c r="F301" s="153">
        <v>2</v>
      </c>
      <c r="G301" s="153">
        <v>4</v>
      </c>
      <c r="H301" s="153">
        <v>3</v>
      </c>
      <c r="I301" s="153">
        <v>4</v>
      </c>
      <c r="J301" s="153">
        <v>2</v>
      </c>
      <c r="K301" s="153">
        <v>4</v>
      </c>
      <c r="L301" s="153">
        <v>3</v>
      </c>
      <c r="M301" s="153">
        <v>3</v>
      </c>
      <c r="N301" s="153">
        <v>3</v>
      </c>
      <c r="O301" s="153">
        <v>2</v>
      </c>
      <c r="P301" s="153">
        <v>3</v>
      </c>
      <c r="Q301" s="153">
        <v>2</v>
      </c>
      <c r="R301" s="153">
        <v>3</v>
      </c>
      <c r="S301" s="153">
        <v>3</v>
      </c>
      <c r="T301" s="153">
        <v>2</v>
      </c>
      <c r="U301" s="153">
        <v>3</v>
      </c>
      <c r="V301" s="153">
        <v>2</v>
      </c>
      <c r="W301" s="3">
        <v>51</v>
      </c>
      <c r="X301" s="24">
        <v>-5</v>
      </c>
      <c r="Y301" s="2">
        <f>VLOOKUP(Z301,Bakgrunnsdata!$BS$6:$BT$66,2,FALSE)</f>
        <v>50</v>
      </c>
      <c r="Z301" s="2">
        <f t="shared" si="12"/>
        <v>1</v>
      </c>
    </row>
    <row r="302" spans="1:26">
      <c r="A302" s="3">
        <v>14</v>
      </c>
      <c r="B302" s="13">
        <v>40009</v>
      </c>
      <c r="C302" s="7">
        <v>10</v>
      </c>
      <c r="D302" s="9" t="s">
        <v>32</v>
      </c>
      <c r="E302" s="153">
        <v>4</v>
      </c>
      <c r="F302" s="153">
        <v>2</v>
      </c>
      <c r="G302" s="153">
        <v>4</v>
      </c>
      <c r="H302" s="153">
        <v>5</v>
      </c>
      <c r="I302" s="153">
        <v>3</v>
      </c>
      <c r="J302" s="153">
        <v>2</v>
      </c>
      <c r="K302" s="153">
        <v>4</v>
      </c>
      <c r="L302" s="153">
        <v>2</v>
      </c>
      <c r="M302" s="153">
        <v>3</v>
      </c>
      <c r="N302" s="153">
        <v>3</v>
      </c>
      <c r="O302" s="153">
        <v>2</v>
      </c>
      <c r="P302" s="153">
        <v>3</v>
      </c>
      <c r="Q302" s="153">
        <v>2</v>
      </c>
      <c r="R302" s="153">
        <v>3</v>
      </c>
      <c r="S302" s="153">
        <v>4</v>
      </c>
      <c r="T302" s="153">
        <v>3</v>
      </c>
      <c r="U302" s="153">
        <v>2</v>
      </c>
      <c r="V302" s="153">
        <v>3</v>
      </c>
      <c r="W302" s="3">
        <v>54</v>
      </c>
      <c r="X302" s="24">
        <v>-2</v>
      </c>
      <c r="Y302" s="2">
        <f>VLOOKUP(Z302,Bakgrunnsdata!$BS$6:$BT$66,2,FALSE)</f>
        <v>40</v>
      </c>
      <c r="Z302" s="2">
        <f t="shared" si="12"/>
        <v>4</v>
      </c>
    </row>
    <row r="303" spans="1:26">
      <c r="A303" s="3">
        <v>14</v>
      </c>
      <c r="B303" s="13">
        <v>40009</v>
      </c>
      <c r="C303" s="7">
        <v>214</v>
      </c>
      <c r="D303" s="7" t="s">
        <v>43</v>
      </c>
      <c r="E303" s="153">
        <v>4</v>
      </c>
      <c r="F303" s="153">
        <v>3</v>
      </c>
      <c r="G303" s="153">
        <v>4</v>
      </c>
      <c r="H303" s="153">
        <v>4</v>
      </c>
      <c r="I303" s="153">
        <v>4</v>
      </c>
      <c r="J303" s="153">
        <v>2</v>
      </c>
      <c r="K303" s="153">
        <v>5</v>
      </c>
      <c r="L303" s="153">
        <v>3</v>
      </c>
      <c r="M303" s="153">
        <v>4</v>
      </c>
      <c r="N303" s="153">
        <v>3</v>
      </c>
      <c r="O303" s="153">
        <v>5</v>
      </c>
      <c r="P303" s="153">
        <v>4</v>
      </c>
      <c r="Q303" s="153">
        <v>3</v>
      </c>
      <c r="R303" s="153">
        <v>4</v>
      </c>
      <c r="S303" s="153">
        <v>4</v>
      </c>
      <c r="T303" s="153">
        <v>3</v>
      </c>
      <c r="U303" s="153">
        <v>2</v>
      </c>
      <c r="V303" s="153">
        <v>3</v>
      </c>
      <c r="W303" s="3">
        <v>64</v>
      </c>
      <c r="X303" s="24">
        <v>8</v>
      </c>
      <c r="Y303" s="2">
        <f>VLOOKUP(Z303,Bakgrunnsdata!$BS$6:$BT$66,2,FALSE)</f>
        <v>28</v>
      </c>
      <c r="Z303" s="2">
        <f t="shared" si="12"/>
        <v>9</v>
      </c>
    </row>
    <row r="304" spans="1:26">
      <c r="A304" s="3">
        <v>14</v>
      </c>
      <c r="B304" s="13">
        <v>40009</v>
      </c>
      <c r="C304" s="7">
        <v>36</v>
      </c>
      <c r="D304" s="7" t="s">
        <v>25</v>
      </c>
      <c r="E304" s="153">
        <v>5</v>
      </c>
      <c r="F304" s="153">
        <v>5</v>
      </c>
      <c r="G304" s="153">
        <v>7</v>
      </c>
      <c r="H304" s="153">
        <v>9</v>
      </c>
      <c r="I304" s="153">
        <v>6</v>
      </c>
      <c r="J304" s="153">
        <v>4</v>
      </c>
      <c r="K304" s="153">
        <v>6</v>
      </c>
      <c r="L304" s="153">
        <v>6</v>
      </c>
      <c r="M304" s="153">
        <v>6</v>
      </c>
      <c r="N304" s="153">
        <v>5</v>
      </c>
      <c r="O304" s="153">
        <v>3</v>
      </c>
      <c r="P304" s="153">
        <v>5</v>
      </c>
      <c r="Q304" s="153">
        <v>4</v>
      </c>
      <c r="R304" s="153">
        <v>7</v>
      </c>
      <c r="S304" s="153">
        <v>8</v>
      </c>
      <c r="T304" s="153">
        <v>7</v>
      </c>
      <c r="U304" s="153">
        <v>5</v>
      </c>
      <c r="V304" s="153">
        <v>6</v>
      </c>
      <c r="W304" s="3">
        <v>104</v>
      </c>
      <c r="X304" s="24">
        <v>48</v>
      </c>
      <c r="Y304" s="2">
        <f>VLOOKUP(Z304,Bakgrunnsdata!$BS$6:$BT$66,2,FALSE)</f>
        <v>18</v>
      </c>
      <c r="Z304" s="2">
        <f t="shared" si="12"/>
        <v>14</v>
      </c>
    </row>
    <row r="305" spans="1:26">
      <c r="A305" s="3">
        <v>14</v>
      </c>
      <c r="B305" s="13">
        <v>40009</v>
      </c>
      <c r="C305" s="7">
        <v>20</v>
      </c>
      <c r="D305" s="7" t="s">
        <v>116</v>
      </c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3">
        <v>69</v>
      </c>
      <c r="X305" s="24">
        <v>13</v>
      </c>
      <c r="Y305" s="2">
        <f>VLOOKUP(Z305,Bakgrunnsdata!$BS$6:$BT$66,2,FALSE)</f>
        <v>24</v>
      </c>
      <c r="Z305" s="2">
        <f t="shared" si="12"/>
        <v>11</v>
      </c>
    </row>
    <row r="306" spans="1:26">
      <c r="A306" s="3">
        <v>14</v>
      </c>
      <c r="B306" s="13">
        <v>40009</v>
      </c>
      <c r="C306" s="7">
        <v>167</v>
      </c>
      <c r="D306" s="7" t="s">
        <v>81</v>
      </c>
      <c r="E306" s="153">
        <v>4</v>
      </c>
      <c r="F306" s="153">
        <v>4</v>
      </c>
      <c r="G306" s="153">
        <v>4</v>
      </c>
      <c r="H306" s="153">
        <v>6</v>
      </c>
      <c r="I306" s="153">
        <v>4</v>
      </c>
      <c r="J306" s="153">
        <v>6</v>
      </c>
      <c r="K306" s="153">
        <v>5</v>
      </c>
      <c r="L306" s="153">
        <v>3</v>
      </c>
      <c r="M306" s="153">
        <v>4</v>
      </c>
      <c r="N306" s="153">
        <v>3</v>
      </c>
      <c r="O306" s="153">
        <v>3</v>
      </c>
      <c r="P306" s="153">
        <v>3</v>
      </c>
      <c r="Q306" s="153">
        <v>3</v>
      </c>
      <c r="R306" s="153">
        <v>6</v>
      </c>
      <c r="S306" s="153">
        <v>3</v>
      </c>
      <c r="T306" s="153">
        <v>3</v>
      </c>
      <c r="U306" s="153">
        <v>3</v>
      </c>
      <c r="V306" s="153">
        <v>4</v>
      </c>
      <c r="W306" s="3">
        <v>71</v>
      </c>
      <c r="X306" s="24">
        <v>15</v>
      </c>
      <c r="Y306" s="2">
        <f>VLOOKUP(Z306,Bakgrunnsdata!$BS$6:$BT$66,2,FALSE)</f>
        <v>20</v>
      </c>
      <c r="Z306" s="2">
        <f t="shared" si="12"/>
        <v>13</v>
      </c>
    </row>
    <row r="307" spans="1:26">
      <c r="A307" s="3">
        <v>14</v>
      </c>
      <c r="B307" s="13">
        <v>40009</v>
      </c>
      <c r="C307" s="7">
        <v>38</v>
      </c>
      <c r="D307" s="7" t="s">
        <v>14</v>
      </c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3">
        <v>65</v>
      </c>
      <c r="X307" s="24">
        <v>9</v>
      </c>
      <c r="Y307" s="2">
        <f>VLOOKUP(Z307,Bakgrunnsdata!$BS$6:$BT$66,2,FALSE)</f>
        <v>26</v>
      </c>
      <c r="Z307" s="2">
        <f t="shared" si="12"/>
        <v>10</v>
      </c>
    </row>
    <row r="308" spans="1:26">
      <c r="A308" s="3">
        <v>14</v>
      </c>
      <c r="B308" s="13">
        <v>40009</v>
      </c>
      <c r="C308" s="7">
        <v>15</v>
      </c>
      <c r="D308" s="7" t="s">
        <v>58</v>
      </c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3">
        <v>53</v>
      </c>
      <c r="X308" s="24">
        <v>-3</v>
      </c>
      <c r="Y308" s="2">
        <f>VLOOKUP(Z308,Bakgrunnsdata!$BS$6:$BT$66,2,FALSE)</f>
        <v>43</v>
      </c>
      <c r="Z308" s="2">
        <f t="shared" si="12"/>
        <v>3</v>
      </c>
    </row>
    <row r="309" spans="1:26">
      <c r="A309" s="3">
        <v>14</v>
      </c>
      <c r="B309" s="13">
        <v>40009</v>
      </c>
      <c r="C309" s="7">
        <v>211</v>
      </c>
      <c r="D309" s="7" t="s">
        <v>89</v>
      </c>
      <c r="E309" s="153">
        <v>3</v>
      </c>
      <c r="F309" s="153">
        <v>4</v>
      </c>
      <c r="G309" s="153">
        <v>5</v>
      </c>
      <c r="H309" s="153">
        <v>6</v>
      </c>
      <c r="I309" s="153">
        <v>3</v>
      </c>
      <c r="J309" s="153">
        <v>3</v>
      </c>
      <c r="K309" s="153">
        <v>4</v>
      </c>
      <c r="L309" s="153">
        <v>3</v>
      </c>
      <c r="M309" s="153">
        <v>3</v>
      </c>
      <c r="N309" s="153">
        <v>3</v>
      </c>
      <c r="O309" s="153">
        <v>2</v>
      </c>
      <c r="P309" s="153">
        <v>3</v>
      </c>
      <c r="Q309" s="153">
        <v>3</v>
      </c>
      <c r="R309" s="153">
        <v>4</v>
      </c>
      <c r="S309" s="153">
        <v>3</v>
      </c>
      <c r="T309" s="153">
        <v>3</v>
      </c>
      <c r="U309" s="153">
        <v>3</v>
      </c>
      <c r="V309" s="153">
        <v>2</v>
      </c>
      <c r="W309" s="3">
        <v>60</v>
      </c>
      <c r="X309" s="24">
        <v>4</v>
      </c>
      <c r="Y309" s="2">
        <f>VLOOKUP(Z309,Bakgrunnsdata!$BS$6:$BT$66,2,FALSE)</f>
        <v>32</v>
      </c>
      <c r="Z309" s="2">
        <f t="shared" si="12"/>
        <v>7</v>
      </c>
    </row>
    <row r="310" spans="1:26">
      <c r="A310" s="3">
        <v>14</v>
      </c>
      <c r="B310" s="13">
        <v>40009</v>
      </c>
      <c r="C310" s="7">
        <v>19</v>
      </c>
      <c r="D310" s="7" t="s">
        <v>29</v>
      </c>
      <c r="E310" s="153">
        <v>3</v>
      </c>
      <c r="F310" s="153">
        <v>2</v>
      </c>
      <c r="G310" s="153">
        <v>3</v>
      </c>
      <c r="H310" s="153">
        <v>5</v>
      </c>
      <c r="I310" s="153">
        <v>3</v>
      </c>
      <c r="J310" s="153">
        <v>3</v>
      </c>
      <c r="K310" s="153">
        <v>4</v>
      </c>
      <c r="L310" s="153">
        <v>3</v>
      </c>
      <c r="M310" s="153">
        <v>2</v>
      </c>
      <c r="N310" s="153">
        <v>3</v>
      </c>
      <c r="O310" s="153">
        <v>2</v>
      </c>
      <c r="P310" s="153">
        <v>2</v>
      </c>
      <c r="Q310" s="153">
        <v>2</v>
      </c>
      <c r="R310" s="153">
        <v>4</v>
      </c>
      <c r="S310" s="153">
        <v>3</v>
      </c>
      <c r="T310" s="153">
        <v>3</v>
      </c>
      <c r="U310" s="153">
        <v>2</v>
      </c>
      <c r="V310" s="153">
        <v>3</v>
      </c>
      <c r="W310" s="3">
        <v>52</v>
      </c>
      <c r="X310" s="24">
        <v>-4</v>
      </c>
      <c r="Y310" s="2">
        <f>VLOOKUP(Z310,Bakgrunnsdata!$BS$6:$BT$66,2,FALSE)</f>
        <v>46</v>
      </c>
      <c r="Z310" s="2">
        <f t="shared" si="12"/>
        <v>2</v>
      </c>
    </row>
    <row r="311" spans="1:26">
      <c r="A311" s="3">
        <v>16</v>
      </c>
      <c r="B311" s="13">
        <v>40023</v>
      </c>
      <c r="C311" s="7">
        <v>27</v>
      </c>
      <c r="D311" s="7" t="s">
        <v>11</v>
      </c>
      <c r="E311" s="153">
        <v>3</v>
      </c>
      <c r="F311" s="153">
        <v>3</v>
      </c>
      <c r="G311" s="153">
        <v>3</v>
      </c>
      <c r="H311" s="153">
        <v>4</v>
      </c>
      <c r="I311" s="153">
        <v>3</v>
      </c>
      <c r="J311" s="153">
        <v>2</v>
      </c>
      <c r="K311" s="153">
        <v>4</v>
      </c>
      <c r="L311" s="153">
        <v>4</v>
      </c>
      <c r="M311" s="153">
        <v>4</v>
      </c>
      <c r="N311" s="153">
        <v>2</v>
      </c>
      <c r="O311" s="153">
        <v>4</v>
      </c>
      <c r="P311" s="153">
        <v>3</v>
      </c>
      <c r="Q311" s="153">
        <v>2</v>
      </c>
      <c r="R311" s="153">
        <v>4</v>
      </c>
      <c r="S311" s="153">
        <v>2</v>
      </c>
      <c r="T311" s="153">
        <v>3</v>
      </c>
      <c r="U311" s="153">
        <v>2</v>
      </c>
      <c r="V311" s="153">
        <v>2</v>
      </c>
      <c r="W311" s="3">
        <v>54</v>
      </c>
      <c r="X311" s="24">
        <v>-2</v>
      </c>
      <c r="Y311" s="2">
        <f>VLOOKUP(Z311,Bakgrunnsdata!$BS$6:$BT$66,2,FALSE)</f>
        <v>46</v>
      </c>
      <c r="Z311" s="2">
        <f>RANK(W311,$W$311:$W$319,1)</f>
        <v>2</v>
      </c>
    </row>
    <row r="312" spans="1:26">
      <c r="A312" s="3">
        <v>16</v>
      </c>
      <c r="B312" s="13">
        <v>40023</v>
      </c>
      <c r="C312" s="7">
        <v>23</v>
      </c>
      <c r="D312" s="7" t="s">
        <v>10</v>
      </c>
      <c r="E312" s="153">
        <v>3</v>
      </c>
      <c r="F312" s="153">
        <v>3</v>
      </c>
      <c r="G312" s="153">
        <v>3</v>
      </c>
      <c r="H312" s="153">
        <v>5</v>
      </c>
      <c r="I312" s="153">
        <v>3</v>
      </c>
      <c r="J312" s="153">
        <v>3</v>
      </c>
      <c r="K312" s="153">
        <v>4</v>
      </c>
      <c r="L312" s="153">
        <v>4</v>
      </c>
      <c r="M312" s="153">
        <v>3</v>
      </c>
      <c r="N312" s="153">
        <v>2</v>
      </c>
      <c r="O312" s="153">
        <v>4</v>
      </c>
      <c r="P312" s="153">
        <v>2</v>
      </c>
      <c r="Q312" s="153">
        <v>3</v>
      </c>
      <c r="R312" s="153">
        <v>4</v>
      </c>
      <c r="S312" s="153">
        <v>3</v>
      </c>
      <c r="T312" s="153">
        <v>3</v>
      </c>
      <c r="U312" s="153">
        <v>3</v>
      </c>
      <c r="V312" s="153">
        <v>2</v>
      </c>
      <c r="W312" s="3">
        <v>57</v>
      </c>
      <c r="X312" s="24">
        <v>1</v>
      </c>
      <c r="Y312" s="2">
        <f>VLOOKUP(Z312,Bakgrunnsdata!$BS$6:$BT$66,2,FALSE)</f>
        <v>43</v>
      </c>
      <c r="Z312" s="2">
        <f t="shared" ref="Z312:Z319" si="13">RANK(W312,$W$311:$W$319,1)</f>
        <v>3</v>
      </c>
    </row>
    <row r="313" spans="1:26">
      <c r="A313" s="3">
        <v>16</v>
      </c>
      <c r="B313" s="13">
        <v>40023</v>
      </c>
      <c r="C313" s="7">
        <v>1</v>
      </c>
      <c r="D313" s="7" t="s">
        <v>7</v>
      </c>
      <c r="E313" s="153">
        <v>4</v>
      </c>
      <c r="F313" s="153">
        <v>3</v>
      </c>
      <c r="G313" s="153">
        <v>3</v>
      </c>
      <c r="H313" s="153">
        <v>5</v>
      </c>
      <c r="I313" s="153">
        <v>3</v>
      </c>
      <c r="J313" s="153">
        <v>3</v>
      </c>
      <c r="K313" s="153">
        <v>4</v>
      </c>
      <c r="L313" s="153">
        <v>3</v>
      </c>
      <c r="M313" s="153">
        <v>3</v>
      </c>
      <c r="N313" s="153">
        <v>2</v>
      </c>
      <c r="O313" s="153">
        <v>4</v>
      </c>
      <c r="P313" s="153">
        <v>3</v>
      </c>
      <c r="Q313" s="153">
        <v>2</v>
      </c>
      <c r="R313" s="153">
        <v>4</v>
      </c>
      <c r="S313" s="153">
        <v>3</v>
      </c>
      <c r="T313" s="153">
        <v>3</v>
      </c>
      <c r="U313" s="153">
        <v>3</v>
      </c>
      <c r="V313" s="153">
        <v>3</v>
      </c>
      <c r="W313" s="3">
        <v>58</v>
      </c>
      <c r="X313" s="24">
        <v>2</v>
      </c>
      <c r="Y313" s="2">
        <f>VLOOKUP(Z313,Bakgrunnsdata!$BS$6:$BT$66,2,FALSE)</f>
        <v>34</v>
      </c>
      <c r="Z313" s="2">
        <f t="shared" si="13"/>
        <v>6</v>
      </c>
    </row>
    <row r="314" spans="1:26">
      <c r="A314" s="3">
        <v>16</v>
      </c>
      <c r="B314" s="13">
        <v>40023</v>
      </c>
      <c r="C314" s="7">
        <v>39</v>
      </c>
      <c r="D314" s="7" t="s">
        <v>8</v>
      </c>
      <c r="E314" s="153">
        <v>4</v>
      </c>
      <c r="F314" s="153">
        <v>2</v>
      </c>
      <c r="G314" s="153">
        <v>4</v>
      </c>
      <c r="H314" s="153">
        <v>5</v>
      </c>
      <c r="I314" s="153">
        <v>4</v>
      </c>
      <c r="J314" s="153">
        <v>3</v>
      </c>
      <c r="K314" s="153">
        <v>4</v>
      </c>
      <c r="L314" s="153">
        <v>4</v>
      </c>
      <c r="M314" s="153">
        <v>4</v>
      </c>
      <c r="N314" s="153">
        <v>3</v>
      </c>
      <c r="O314" s="153">
        <v>3</v>
      </c>
      <c r="P314" s="153">
        <v>2</v>
      </c>
      <c r="Q314" s="153">
        <v>3</v>
      </c>
      <c r="R314" s="153">
        <v>3</v>
      </c>
      <c r="S314" s="153">
        <v>2</v>
      </c>
      <c r="T314" s="153">
        <v>3</v>
      </c>
      <c r="U314" s="153">
        <v>3</v>
      </c>
      <c r="V314" s="153">
        <v>3</v>
      </c>
      <c r="W314" s="3">
        <v>59</v>
      </c>
      <c r="X314" s="24">
        <v>3</v>
      </c>
      <c r="Y314" s="2">
        <f>VLOOKUP(Z314,Bakgrunnsdata!$BS$6:$BT$66,2,FALSE)</f>
        <v>30</v>
      </c>
      <c r="Z314" s="2">
        <f t="shared" si="13"/>
        <v>8</v>
      </c>
    </row>
    <row r="315" spans="1:26">
      <c r="A315" s="3">
        <v>16</v>
      </c>
      <c r="B315" s="13">
        <v>40023</v>
      </c>
      <c r="C315" s="7">
        <v>166</v>
      </c>
      <c r="D315" s="7" t="s">
        <v>59</v>
      </c>
      <c r="E315" s="153">
        <v>3</v>
      </c>
      <c r="F315" s="153">
        <v>3</v>
      </c>
      <c r="G315" s="153">
        <v>4</v>
      </c>
      <c r="H315" s="153">
        <v>4</v>
      </c>
      <c r="I315" s="153">
        <v>3</v>
      </c>
      <c r="J315" s="153">
        <v>2</v>
      </c>
      <c r="K315" s="153">
        <v>4</v>
      </c>
      <c r="L315" s="153">
        <v>3</v>
      </c>
      <c r="M315" s="153">
        <v>4</v>
      </c>
      <c r="N315" s="153">
        <v>3</v>
      </c>
      <c r="O315" s="153">
        <v>2</v>
      </c>
      <c r="P315" s="153">
        <v>4</v>
      </c>
      <c r="Q315" s="153">
        <v>2</v>
      </c>
      <c r="R315" s="153">
        <v>3</v>
      </c>
      <c r="S315" s="153">
        <v>3</v>
      </c>
      <c r="T315" s="153">
        <v>3</v>
      </c>
      <c r="U315" s="153">
        <v>3</v>
      </c>
      <c r="V315" s="153">
        <v>4</v>
      </c>
      <c r="W315" s="3">
        <v>57</v>
      </c>
      <c r="X315" s="24">
        <v>1</v>
      </c>
      <c r="Y315" s="2">
        <f>VLOOKUP(Z315,Bakgrunnsdata!$BS$6:$BT$66,2,FALSE)</f>
        <v>43</v>
      </c>
      <c r="Z315" s="2">
        <f t="shared" si="13"/>
        <v>3</v>
      </c>
    </row>
    <row r="316" spans="1:26">
      <c r="A316" s="3">
        <v>16</v>
      </c>
      <c r="B316" s="13">
        <v>40023</v>
      </c>
      <c r="C316" s="7">
        <v>76</v>
      </c>
      <c r="D316" s="7" t="s">
        <v>42</v>
      </c>
      <c r="E316" s="153">
        <v>3</v>
      </c>
      <c r="F316" s="153">
        <v>3</v>
      </c>
      <c r="G316" s="153">
        <v>3</v>
      </c>
      <c r="H316" s="153">
        <v>5</v>
      </c>
      <c r="I316" s="153">
        <v>3</v>
      </c>
      <c r="J316" s="153">
        <v>3</v>
      </c>
      <c r="K316" s="153">
        <v>3</v>
      </c>
      <c r="L316" s="153">
        <v>2</v>
      </c>
      <c r="M316" s="153">
        <v>3</v>
      </c>
      <c r="N316" s="153">
        <v>3</v>
      </c>
      <c r="O316" s="153">
        <v>2</v>
      </c>
      <c r="P316" s="153">
        <v>2</v>
      </c>
      <c r="Q316" s="153">
        <v>2</v>
      </c>
      <c r="R316" s="153">
        <v>5</v>
      </c>
      <c r="S316" s="153">
        <v>3</v>
      </c>
      <c r="T316" s="153">
        <v>3</v>
      </c>
      <c r="U316" s="153">
        <v>2</v>
      </c>
      <c r="V316" s="153">
        <v>3</v>
      </c>
      <c r="W316" s="3">
        <v>53</v>
      </c>
      <c r="X316" s="24">
        <v>-3</v>
      </c>
      <c r="Y316" s="2">
        <f>VLOOKUP(Z316,Bakgrunnsdata!$BS$6:$BT$66,2,FALSE)</f>
        <v>50</v>
      </c>
      <c r="Z316" s="2">
        <f t="shared" si="13"/>
        <v>1</v>
      </c>
    </row>
    <row r="317" spans="1:26">
      <c r="A317" s="3">
        <v>16</v>
      </c>
      <c r="B317" s="13">
        <v>40023</v>
      </c>
      <c r="C317" s="7">
        <v>202</v>
      </c>
      <c r="D317" s="7" t="s">
        <v>5</v>
      </c>
      <c r="E317" s="153">
        <v>3</v>
      </c>
      <c r="F317" s="153">
        <v>3</v>
      </c>
      <c r="G317" s="153">
        <v>4</v>
      </c>
      <c r="H317" s="153">
        <v>4</v>
      </c>
      <c r="I317" s="153">
        <v>3</v>
      </c>
      <c r="J317" s="153">
        <v>2</v>
      </c>
      <c r="K317" s="153">
        <v>4</v>
      </c>
      <c r="L317" s="153">
        <v>3</v>
      </c>
      <c r="M317" s="153">
        <v>3</v>
      </c>
      <c r="N317" s="153">
        <v>3</v>
      </c>
      <c r="O317" s="153">
        <v>2</v>
      </c>
      <c r="P317" s="153">
        <v>3</v>
      </c>
      <c r="Q317" s="153">
        <v>3</v>
      </c>
      <c r="R317" s="153">
        <v>4</v>
      </c>
      <c r="S317" s="153">
        <v>4</v>
      </c>
      <c r="T317" s="153">
        <v>3</v>
      </c>
      <c r="U317" s="153">
        <v>3</v>
      </c>
      <c r="V317" s="153">
        <v>3</v>
      </c>
      <c r="W317" s="3">
        <v>57</v>
      </c>
      <c r="X317" s="24">
        <v>1</v>
      </c>
      <c r="Y317" s="2">
        <f>VLOOKUP(Z317,Bakgrunnsdata!$BS$6:$BT$66,2,FALSE)</f>
        <v>43</v>
      </c>
      <c r="Z317" s="2">
        <f t="shared" si="13"/>
        <v>3</v>
      </c>
    </row>
    <row r="318" spans="1:26">
      <c r="A318" s="3">
        <v>16</v>
      </c>
      <c r="B318" s="13">
        <v>40023</v>
      </c>
      <c r="C318" s="7">
        <v>3</v>
      </c>
      <c r="D318" s="7" t="s">
        <v>22</v>
      </c>
      <c r="E318" s="153">
        <v>3</v>
      </c>
      <c r="F318" s="153">
        <v>3</v>
      </c>
      <c r="G318" s="153">
        <v>5</v>
      </c>
      <c r="H318" s="153">
        <v>4</v>
      </c>
      <c r="I318" s="153">
        <v>3</v>
      </c>
      <c r="J318" s="153">
        <v>3</v>
      </c>
      <c r="K318" s="153">
        <v>4</v>
      </c>
      <c r="L318" s="153">
        <v>3</v>
      </c>
      <c r="M318" s="153">
        <v>3</v>
      </c>
      <c r="N318" s="153">
        <v>3</v>
      </c>
      <c r="O318" s="153">
        <v>2</v>
      </c>
      <c r="P318" s="153">
        <v>2</v>
      </c>
      <c r="Q318" s="153">
        <v>3</v>
      </c>
      <c r="R318" s="153">
        <v>3</v>
      </c>
      <c r="S318" s="153">
        <v>3</v>
      </c>
      <c r="T318" s="153">
        <v>3</v>
      </c>
      <c r="U318" s="153">
        <v>3</v>
      </c>
      <c r="V318" s="153">
        <v>5</v>
      </c>
      <c r="W318" s="3">
        <v>58</v>
      </c>
      <c r="X318" s="24">
        <v>2</v>
      </c>
      <c r="Y318" s="2">
        <f>VLOOKUP(Z318,Bakgrunnsdata!$BS$6:$BT$66,2,FALSE)</f>
        <v>34</v>
      </c>
      <c r="Z318" s="2">
        <f t="shared" si="13"/>
        <v>6</v>
      </c>
    </row>
    <row r="319" spans="1:26">
      <c r="A319" s="5">
        <v>16</v>
      </c>
      <c r="B319" s="13">
        <v>40023</v>
      </c>
      <c r="C319" s="11">
        <v>19</v>
      </c>
      <c r="D319" s="11" t="s">
        <v>29</v>
      </c>
      <c r="E319" s="154">
        <v>4</v>
      </c>
      <c r="F319" s="154">
        <v>5</v>
      </c>
      <c r="G319" s="154">
        <v>4</v>
      </c>
      <c r="H319" s="154">
        <v>4</v>
      </c>
      <c r="I319" s="154">
        <v>3</v>
      </c>
      <c r="J319" s="154">
        <v>2</v>
      </c>
      <c r="K319" s="154">
        <v>3</v>
      </c>
      <c r="L319" s="154">
        <v>3</v>
      </c>
      <c r="M319" s="154">
        <v>3</v>
      </c>
      <c r="N319" s="154">
        <v>3</v>
      </c>
      <c r="O319" s="154">
        <v>4</v>
      </c>
      <c r="P319" s="154">
        <v>2</v>
      </c>
      <c r="Q319" s="154">
        <v>3</v>
      </c>
      <c r="R319" s="154">
        <v>4</v>
      </c>
      <c r="S319" s="154">
        <v>4</v>
      </c>
      <c r="T319" s="154">
        <v>4</v>
      </c>
      <c r="U319" s="154">
        <v>3</v>
      </c>
      <c r="V319" s="154">
        <v>3</v>
      </c>
      <c r="W319" s="5">
        <v>61</v>
      </c>
      <c r="X319" s="25">
        <v>5</v>
      </c>
      <c r="Y319" s="2">
        <f>VLOOKUP(Z319,Bakgrunnsdata!$BS$6:$BT$66,2,FALSE)</f>
        <v>28</v>
      </c>
      <c r="Z319" s="2">
        <f t="shared" si="13"/>
        <v>9</v>
      </c>
    </row>
    <row r="320" spans="1:26">
      <c r="A320" s="3">
        <v>17</v>
      </c>
      <c r="B320" s="13">
        <v>40030</v>
      </c>
      <c r="C320" s="7">
        <v>27</v>
      </c>
      <c r="D320" s="7" t="s">
        <v>11</v>
      </c>
      <c r="E320" s="153">
        <v>4</v>
      </c>
      <c r="F320" s="153">
        <v>3</v>
      </c>
      <c r="G320" s="153">
        <v>3</v>
      </c>
      <c r="H320" s="153">
        <v>4</v>
      </c>
      <c r="I320" s="153">
        <v>2</v>
      </c>
      <c r="J320" s="153">
        <v>2</v>
      </c>
      <c r="K320" s="153">
        <v>3</v>
      </c>
      <c r="L320" s="153">
        <v>2</v>
      </c>
      <c r="M320" s="153">
        <v>3</v>
      </c>
      <c r="N320" s="153">
        <v>5</v>
      </c>
      <c r="O320" s="153">
        <v>3</v>
      </c>
      <c r="P320" s="153">
        <v>3</v>
      </c>
      <c r="Q320" s="153">
        <v>3</v>
      </c>
      <c r="R320" s="153">
        <v>3</v>
      </c>
      <c r="S320" s="153">
        <v>5</v>
      </c>
      <c r="T320" s="153">
        <v>2</v>
      </c>
      <c r="U320" s="153">
        <v>2</v>
      </c>
      <c r="V320" s="153">
        <v>2</v>
      </c>
      <c r="W320" s="3">
        <v>54</v>
      </c>
      <c r="X320" s="24">
        <v>-2</v>
      </c>
      <c r="Y320" s="2">
        <f>VLOOKUP(Z320,Bakgrunnsdata!$BS$6:$BT$66,2,FALSE)</f>
        <v>30</v>
      </c>
      <c r="Z320" s="2">
        <f>RANK(W320,$W$320:$W$346,1)</f>
        <v>8</v>
      </c>
    </row>
    <row r="321" spans="1:26">
      <c r="A321" s="3">
        <v>17</v>
      </c>
      <c r="B321" s="13">
        <v>40030</v>
      </c>
      <c r="C321" s="7">
        <v>195</v>
      </c>
      <c r="D321" s="7" t="s">
        <v>52</v>
      </c>
      <c r="E321" s="153">
        <v>3</v>
      </c>
      <c r="F321" s="153">
        <v>2</v>
      </c>
      <c r="G321" s="153">
        <v>3</v>
      </c>
      <c r="H321" s="153">
        <v>4</v>
      </c>
      <c r="I321" s="153">
        <v>3</v>
      </c>
      <c r="J321" s="153">
        <v>2</v>
      </c>
      <c r="K321" s="153">
        <v>4</v>
      </c>
      <c r="L321" s="153">
        <v>3</v>
      </c>
      <c r="M321" s="153">
        <v>2</v>
      </c>
      <c r="N321" s="153">
        <v>2</v>
      </c>
      <c r="O321" s="153">
        <v>4</v>
      </c>
      <c r="P321" s="153">
        <v>2</v>
      </c>
      <c r="Q321" s="153">
        <v>2</v>
      </c>
      <c r="R321" s="153">
        <v>3</v>
      </c>
      <c r="S321" s="153">
        <v>3</v>
      </c>
      <c r="T321" s="153">
        <v>3</v>
      </c>
      <c r="U321" s="153">
        <v>3</v>
      </c>
      <c r="V321" s="153">
        <v>3</v>
      </c>
      <c r="W321" s="3">
        <v>51</v>
      </c>
      <c r="X321" s="24">
        <v>-5</v>
      </c>
      <c r="Y321" s="2">
        <f>VLOOKUP(Z321,Bakgrunnsdata!$BS$6:$BT$66,2,FALSE)</f>
        <v>50</v>
      </c>
      <c r="Z321" s="2">
        <f t="shared" ref="Z321:Z346" si="14">RANK(W321,$W$320:$W$346,1)</f>
        <v>1</v>
      </c>
    </row>
    <row r="322" spans="1:26">
      <c r="A322" s="3">
        <v>17</v>
      </c>
      <c r="B322" s="13">
        <v>40030</v>
      </c>
      <c r="C322" s="7">
        <v>23</v>
      </c>
      <c r="D322" s="7" t="s">
        <v>10</v>
      </c>
      <c r="E322" s="153">
        <v>4</v>
      </c>
      <c r="F322" s="153">
        <v>3</v>
      </c>
      <c r="G322" s="153">
        <v>4</v>
      </c>
      <c r="H322" s="153">
        <v>5</v>
      </c>
      <c r="I322" s="153">
        <v>3</v>
      </c>
      <c r="J322" s="153">
        <v>2</v>
      </c>
      <c r="K322" s="153">
        <v>4</v>
      </c>
      <c r="L322" s="153">
        <v>4</v>
      </c>
      <c r="M322" s="153">
        <v>3</v>
      </c>
      <c r="N322" s="153">
        <v>3</v>
      </c>
      <c r="O322" s="153">
        <v>4</v>
      </c>
      <c r="P322" s="153">
        <v>4</v>
      </c>
      <c r="Q322" s="153">
        <v>3</v>
      </c>
      <c r="R322" s="153">
        <v>4</v>
      </c>
      <c r="S322" s="153">
        <v>3</v>
      </c>
      <c r="T322" s="153">
        <v>4</v>
      </c>
      <c r="U322" s="153">
        <v>3</v>
      </c>
      <c r="V322" s="153">
        <v>3</v>
      </c>
      <c r="W322" s="3">
        <v>63</v>
      </c>
      <c r="X322" s="24">
        <v>7</v>
      </c>
      <c r="Y322" s="2">
        <f>VLOOKUP(Z322,Bakgrunnsdata!$BS$6:$BT$66,2,FALSE)</f>
        <v>10</v>
      </c>
      <c r="Z322" s="2">
        <f t="shared" si="14"/>
        <v>21</v>
      </c>
    </row>
    <row r="323" spans="1:26">
      <c r="A323" s="3">
        <v>17</v>
      </c>
      <c r="B323" s="13">
        <v>40030</v>
      </c>
      <c r="C323" s="7">
        <v>229</v>
      </c>
      <c r="D323" s="7" t="s">
        <v>60</v>
      </c>
      <c r="E323" s="153">
        <v>5</v>
      </c>
      <c r="F323" s="153">
        <v>5</v>
      </c>
      <c r="G323" s="153">
        <v>4</v>
      </c>
      <c r="H323" s="153">
        <v>6</v>
      </c>
      <c r="I323" s="153">
        <v>3</v>
      </c>
      <c r="J323" s="153">
        <v>3</v>
      </c>
      <c r="K323" s="153">
        <v>4</v>
      </c>
      <c r="L323" s="153">
        <v>4</v>
      </c>
      <c r="M323" s="153">
        <v>4</v>
      </c>
      <c r="N323" s="153">
        <v>3</v>
      </c>
      <c r="O323" s="153">
        <v>2</v>
      </c>
      <c r="P323" s="153">
        <v>4</v>
      </c>
      <c r="Q323" s="153">
        <v>2</v>
      </c>
      <c r="R323" s="153">
        <v>3</v>
      </c>
      <c r="S323" s="153">
        <v>4</v>
      </c>
      <c r="T323" s="153">
        <v>3</v>
      </c>
      <c r="U323" s="153">
        <v>4</v>
      </c>
      <c r="V323" s="153">
        <v>4</v>
      </c>
      <c r="W323" s="3">
        <v>67</v>
      </c>
      <c r="X323" s="24">
        <v>11</v>
      </c>
      <c r="Y323" s="2">
        <f>VLOOKUP(Z323,Bakgrunnsdata!$BS$6:$BT$66,2,FALSE)</f>
        <v>8</v>
      </c>
      <c r="Z323" s="2">
        <f t="shared" si="14"/>
        <v>23</v>
      </c>
    </row>
    <row r="324" spans="1:26">
      <c r="A324" s="3">
        <v>17</v>
      </c>
      <c r="B324" s="13">
        <v>40030</v>
      </c>
      <c r="C324" s="7">
        <v>43</v>
      </c>
      <c r="D324" s="7" t="s">
        <v>27</v>
      </c>
      <c r="E324" s="153">
        <v>5</v>
      </c>
      <c r="F324" s="153">
        <v>4</v>
      </c>
      <c r="G324" s="153">
        <v>6</v>
      </c>
      <c r="H324" s="153">
        <v>6</v>
      </c>
      <c r="I324" s="153">
        <v>5</v>
      </c>
      <c r="J324" s="153">
        <v>4</v>
      </c>
      <c r="K324" s="153">
        <v>5</v>
      </c>
      <c r="L324" s="153">
        <v>5</v>
      </c>
      <c r="M324" s="153">
        <v>4</v>
      </c>
      <c r="N324" s="153">
        <v>3</v>
      </c>
      <c r="O324" s="153">
        <v>4</v>
      </c>
      <c r="P324" s="153">
        <v>4</v>
      </c>
      <c r="Q324" s="153">
        <v>3</v>
      </c>
      <c r="R324" s="153">
        <v>5</v>
      </c>
      <c r="S324" s="153">
        <v>4</v>
      </c>
      <c r="T324" s="153">
        <v>4</v>
      </c>
      <c r="U324" s="153">
        <v>4</v>
      </c>
      <c r="V324" s="153">
        <v>4</v>
      </c>
      <c r="W324" s="3">
        <v>79</v>
      </c>
      <c r="X324" s="24">
        <v>23</v>
      </c>
      <c r="Y324" s="2">
        <f>VLOOKUP(Z324,Bakgrunnsdata!$BS$6:$BT$66,2,FALSE)</f>
        <v>6</v>
      </c>
      <c r="Z324" s="2">
        <f t="shared" si="14"/>
        <v>25</v>
      </c>
    </row>
    <row r="325" spans="1:26">
      <c r="A325" s="3">
        <v>17</v>
      </c>
      <c r="B325" s="13">
        <v>40030</v>
      </c>
      <c r="C325" s="7">
        <v>39</v>
      </c>
      <c r="D325" s="7" t="s">
        <v>8</v>
      </c>
      <c r="E325" s="153">
        <v>3</v>
      </c>
      <c r="F325" s="153">
        <v>3</v>
      </c>
      <c r="G325" s="153">
        <v>3</v>
      </c>
      <c r="H325" s="153">
        <v>5</v>
      </c>
      <c r="I325" s="153">
        <v>4</v>
      </c>
      <c r="J325" s="153">
        <v>2</v>
      </c>
      <c r="K325" s="153">
        <v>4</v>
      </c>
      <c r="L325" s="153">
        <v>3</v>
      </c>
      <c r="M325" s="153">
        <v>4</v>
      </c>
      <c r="N325" s="153">
        <v>3</v>
      </c>
      <c r="O325" s="153">
        <v>2</v>
      </c>
      <c r="P325" s="153">
        <v>2</v>
      </c>
      <c r="Q325" s="153">
        <v>3</v>
      </c>
      <c r="R325" s="153">
        <v>3</v>
      </c>
      <c r="S325" s="153">
        <v>4</v>
      </c>
      <c r="T325" s="153">
        <v>3</v>
      </c>
      <c r="U325" s="153">
        <v>2</v>
      </c>
      <c r="V325" s="153">
        <v>3</v>
      </c>
      <c r="W325" s="3">
        <v>56</v>
      </c>
      <c r="X325" s="24">
        <v>0</v>
      </c>
      <c r="Y325" s="2">
        <f>VLOOKUP(Z325,Bakgrunnsdata!$BS$6:$BT$66,2,FALSE)</f>
        <v>28</v>
      </c>
      <c r="Z325" s="2">
        <f t="shared" si="14"/>
        <v>9</v>
      </c>
    </row>
    <row r="326" spans="1:26">
      <c r="A326" s="3">
        <v>17</v>
      </c>
      <c r="B326" s="13">
        <v>40030</v>
      </c>
      <c r="C326" s="7">
        <v>16</v>
      </c>
      <c r="D326" s="7" t="s">
        <v>30</v>
      </c>
      <c r="E326" s="153">
        <v>2</v>
      </c>
      <c r="F326" s="153">
        <v>3</v>
      </c>
      <c r="G326" s="153">
        <v>3</v>
      </c>
      <c r="H326" s="153">
        <v>3</v>
      </c>
      <c r="I326" s="153">
        <v>3</v>
      </c>
      <c r="J326" s="153">
        <v>2</v>
      </c>
      <c r="K326" s="153">
        <v>3</v>
      </c>
      <c r="L326" s="153">
        <v>3</v>
      </c>
      <c r="M326" s="153">
        <v>3</v>
      </c>
      <c r="N326" s="153">
        <v>2</v>
      </c>
      <c r="O326" s="153">
        <v>3</v>
      </c>
      <c r="P326" s="153">
        <v>2</v>
      </c>
      <c r="Q326" s="153">
        <v>3</v>
      </c>
      <c r="R326" s="153">
        <v>3</v>
      </c>
      <c r="S326" s="153">
        <v>4</v>
      </c>
      <c r="T326" s="153">
        <v>4</v>
      </c>
      <c r="U326" s="153">
        <v>2</v>
      </c>
      <c r="V326" s="153">
        <v>3</v>
      </c>
      <c r="W326" s="3">
        <v>51</v>
      </c>
      <c r="X326" s="24">
        <v>-5</v>
      </c>
      <c r="Y326" s="2">
        <f>VLOOKUP(Z326,Bakgrunnsdata!$BS$6:$BT$66,2,FALSE)</f>
        <v>50</v>
      </c>
      <c r="Z326" s="2">
        <f t="shared" si="14"/>
        <v>1</v>
      </c>
    </row>
    <row r="327" spans="1:26">
      <c r="A327" s="3">
        <v>17</v>
      </c>
      <c r="B327" s="13">
        <v>40030</v>
      </c>
      <c r="C327" s="7">
        <v>12</v>
      </c>
      <c r="D327" s="7" t="s">
        <v>31</v>
      </c>
      <c r="E327" s="153">
        <v>3</v>
      </c>
      <c r="F327" s="153">
        <v>3</v>
      </c>
      <c r="G327" s="153">
        <v>3</v>
      </c>
      <c r="H327" s="153">
        <v>4</v>
      </c>
      <c r="I327" s="153">
        <v>3</v>
      </c>
      <c r="J327" s="153">
        <v>2</v>
      </c>
      <c r="K327" s="153">
        <v>4</v>
      </c>
      <c r="L327" s="153">
        <v>3</v>
      </c>
      <c r="M327" s="153">
        <v>3</v>
      </c>
      <c r="N327" s="153">
        <v>3</v>
      </c>
      <c r="O327" s="153">
        <v>2</v>
      </c>
      <c r="P327" s="153">
        <v>3</v>
      </c>
      <c r="Q327" s="153">
        <v>2</v>
      </c>
      <c r="R327" s="153">
        <v>3</v>
      </c>
      <c r="S327" s="153">
        <v>3</v>
      </c>
      <c r="T327" s="153">
        <v>2</v>
      </c>
      <c r="U327" s="153">
        <v>3</v>
      </c>
      <c r="V327" s="153">
        <v>2</v>
      </c>
      <c r="W327" s="3">
        <v>51</v>
      </c>
      <c r="X327" s="24">
        <v>-5</v>
      </c>
      <c r="Y327" s="2">
        <f>VLOOKUP(Z327,Bakgrunnsdata!$BS$6:$BT$66,2,FALSE)</f>
        <v>50</v>
      </c>
      <c r="Z327" s="2">
        <f t="shared" si="14"/>
        <v>1</v>
      </c>
    </row>
    <row r="328" spans="1:26">
      <c r="A328" s="3">
        <v>17</v>
      </c>
      <c r="B328" s="13">
        <v>40030</v>
      </c>
      <c r="C328" s="7">
        <v>10</v>
      </c>
      <c r="D328" s="7" t="s">
        <v>32</v>
      </c>
      <c r="E328" s="153">
        <v>3</v>
      </c>
      <c r="F328" s="153">
        <v>3</v>
      </c>
      <c r="G328" s="153">
        <v>3</v>
      </c>
      <c r="H328" s="153">
        <v>5</v>
      </c>
      <c r="I328" s="153">
        <v>3</v>
      </c>
      <c r="J328" s="153">
        <v>2</v>
      </c>
      <c r="K328" s="153">
        <v>3</v>
      </c>
      <c r="L328" s="153">
        <v>3</v>
      </c>
      <c r="M328" s="153">
        <v>3</v>
      </c>
      <c r="N328" s="153">
        <v>2</v>
      </c>
      <c r="O328" s="153">
        <v>2</v>
      </c>
      <c r="P328" s="153">
        <v>3</v>
      </c>
      <c r="Q328" s="153">
        <v>2</v>
      </c>
      <c r="R328" s="153">
        <v>3</v>
      </c>
      <c r="S328" s="153">
        <v>3</v>
      </c>
      <c r="T328" s="153">
        <v>2</v>
      </c>
      <c r="U328" s="153">
        <v>3</v>
      </c>
      <c r="V328" s="153">
        <v>3</v>
      </c>
      <c r="W328" s="3">
        <v>51</v>
      </c>
      <c r="X328" s="24">
        <v>-5</v>
      </c>
      <c r="Y328" s="2">
        <f>VLOOKUP(Z328,Bakgrunnsdata!$BS$6:$BT$66,2,FALSE)</f>
        <v>50</v>
      </c>
      <c r="Z328" s="2">
        <f t="shared" si="14"/>
        <v>1</v>
      </c>
    </row>
    <row r="329" spans="1:26">
      <c r="A329" s="3">
        <v>17</v>
      </c>
      <c r="B329" s="13">
        <v>40030</v>
      </c>
      <c r="C329" s="7">
        <v>230</v>
      </c>
      <c r="D329" s="7" t="s">
        <v>56</v>
      </c>
      <c r="E329" s="153">
        <v>5</v>
      </c>
      <c r="F329" s="153">
        <v>7</v>
      </c>
      <c r="G329" s="153">
        <v>10</v>
      </c>
      <c r="H329" s="153">
        <v>12</v>
      </c>
      <c r="I329" s="153">
        <v>7</v>
      </c>
      <c r="J329" s="153">
        <v>4</v>
      </c>
      <c r="K329" s="153">
        <v>7</v>
      </c>
      <c r="L329" s="153">
        <v>8</v>
      </c>
      <c r="M329" s="153">
        <v>6</v>
      </c>
      <c r="N329" s="153">
        <v>7</v>
      </c>
      <c r="O329" s="153">
        <v>6</v>
      </c>
      <c r="P329" s="153">
        <v>6</v>
      </c>
      <c r="Q329" s="153">
        <v>6</v>
      </c>
      <c r="R329" s="153">
        <v>8</v>
      </c>
      <c r="S329" s="153">
        <v>7</v>
      </c>
      <c r="T329" s="153">
        <v>6</v>
      </c>
      <c r="U329" s="153">
        <v>6</v>
      </c>
      <c r="V329" s="153">
        <v>8</v>
      </c>
      <c r="W329" s="3">
        <v>126</v>
      </c>
      <c r="X329" s="24">
        <v>70</v>
      </c>
      <c r="Y329" s="2">
        <f>VLOOKUP(Z329,Bakgrunnsdata!$BS$6:$BT$66,2,FALSE)</f>
        <v>4</v>
      </c>
      <c r="Z329" s="2">
        <f t="shared" si="14"/>
        <v>27</v>
      </c>
    </row>
    <row r="330" spans="1:26">
      <c r="A330" s="3">
        <v>17</v>
      </c>
      <c r="B330" s="13">
        <v>40030</v>
      </c>
      <c r="C330" s="7">
        <v>214</v>
      </c>
      <c r="D330" s="7" t="s">
        <v>43</v>
      </c>
      <c r="E330" s="153">
        <v>3</v>
      </c>
      <c r="F330" s="153">
        <v>3</v>
      </c>
      <c r="G330" s="153">
        <v>4</v>
      </c>
      <c r="H330" s="153">
        <v>4</v>
      </c>
      <c r="I330" s="153">
        <v>2</v>
      </c>
      <c r="J330" s="153">
        <v>2</v>
      </c>
      <c r="K330" s="153">
        <v>5</v>
      </c>
      <c r="L330" s="153">
        <v>4</v>
      </c>
      <c r="M330" s="153">
        <v>3</v>
      </c>
      <c r="N330" s="153">
        <v>3</v>
      </c>
      <c r="O330" s="153">
        <v>2</v>
      </c>
      <c r="P330" s="153">
        <v>3</v>
      </c>
      <c r="Q330" s="153">
        <v>3</v>
      </c>
      <c r="R330" s="153">
        <v>4</v>
      </c>
      <c r="S330" s="153">
        <v>3</v>
      </c>
      <c r="T330" s="153">
        <v>3</v>
      </c>
      <c r="U330" s="153">
        <v>3</v>
      </c>
      <c r="V330" s="153">
        <v>3</v>
      </c>
      <c r="W330" s="3">
        <v>57</v>
      </c>
      <c r="X330" s="24">
        <v>1</v>
      </c>
      <c r="Y330" s="2">
        <f>VLOOKUP(Z330,Bakgrunnsdata!$BS$6:$BT$66,2,FALSE)</f>
        <v>18</v>
      </c>
      <c r="Z330" s="2">
        <f t="shared" si="14"/>
        <v>14</v>
      </c>
    </row>
    <row r="331" spans="1:26">
      <c r="A331" s="3">
        <v>17</v>
      </c>
      <c r="B331" s="13">
        <v>40030</v>
      </c>
      <c r="C331" s="7">
        <v>36</v>
      </c>
      <c r="D331" s="7" t="s">
        <v>25</v>
      </c>
      <c r="E331" s="153">
        <v>4</v>
      </c>
      <c r="F331" s="153">
        <v>3</v>
      </c>
      <c r="G331" s="153">
        <v>4</v>
      </c>
      <c r="H331" s="153">
        <v>4</v>
      </c>
      <c r="I331" s="153">
        <v>4</v>
      </c>
      <c r="J331" s="153">
        <v>3</v>
      </c>
      <c r="K331" s="153">
        <v>3</v>
      </c>
      <c r="L331" s="153">
        <v>4</v>
      </c>
      <c r="M331" s="153">
        <v>3</v>
      </c>
      <c r="N331" s="153">
        <v>3</v>
      </c>
      <c r="O331" s="153">
        <v>4</v>
      </c>
      <c r="P331" s="153">
        <v>3</v>
      </c>
      <c r="Q331" s="153">
        <v>3</v>
      </c>
      <c r="R331" s="153">
        <v>4</v>
      </c>
      <c r="S331" s="153">
        <v>4</v>
      </c>
      <c r="T331" s="153">
        <v>2</v>
      </c>
      <c r="U331" s="153">
        <v>3</v>
      </c>
      <c r="V331" s="153">
        <v>3</v>
      </c>
      <c r="W331" s="3">
        <v>61</v>
      </c>
      <c r="X331" s="24">
        <v>5</v>
      </c>
      <c r="Y331" s="2">
        <f>VLOOKUP(Z331,Bakgrunnsdata!$BS$6:$BT$66,2,FALSE)</f>
        <v>11</v>
      </c>
      <c r="Z331" s="2">
        <f t="shared" si="14"/>
        <v>20</v>
      </c>
    </row>
    <row r="332" spans="1:26">
      <c r="A332" s="3">
        <v>17</v>
      </c>
      <c r="B332" s="13">
        <v>40030</v>
      </c>
      <c r="C332" s="7">
        <v>14</v>
      </c>
      <c r="D332" s="7" t="s">
        <v>16</v>
      </c>
      <c r="E332" s="153">
        <v>3</v>
      </c>
      <c r="F332" s="153">
        <v>3</v>
      </c>
      <c r="G332" s="153">
        <v>4</v>
      </c>
      <c r="H332" s="153">
        <v>4</v>
      </c>
      <c r="I332" s="153">
        <v>3</v>
      </c>
      <c r="J332" s="153">
        <v>3</v>
      </c>
      <c r="K332" s="153">
        <v>4</v>
      </c>
      <c r="L332" s="153">
        <v>3</v>
      </c>
      <c r="M332" s="153">
        <v>3</v>
      </c>
      <c r="N332" s="153">
        <v>2</v>
      </c>
      <c r="O332" s="153">
        <v>2</v>
      </c>
      <c r="P332" s="153">
        <v>4</v>
      </c>
      <c r="Q332" s="153">
        <v>2</v>
      </c>
      <c r="R332" s="153">
        <v>5</v>
      </c>
      <c r="S332" s="153">
        <v>4</v>
      </c>
      <c r="T332" s="153">
        <v>3</v>
      </c>
      <c r="U332" s="153">
        <v>3</v>
      </c>
      <c r="V332" s="153">
        <v>3</v>
      </c>
      <c r="W332" s="3">
        <v>58</v>
      </c>
      <c r="X332" s="24">
        <v>2</v>
      </c>
      <c r="Y332" s="2">
        <f>VLOOKUP(Z332,Bakgrunnsdata!$BS$6:$BT$66,2,FALSE)</f>
        <v>15</v>
      </c>
      <c r="Z332" s="2">
        <f t="shared" si="14"/>
        <v>16</v>
      </c>
    </row>
    <row r="333" spans="1:26">
      <c r="A333" s="3">
        <v>17</v>
      </c>
      <c r="B333" s="13">
        <v>40030</v>
      </c>
      <c r="C333" s="7">
        <v>82</v>
      </c>
      <c r="D333" s="7" t="s">
        <v>108</v>
      </c>
      <c r="E333" s="153">
        <v>5</v>
      </c>
      <c r="F333" s="153">
        <v>4</v>
      </c>
      <c r="G333" s="153">
        <v>5</v>
      </c>
      <c r="H333" s="153">
        <v>6</v>
      </c>
      <c r="I333" s="153">
        <v>4</v>
      </c>
      <c r="J333" s="153">
        <v>3</v>
      </c>
      <c r="K333" s="153">
        <v>5</v>
      </c>
      <c r="L333" s="153">
        <v>3</v>
      </c>
      <c r="M333" s="153">
        <v>4</v>
      </c>
      <c r="N333" s="153">
        <v>4</v>
      </c>
      <c r="O333" s="153">
        <v>2</v>
      </c>
      <c r="P333" s="153">
        <v>3</v>
      </c>
      <c r="Q333" s="153">
        <v>3</v>
      </c>
      <c r="R333" s="153">
        <v>4</v>
      </c>
      <c r="S333" s="153">
        <v>4</v>
      </c>
      <c r="T333" s="153">
        <v>3</v>
      </c>
      <c r="U333" s="153">
        <v>5</v>
      </c>
      <c r="V333" s="153">
        <v>4</v>
      </c>
      <c r="W333" s="3">
        <v>71</v>
      </c>
      <c r="X333" s="24">
        <v>15</v>
      </c>
      <c r="Y333" s="2">
        <f>VLOOKUP(Z333,Bakgrunnsdata!$BS$6:$BT$66,2,FALSE)</f>
        <v>7</v>
      </c>
      <c r="Z333" s="2">
        <f t="shared" si="14"/>
        <v>24</v>
      </c>
    </row>
    <row r="334" spans="1:26">
      <c r="A334" s="3">
        <v>17</v>
      </c>
      <c r="B334" s="13">
        <v>40030</v>
      </c>
      <c r="C334" s="7">
        <v>71</v>
      </c>
      <c r="D334" s="7" t="s">
        <v>46</v>
      </c>
      <c r="E334" s="153">
        <v>4</v>
      </c>
      <c r="F334" s="153">
        <v>3</v>
      </c>
      <c r="G334" s="153">
        <v>5</v>
      </c>
      <c r="H334" s="153">
        <v>6</v>
      </c>
      <c r="I334" s="153">
        <v>4</v>
      </c>
      <c r="J334" s="153">
        <v>2</v>
      </c>
      <c r="K334" s="153">
        <v>4</v>
      </c>
      <c r="L334" s="153">
        <v>3</v>
      </c>
      <c r="M334" s="153">
        <v>3</v>
      </c>
      <c r="N334" s="153">
        <v>3</v>
      </c>
      <c r="O334" s="153">
        <v>2</v>
      </c>
      <c r="P334" s="153">
        <v>2</v>
      </c>
      <c r="Q334" s="153">
        <v>3</v>
      </c>
      <c r="R334" s="153">
        <v>3</v>
      </c>
      <c r="S334" s="153">
        <v>4</v>
      </c>
      <c r="T334" s="153">
        <v>3</v>
      </c>
      <c r="U334" s="153">
        <v>3</v>
      </c>
      <c r="V334" s="153">
        <v>3</v>
      </c>
      <c r="W334" s="3">
        <v>60</v>
      </c>
      <c r="X334" s="24">
        <v>4</v>
      </c>
      <c r="Y334" s="2">
        <f>VLOOKUP(Z334,Bakgrunnsdata!$BS$6:$BT$66,2,FALSE)</f>
        <v>13</v>
      </c>
      <c r="Z334" s="2">
        <f t="shared" si="14"/>
        <v>18</v>
      </c>
    </row>
    <row r="335" spans="1:26">
      <c r="A335" s="3">
        <v>17</v>
      </c>
      <c r="B335" s="13">
        <v>40030</v>
      </c>
      <c r="C335" s="7">
        <v>25</v>
      </c>
      <c r="D335" s="7" t="s">
        <v>20</v>
      </c>
      <c r="E335" s="153">
        <v>3</v>
      </c>
      <c r="F335" s="153">
        <v>2</v>
      </c>
      <c r="G335" s="153">
        <v>3</v>
      </c>
      <c r="H335" s="153">
        <v>4</v>
      </c>
      <c r="I335" s="153">
        <v>4</v>
      </c>
      <c r="J335" s="153">
        <v>3</v>
      </c>
      <c r="K335" s="153">
        <v>3</v>
      </c>
      <c r="L335" s="153">
        <v>4</v>
      </c>
      <c r="M335" s="153">
        <v>4</v>
      </c>
      <c r="N335" s="153">
        <v>3</v>
      </c>
      <c r="O335" s="153">
        <v>3</v>
      </c>
      <c r="P335" s="153">
        <v>3</v>
      </c>
      <c r="Q335" s="153">
        <v>2</v>
      </c>
      <c r="R335" s="153">
        <v>3</v>
      </c>
      <c r="S335" s="153">
        <v>3</v>
      </c>
      <c r="T335" s="153">
        <v>4</v>
      </c>
      <c r="U335" s="153">
        <v>3</v>
      </c>
      <c r="V335" s="153">
        <v>4</v>
      </c>
      <c r="W335" s="3">
        <v>58</v>
      </c>
      <c r="X335" s="24">
        <v>2</v>
      </c>
      <c r="Y335" s="2">
        <f>VLOOKUP(Z335,Bakgrunnsdata!$BS$6:$BT$66,2,FALSE)</f>
        <v>15</v>
      </c>
      <c r="Z335" s="2">
        <f t="shared" si="14"/>
        <v>16</v>
      </c>
    </row>
    <row r="336" spans="1:26">
      <c r="A336" s="3">
        <v>17</v>
      </c>
      <c r="B336" s="13">
        <v>40030</v>
      </c>
      <c r="C336" s="7">
        <v>7</v>
      </c>
      <c r="D336" s="7" t="s">
        <v>24</v>
      </c>
      <c r="E336" s="153">
        <v>3</v>
      </c>
      <c r="F336" s="153">
        <v>3</v>
      </c>
      <c r="G336" s="153">
        <v>3</v>
      </c>
      <c r="H336" s="153">
        <v>4</v>
      </c>
      <c r="I336" s="153">
        <v>3</v>
      </c>
      <c r="J336" s="153">
        <v>3</v>
      </c>
      <c r="K336" s="153">
        <v>3</v>
      </c>
      <c r="L336" s="153">
        <v>3</v>
      </c>
      <c r="M336" s="153">
        <v>4</v>
      </c>
      <c r="N336" s="153">
        <v>3</v>
      </c>
      <c r="O336" s="153">
        <v>3</v>
      </c>
      <c r="P336" s="153">
        <v>3</v>
      </c>
      <c r="Q336" s="153">
        <v>3</v>
      </c>
      <c r="R336" s="153">
        <v>4</v>
      </c>
      <c r="S336" s="153">
        <v>3</v>
      </c>
      <c r="T336" s="153">
        <v>3</v>
      </c>
      <c r="U336" s="153">
        <v>3</v>
      </c>
      <c r="V336" s="153">
        <v>3</v>
      </c>
      <c r="W336" s="3">
        <v>57</v>
      </c>
      <c r="X336" s="24">
        <v>1</v>
      </c>
      <c r="Y336" s="2">
        <f>VLOOKUP(Z336,Bakgrunnsdata!$BS$6:$BT$66,2,FALSE)</f>
        <v>18</v>
      </c>
      <c r="Z336" s="2">
        <f t="shared" si="14"/>
        <v>14</v>
      </c>
    </row>
    <row r="337" spans="1:26">
      <c r="A337" s="3">
        <v>17</v>
      </c>
      <c r="B337" s="13">
        <v>40030</v>
      </c>
      <c r="C337" s="7">
        <v>166</v>
      </c>
      <c r="D337" s="7" t="s">
        <v>59</v>
      </c>
      <c r="E337" s="153">
        <v>4</v>
      </c>
      <c r="F337" s="153">
        <v>3</v>
      </c>
      <c r="G337" s="153">
        <v>4</v>
      </c>
      <c r="H337" s="153">
        <v>4</v>
      </c>
      <c r="I337" s="153">
        <v>3</v>
      </c>
      <c r="J337" s="153">
        <v>2</v>
      </c>
      <c r="K337" s="153">
        <v>4</v>
      </c>
      <c r="L337" s="153">
        <v>2</v>
      </c>
      <c r="M337" s="153">
        <v>4</v>
      </c>
      <c r="N337" s="153">
        <v>3</v>
      </c>
      <c r="O337" s="153">
        <v>2</v>
      </c>
      <c r="P337" s="153">
        <v>3</v>
      </c>
      <c r="Q337" s="153">
        <v>2</v>
      </c>
      <c r="R337" s="153">
        <v>4</v>
      </c>
      <c r="S337" s="153">
        <v>3</v>
      </c>
      <c r="T337" s="153">
        <v>3</v>
      </c>
      <c r="U337" s="153">
        <v>3</v>
      </c>
      <c r="V337" s="153">
        <v>3</v>
      </c>
      <c r="W337" s="3">
        <v>56</v>
      </c>
      <c r="X337" s="24">
        <v>0</v>
      </c>
      <c r="Y337" s="2">
        <f>VLOOKUP(Z337,Bakgrunnsdata!$BS$6:$BT$66,2,FALSE)</f>
        <v>28</v>
      </c>
      <c r="Z337" s="2">
        <f t="shared" si="14"/>
        <v>9</v>
      </c>
    </row>
    <row r="338" spans="1:26">
      <c r="A338" s="3">
        <v>17</v>
      </c>
      <c r="B338" s="13">
        <v>40030</v>
      </c>
      <c r="C338" s="7">
        <v>38</v>
      </c>
      <c r="D338" s="7" t="s">
        <v>14</v>
      </c>
      <c r="E338" s="153">
        <v>4</v>
      </c>
      <c r="F338" s="153">
        <v>3</v>
      </c>
      <c r="G338" s="153">
        <v>4</v>
      </c>
      <c r="H338" s="153">
        <v>4</v>
      </c>
      <c r="I338" s="153">
        <v>4</v>
      </c>
      <c r="J338" s="153">
        <v>4</v>
      </c>
      <c r="K338" s="153">
        <v>3</v>
      </c>
      <c r="L338" s="153">
        <v>5</v>
      </c>
      <c r="M338" s="153">
        <v>2</v>
      </c>
      <c r="N338" s="153">
        <v>3</v>
      </c>
      <c r="O338" s="153">
        <v>4</v>
      </c>
      <c r="P338" s="153">
        <v>3</v>
      </c>
      <c r="Q338" s="153">
        <v>2</v>
      </c>
      <c r="R338" s="153">
        <v>5</v>
      </c>
      <c r="S338" s="153">
        <v>3</v>
      </c>
      <c r="T338" s="153">
        <v>4</v>
      </c>
      <c r="U338" s="153">
        <v>3</v>
      </c>
      <c r="V338" s="153">
        <v>4</v>
      </c>
      <c r="W338" s="3">
        <v>64</v>
      </c>
      <c r="X338" s="24">
        <v>8</v>
      </c>
      <c r="Y338" s="2">
        <f>VLOOKUP(Z338,Bakgrunnsdata!$BS$6:$BT$66,2,FALSE)</f>
        <v>9</v>
      </c>
      <c r="Z338" s="2">
        <f t="shared" si="14"/>
        <v>22</v>
      </c>
    </row>
    <row r="339" spans="1:26">
      <c r="A339" s="3">
        <v>17</v>
      </c>
      <c r="B339" s="13">
        <v>40030</v>
      </c>
      <c r="C339" s="7">
        <v>220</v>
      </c>
      <c r="D339" s="9" t="s">
        <v>19</v>
      </c>
      <c r="E339" s="153">
        <v>6</v>
      </c>
      <c r="F339" s="153">
        <v>3</v>
      </c>
      <c r="G339" s="153">
        <v>6</v>
      </c>
      <c r="H339" s="153">
        <v>6</v>
      </c>
      <c r="I339" s="153">
        <v>5</v>
      </c>
      <c r="J339" s="153">
        <v>5</v>
      </c>
      <c r="K339" s="153">
        <v>5</v>
      </c>
      <c r="L339" s="153">
        <v>5</v>
      </c>
      <c r="M339" s="153">
        <v>5</v>
      </c>
      <c r="N339" s="153">
        <v>4</v>
      </c>
      <c r="O339" s="153">
        <v>4</v>
      </c>
      <c r="P339" s="153">
        <v>5</v>
      </c>
      <c r="Q339" s="153">
        <v>3</v>
      </c>
      <c r="R339" s="153">
        <v>6</v>
      </c>
      <c r="S339" s="153">
        <v>4</v>
      </c>
      <c r="T339" s="153">
        <v>3</v>
      </c>
      <c r="U339" s="153">
        <v>4</v>
      </c>
      <c r="V339" s="153">
        <v>4</v>
      </c>
      <c r="W339" s="3">
        <v>83</v>
      </c>
      <c r="X339" s="24">
        <v>27</v>
      </c>
      <c r="Y339" s="2">
        <f>VLOOKUP(Z339,Bakgrunnsdata!$BS$6:$BT$66,2,FALSE)</f>
        <v>5</v>
      </c>
      <c r="Z339" s="2">
        <f t="shared" si="14"/>
        <v>26</v>
      </c>
    </row>
    <row r="340" spans="1:26">
      <c r="A340" s="3">
        <v>17</v>
      </c>
      <c r="B340" s="13">
        <v>40030</v>
      </c>
      <c r="C340" s="7">
        <v>2</v>
      </c>
      <c r="D340" s="7" t="s">
        <v>4</v>
      </c>
      <c r="E340" s="153">
        <v>3</v>
      </c>
      <c r="F340" s="153">
        <v>3</v>
      </c>
      <c r="G340" s="153">
        <v>4</v>
      </c>
      <c r="H340" s="153">
        <v>4</v>
      </c>
      <c r="I340" s="153">
        <v>3</v>
      </c>
      <c r="J340" s="153">
        <v>2</v>
      </c>
      <c r="K340" s="153">
        <v>4</v>
      </c>
      <c r="L340" s="153">
        <v>3</v>
      </c>
      <c r="M340" s="153">
        <v>4</v>
      </c>
      <c r="N340" s="153">
        <v>2</v>
      </c>
      <c r="O340" s="153">
        <v>2</v>
      </c>
      <c r="P340" s="153">
        <v>3</v>
      </c>
      <c r="Q340" s="153">
        <v>2</v>
      </c>
      <c r="R340" s="153">
        <v>4</v>
      </c>
      <c r="S340" s="153">
        <v>3</v>
      </c>
      <c r="T340" s="153">
        <v>4</v>
      </c>
      <c r="U340" s="153">
        <v>3</v>
      </c>
      <c r="V340" s="153">
        <v>3</v>
      </c>
      <c r="W340" s="3">
        <v>56</v>
      </c>
      <c r="X340" s="24">
        <v>0</v>
      </c>
      <c r="Y340" s="2">
        <f>VLOOKUP(Z340,Bakgrunnsdata!$BS$6:$BT$66,2,FALSE)</f>
        <v>28</v>
      </c>
      <c r="Z340" s="2">
        <f t="shared" si="14"/>
        <v>9</v>
      </c>
    </row>
    <row r="341" spans="1:26">
      <c r="A341" s="3">
        <v>17</v>
      </c>
      <c r="B341" s="13">
        <v>40030</v>
      </c>
      <c r="C341" s="7">
        <v>15</v>
      </c>
      <c r="D341" s="7" t="s">
        <v>58</v>
      </c>
      <c r="E341" s="153">
        <v>4</v>
      </c>
      <c r="F341" s="153">
        <v>2</v>
      </c>
      <c r="G341" s="153">
        <v>3</v>
      </c>
      <c r="H341" s="153">
        <v>4</v>
      </c>
      <c r="I341" s="153">
        <v>4</v>
      </c>
      <c r="J341" s="153">
        <v>3</v>
      </c>
      <c r="K341" s="153">
        <v>4</v>
      </c>
      <c r="L341" s="153">
        <v>3</v>
      </c>
      <c r="M341" s="153">
        <v>2</v>
      </c>
      <c r="N341" s="153">
        <v>3</v>
      </c>
      <c r="O341" s="153">
        <v>4</v>
      </c>
      <c r="P341" s="153">
        <v>3</v>
      </c>
      <c r="Q341" s="153">
        <v>2</v>
      </c>
      <c r="R341" s="153">
        <v>4</v>
      </c>
      <c r="S341" s="153">
        <v>4</v>
      </c>
      <c r="T341" s="153">
        <v>2</v>
      </c>
      <c r="U341" s="153">
        <v>2</v>
      </c>
      <c r="V341" s="153">
        <v>3</v>
      </c>
      <c r="W341" s="3">
        <v>56</v>
      </c>
      <c r="X341" s="24">
        <v>0</v>
      </c>
      <c r="Y341" s="2">
        <f>VLOOKUP(Z341,Bakgrunnsdata!$BS$6:$BT$66,2,FALSE)</f>
        <v>28</v>
      </c>
      <c r="Z341" s="2">
        <f t="shared" si="14"/>
        <v>9</v>
      </c>
    </row>
    <row r="342" spans="1:26">
      <c r="A342" s="3">
        <v>17</v>
      </c>
      <c r="B342" s="13">
        <v>40030</v>
      </c>
      <c r="C342" s="7">
        <v>202</v>
      </c>
      <c r="D342" s="7" t="s">
        <v>5</v>
      </c>
      <c r="E342" s="153">
        <v>3</v>
      </c>
      <c r="F342" s="153">
        <v>2</v>
      </c>
      <c r="G342" s="153">
        <v>4</v>
      </c>
      <c r="H342" s="153">
        <v>4</v>
      </c>
      <c r="I342" s="153">
        <v>3</v>
      </c>
      <c r="J342" s="153">
        <v>3</v>
      </c>
      <c r="K342" s="153">
        <v>3</v>
      </c>
      <c r="L342" s="153">
        <v>3</v>
      </c>
      <c r="M342" s="153">
        <v>3</v>
      </c>
      <c r="N342" s="153">
        <v>4</v>
      </c>
      <c r="O342" s="153">
        <v>2</v>
      </c>
      <c r="P342" s="153">
        <v>3</v>
      </c>
      <c r="Q342" s="153">
        <v>2</v>
      </c>
      <c r="R342" s="153">
        <v>3</v>
      </c>
      <c r="S342" s="153">
        <v>3</v>
      </c>
      <c r="T342" s="153">
        <v>3</v>
      </c>
      <c r="U342" s="153">
        <v>2</v>
      </c>
      <c r="V342" s="153">
        <v>3</v>
      </c>
      <c r="W342" s="3">
        <v>53</v>
      </c>
      <c r="X342" s="24">
        <v>-3</v>
      </c>
      <c r="Y342" s="2">
        <f>VLOOKUP(Z342,Bakgrunnsdata!$BS$6:$BT$66,2,FALSE)</f>
        <v>34</v>
      </c>
      <c r="Z342" s="2">
        <f t="shared" si="14"/>
        <v>6</v>
      </c>
    </row>
    <row r="343" spans="1:26">
      <c r="A343" s="3">
        <v>17</v>
      </c>
      <c r="B343" s="13">
        <v>40030</v>
      </c>
      <c r="C343" s="7">
        <v>34</v>
      </c>
      <c r="D343" s="7" t="s">
        <v>92</v>
      </c>
      <c r="E343" s="153">
        <v>3</v>
      </c>
      <c r="F343" s="153">
        <v>3</v>
      </c>
      <c r="G343" s="153">
        <v>3</v>
      </c>
      <c r="H343" s="153">
        <v>4</v>
      </c>
      <c r="I343" s="153">
        <v>5</v>
      </c>
      <c r="J343" s="153">
        <v>2</v>
      </c>
      <c r="K343" s="153">
        <v>5</v>
      </c>
      <c r="L343" s="153">
        <v>3</v>
      </c>
      <c r="M343" s="153">
        <v>2</v>
      </c>
      <c r="N343" s="153">
        <v>4</v>
      </c>
      <c r="O343" s="153">
        <v>2</v>
      </c>
      <c r="P343" s="153">
        <v>2</v>
      </c>
      <c r="Q343" s="153">
        <v>3</v>
      </c>
      <c r="R343" s="153">
        <v>5</v>
      </c>
      <c r="S343" s="153">
        <v>4</v>
      </c>
      <c r="T343" s="153">
        <v>3</v>
      </c>
      <c r="U343" s="153">
        <v>3</v>
      </c>
      <c r="V343" s="153">
        <v>4</v>
      </c>
      <c r="W343" s="3">
        <v>60</v>
      </c>
      <c r="X343" s="24">
        <v>4</v>
      </c>
      <c r="Y343" s="2">
        <f>VLOOKUP(Z343,Bakgrunnsdata!$BS$6:$BT$66,2,FALSE)</f>
        <v>13</v>
      </c>
      <c r="Z343" s="2">
        <f t="shared" si="14"/>
        <v>18</v>
      </c>
    </row>
    <row r="344" spans="1:26">
      <c r="A344" s="3">
        <v>17</v>
      </c>
      <c r="B344" s="13">
        <v>40030</v>
      </c>
      <c r="C344" s="7">
        <v>8</v>
      </c>
      <c r="D344" s="7" t="s">
        <v>57</v>
      </c>
      <c r="E344" s="153">
        <v>3</v>
      </c>
      <c r="F344" s="153">
        <v>3</v>
      </c>
      <c r="G344" s="153">
        <v>3</v>
      </c>
      <c r="H344" s="153">
        <v>4</v>
      </c>
      <c r="I344" s="153">
        <v>3</v>
      </c>
      <c r="J344" s="153">
        <v>3</v>
      </c>
      <c r="K344" s="153">
        <v>4</v>
      </c>
      <c r="L344" s="153">
        <v>3</v>
      </c>
      <c r="M344" s="153">
        <v>3</v>
      </c>
      <c r="N344" s="153">
        <v>2</v>
      </c>
      <c r="O344" s="153">
        <v>1</v>
      </c>
      <c r="P344" s="153">
        <v>2</v>
      </c>
      <c r="Q344" s="153">
        <v>2</v>
      </c>
      <c r="R344" s="153">
        <v>4</v>
      </c>
      <c r="S344" s="153">
        <v>3</v>
      </c>
      <c r="T344" s="153">
        <v>3</v>
      </c>
      <c r="U344" s="153">
        <v>2</v>
      </c>
      <c r="V344" s="153">
        <v>3</v>
      </c>
      <c r="W344" s="3">
        <v>51</v>
      </c>
      <c r="X344" s="24">
        <v>-5</v>
      </c>
      <c r="Y344" s="2">
        <f>VLOOKUP(Z344,Bakgrunnsdata!$BS$6:$BT$66,2,FALSE)</f>
        <v>50</v>
      </c>
      <c r="Z344" s="2">
        <f t="shared" si="14"/>
        <v>1</v>
      </c>
    </row>
    <row r="345" spans="1:26">
      <c r="A345" s="3">
        <v>17</v>
      </c>
      <c r="B345" s="13">
        <v>40030</v>
      </c>
      <c r="C345" s="7">
        <v>3</v>
      </c>
      <c r="D345" s="7" t="s">
        <v>22</v>
      </c>
      <c r="E345" s="153">
        <v>3</v>
      </c>
      <c r="F345" s="153">
        <v>3</v>
      </c>
      <c r="G345" s="153">
        <v>4</v>
      </c>
      <c r="H345" s="153">
        <v>3</v>
      </c>
      <c r="I345" s="153">
        <v>3</v>
      </c>
      <c r="J345" s="153">
        <v>2</v>
      </c>
      <c r="K345" s="153">
        <v>3</v>
      </c>
      <c r="L345" s="153">
        <v>3</v>
      </c>
      <c r="M345" s="153">
        <v>3</v>
      </c>
      <c r="N345" s="153">
        <v>3</v>
      </c>
      <c r="O345" s="153">
        <v>3</v>
      </c>
      <c r="P345" s="153">
        <v>2</v>
      </c>
      <c r="Q345" s="153">
        <v>3</v>
      </c>
      <c r="R345" s="153">
        <v>3</v>
      </c>
      <c r="S345" s="153">
        <v>4</v>
      </c>
      <c r="T345" s="153">
        <v>3</v>
      </c>
      <c r="U345" s="153">
        <v>3</v>
      </c>
      <c r="V345" s="153">
        <v>2</v>
      </c>
      <c r="W345" s="3">
        <v>53</v>
      </c>
      <c r="X345" s="24">
        <v>-3</v>
      </c>
      <c r="Y345" s="2">
        <f>VLOOKUP(Z345,Bakgrunnsdata!$BS$6:$BT$66,2,FALSE)</f>
        <v>34</v>
      </c>
      <c r="Z345" s="2">
        <f t="shared" si="14"/>
        <v>6</v>
      </c>
    </row>
    <row r="346" spans="1:26">
      <c r="A346" s="3">
        <v>17</v>
      </c>
      <c r="B346" s="13">
        <v>40030</v>
      </c>
      <c r="C346" s="7">
        <v>19</v>
      </c>
      <c r="D346" s="7" t="s">
        <v>29</v>
      </c>
      <c r="E346" s="153">
        <v>3</v>
      </c>
      <c r="F346" s="153">
        <v>4</v>
      </c>
      <c r="G346" s="153">
        <v>5</v>
      </c>
      <c r="H346" s="153">
        <v>4</v>
      </c>
      <c r="I346" s="153">
        <v>3</v>
      </c>
      <c r="J346" s="153">
        <v>2</v>
      </c>
      <c r="K346" s="153">
        <v>4</v>
      </c>
      <c r="L346" s="153">
        <v>3</v>
      </c>
      <c r="M346" s="153">
        <v>3</v>
      </c>
      <c r="N346" s="153">
        <v>3</v>
      </c>
      <c r="O346" s="153">
        <v>2</v>
      </c>
      <c r="P346" s="153">
        <v>3</v>
      </c>
      <c r="Q346" s="153">
        <v>2</v>
      </c>
      <c r="R346" s="153">
        <v>4</v>
      </c>
      <c r="S346" s="153">
        <v>3</v>
      </c>
      <c r="T346" s="153">
        <v>3</v>
      </c>
      <c r="U346" s="153">
        <v>2</v>
      </c>
      <c r="V346" s="153">
        <v>3</v>
      </c>
      <c r="W346" s="3">
        <v>56</v>
      </c>
      <c r="X346" s="24">
        <v>0</v>
      </c>
      <c r="Y346" s="2">
        <f>VLOOKUP(Z346,Bakgrunnsdata!$BS$6:$BT$66,2,FALSE)</f>
        <v>28</v>
      </c>
      <c r="Z346" s="2">
        <f t="shared" si="14"/>
        <v>9</v>
      </c>
    </row>
    <row r="347" spans="1:26">
      <c r="A347" s="3">
        <v>18</v>
      </c>
      <c r="B347" s="13">
        <v>40037</v>
      </c>
      <c r="C347" s="7">
        <v>195</v>
      </c>
      <c r="D347" s="7" t="s">
        <v>52</v>
      </c>
      <c r="E347" s="153">
        <v>3</v>
      </c>
      <c r="F347" s="153">
        <v>3</v>
      </c>
      <c r="G347" s="153">
        <v>4</v>
      </c>
      <c r="H347" s="153">
        <v>4</v>
      </c>
      <c r="I347" s="153">
        <v>3</v>
      </c>
      <c r="J347" s="153">
        <v>2</v>
      </c>
      <c r="K347" s="153">
        <v>3</v>
      </c>
      <c r="L347" s="153">
        <v>4</v>
      </c>
      <c r="M347" s="153">
        <v>2</v>
      </c>
      <c r="N347" s="153">
        <v>3</v>
      </c>
      <c r="O347" s="153">
        <v>2</v>
      </c>
      <c r="P347" s="153">
        <v>2</v>
      </c>
      <c r="Q347" s="153">
        <v>2</v>
      </c>
      <c r="R347" s="153">
        <v>5</v>
      </c>
      <c r="S347" s="153">
        <v>3</v>
      </c>
      <c r="T347" s="153">
        <v>2</v>
      </c>
      <c r="U347" s="153">
        <v>2</v>
      </c>
      <c r="V347" s="153">
        <v>3</v>
      </c>
      <c r="W347" s="3">
        <v>52</v>
      </c>
      <c r="X347" s="24">
        <v>-4</v>
      </c>
      <c r="Y347" s="2">
        <f>VLOOKUP(Z347,Bakgrunnsdata!$BS$6:$BT$66,2,FALSE)</f>
        <v>46</v>
      </c>
      <c r="Z347" s="2">
        <f>RANK(W347,$W$347:$W$367,1)</f>
        <v>2</v>
      </c>
    </row>
    <row r="348" spans="1:26">
      <c r="A348" s="3">
        <v>18</v>
      </c>
      <c r="B348" s="13">
        <v>40037</v>
      </c>
      <c r="C348" s="7">
        <v>23</v>
      </c>
      <c r="D348" s="7" t="s">
        <v>10</v>
      </c>
      <c r="E348" s="153">
        <v>3</v>
      </c>
      <c r="F348" s="153">
        <v>3</v>
      </c>
      <c r="G348" s="153">
        <v>3</v>
      </c>
      <c r="H348" s="153">
        <v>6</v>
      </c>
      <c r="I348" s="153">
        <v>3</v>
      </c>
      <c r="J348" s="153">
        <v>3</v>
      </c>
      <c r="K348" s="153">
        <v>4</v>
      </c>
      <c r="L348" s="153">
        <v>4</v>
      </c>
      <c r="M348" s="153">
        <v>3</v>
      </c>
      <c r="N348" s="153">
        <v>4</v>
      </c>
      <c r="O348" s="153">
        <v>4</v>
      </c>
      <c r="P348" s="153">
        <v>4</v>
      </c>
      <c r="Q348" s="153">
        <v>2</v>
      </c>
      <c r="R348" s="153">
        <v>4</v>
      </c>
      <c r="S348" s="153">
        <v>3</v>
      </c>
      <c r="T348" s="153">
        <v>3</v>
      </c>
      <c r="U348" s="153">
        <v>2</v>
      </c>
      <c r="V348" s="153">
        <v>3</v>
      </c>
      <c r="W348" s="3">
        <v>61</v>
      </c>
      <c r="X348" s="24">
        <v>5</v>
      </c>
      <c r="Y348" s="2">
        <f>VLOOKUP(Z348,Bakgrunnsdata!$BS$6:$BT$66,2,FALSE)</f>
        <v>22</v>
      </c>
      <c r="Z348" s="2">
        <f t="shared" ref="Z348:Z367" si="15">RANK(W348,$W$347:$W$367,1)</f>
        <v>12</v>
      </c>
    </row>
    <row r="349" spans="1:26">
      <c r="A349" s="3">
        <v>18</v>
      </c>
      <c r="B349" s="13">
        <v>40037</v>
      </c>
      <c r="C349" s="7">
        <v>231</v>
      </c>
      <c r="D349" s="7" t="s">
        <v>18</v>
      </c>
      <c r="E349" s="153">
        <v>5</v>
      </c>
      <c r="F349" s="153">
        <v>3</v>
      </c>
      <c r="G349" s="153">
        <v>5</v>
      </c>
      <c r="H349" s="153">
        <v>6</v>
      </c>
      <c r="I349" s="153">
        <v>4</v>
      </c>
      <c r="J349" s="153">
        <v>3</v>
      </c>
      <c r="K349" s="153">
        <v>4</v>
      </c>
      <c r="L349" s="153">
        <v>4</v>
      </c>
      <c r="M349" s="153">
        <v>2</v>
      </c>
      <c r="N349" s="153">
        <v>3</v>
      </c>
      <c r="O349" s="153">
        <v>4</v>
      </c>
      <c r="P349" s="153">
        <v>3</v>
      </c>
      <c r="Q349" s="153">
        <v>2</v>
      </c>
      <c r="R349" s="153">
        <v>7</v>
      </c>
      <c r="S349" s="153">
        <v>8</v>
      </c>
      <c r="T349" s="153">
        <v>5</v>
      </c>
      <c r="U349" s="153">
        <v>4</v>
      </c>
      <c r="V349" s="153">
        <v>4</v>
      </c>
      <c r="W349" s="3">
        <v>76</v>
      </c>
      <c r="X349" s="24">
        <v>20</v>
      </c>
      <c r="Y349" s="2">
        <f>VLOOKUP(Z349,Bakgrunnsdata!$BS$6:$BT$66,2,FALSE)</f>
        <v>13</v>
      </c>
      <c r="Z349" s="2">
        <f t="shared" si="15"/>
        <v>18</v>
      </c>
    </row>
    <row r="350" spans="1:26">
      <c r="A350" s="3">
        <v>18</v>
      </c>
      <c r="B350" s="13">
        <v>40037</v>
      </c>
      <c r="C350" s="7">
        <v>1</v>
      </c>
      <c r="D350" s="7" t="s">
        <v>7</v>
      </c>
      <c r="E350" s="153">
        <v>4</v>
      </c>
      <c r="F350" s="153">
        <v>2</v>
      </c>
      <c r="G350" s="153">
        <v>3</v>
      </c>
      <c r="H350" s="153">
        <v>5</v>
      </c>
      <c r="I350" s="153">
        <v>3</v>
      </c>
      <c r="J350" s="153">
        <v>2</v>
      </c>
      <c r="K350" s="153">
        <v>3</v>
      </c>
      <c r="L350" s="153">
        <v>2</v>
      </c>
      <c r="M350" s="153">
        <v>3</v>
      </c>
      <c r="N350" s="153">
        <v>3</v>
      </c>
      <c r="O350" s="153">
        <v>4</v>
      </c>
      <c r="P350" s="153">
        <v>4</v>
      </c>
      <c r="Q350" s="153">
        <v>2</v>
      </c>
      <c r="R350" s="153">
        <v>3</v>
      </c>
      <c r="S350" s="153">
        <v>3</v>
      </c>
      <c r="T350" s="153">
        <v>2</v>
      </c>
      <c r="U350" s="153">
        <v>2</v>
      </c>
      <c r="V350" s="153">
        <v>2</v>
      </c>
      <c r="W350" s="3">
        <v>52</v>
      </c>
      <c r="X350" s="24">
        <v>-4</v>
      </c>
      <c r="Y350" s="2">
        <f>VLOOKUP(Z350,Bakgrunnsdata!$BS$6:$BT$66,2,FALSE)</f>
        <v>46</v>
      </c>
      <c r="Z350" s="2">
        <f t="shared" si="15"/>
        <v>2</v>
      </c>
    </row>
    <row r="351" spans="1:26">
      <c r="A351" s="3">
        <v>18</v>
      </c>
      <c r="B351" s="13">
        <v>40037</v>
      </c>
      <c r="C351" s="7">
        <v>43</v>
      </c>
      <c r="D351" s="7" t="s">
        <v>27</v>
      </c>
      <c r="E351" s="153">
        <v>4</v>
      </c>
      <c r="F351" s="153">
        <v>3</v>
      </c>
      <c r="G351" s="153">
        <v>5</v>
      </c>
      <c r="H351" s="153">
        <v>6</v>
      </c>
      <c r="I351" s="153">
        <v>4</v>
      </c>
      <c r="J351" s="153">
        <v>5</v>
      </c>
      <c r="K351" s="153">
        <v>5</v>
      </c>
      <c r="L351" s="153">
        <v>3</v>
      </c>
      <c r="M351" s="153">
        <v>3</v>
      </c>
      <c r="N351" s="153">
        <v>3</v>
      </c>
      <c r="O351" s="153">
        <v>4</v>
      </c>
      <c r="P351" s="153">
        <v>4</v>
      </c>
      <c r="Q351" s="153">
        <v>3</v>
      </c>
      <c r="R351" s="153">
        <v>4</v>
      </c>
      <c r="S351" s="153">
        <v>4</v>
      </c>
      <c r="T351" s="153">
        <v>3</v>
      </c>
      <c r="U351" s="153">
        <v>4</v>
      </c>
      <c r="V351" s="153">
        <v>4</v>
      </c>
      <c r="W351" s="3">
        <v>71</v>
      </c>
      <c r="X351" s="24">
        <v>15</v>
      </c>
      <c r="Y351" s="2">
        <f>VLOOKUP(Z351,Bakgrunnsdata!$BS$6:$BT$66,2,FALSE)</f>
        <v>15</v>
      </c>
      <c r="Z351" s="2">
        <f t="shared" si="15"/>
        <v>16</v>
      </c>
    </row>
    <row r="352" spans="1:26">
      <c r="A352" s="3">
        <v>18</v>
      </c>
      <c r="B352" s="13">
        <v>40037</v>
      </c>
      <c r="C352" s="7">
        <v>12</v>
      </c>
      <c r="D352" s="7" t="s">
        <v>31</v>
      </c>
      <c r="E352" s="153">
        <v>3</v>
      </c>
      <c r="F352" s="153">
        <v>3</v>
      </c>
      <c r="G352" s="153">
        <v>3</v>
      </c>
      <c r="H352" s="153">
        <v>4</v>
      </c>
      <c r="I352" s="153">
        <v>3</v>
      </c>
      <c r="J352" s="153">
        <v>2</v>
      </c>
      <c r="K352" s="153">
        <v>4</v>
      </c>
      <c r="L352" s="153">
        <v>3</v>
      </c>
      <c r="M352" s="153">
        <v>4</v>
      </c>
      <c r="N352" s="153">
        <v>2</v>
      </c>
      <c r="O352" s="153">
        <v>2</v>
      </c>
      <c r="P352" s="153">
        <v>2</v>
      </c>
      <c r="Q352" s="153">
        <v>2</v>
      </c>
      <c r="R352" s="153">
        <v>4</v>
      </c>
      <c r="S352" s="153">
        <v>2</v>
      </c>
      <c r="T352" s="153">
        <v>3</v>
      </c>
      <c r="U352" s="153">
        <v>3</v>
      </c>
      <c r="V352" s="153">
        <v>3</v>
      </c>
      <c r="W352" s="3">
        <v>52</v>
      </c>
      <c r="X352" s="24">
        <v>-4</v>
      </c>
      <c r="Y352" s="2">
        <f>VLOOKUP(Z352,Bakgrunnsdata!$BS$6:$BT$66,2,FALSE)</f>
        <v>46</v>
      </c>
      <c r="Z352" s="2">
        <f t="shared" si="15"/>
        <v>2</v>
      </c>
    </row>
    <row r="353" spans="1:26">
      <c r="A353" s="3">
        <v>18</v>
      </c>
      <c r="B353" s="13">
        <v>40037</v>
      </c>
      <c r="C353" s="7">
        <v>10</v>
      </c>
      <c r="D353" s="7" t="s">
        <v>32</v>
      </c>
      <c r="E353" s="153">
        <v>4</v>
      </c>
      <c r="F353" s="153">
        <v>2</v>
      </c>
      <c r="G353" s="153">
        <v>3</v>
      </c>
      <c r="H353" s="153">
        <v>4</v>
      </c>
      <c r="I353" s="153">
        <v>3</v>
      </c>
      <c r="J353" s="153">
        <v>2</v>
      </c>
      <c r="K353" s="153">
        <v>3</v>
      </c>
      <c r="L353" s="153">
        <v>3</v>
      </c>
      <c r="M353" s="153">
        <v>2</v>
      </c>
      <c r="N353" s="153">
        <v>3</v>
      </c>
      <c r="O353" s="153">
        <v>3</v>
      </c>
      <c r="P353" s="153">
        <v>3</v>
      </c>
      <c r="Q353" s="153">
        <v>2</v>
      </c>
      <c r="R353" s="153">
        <v>4</v>
      </c>
      <c r="S353" s="153">
        <v>4</v>
      </c>
      <c r="T353" s="153">
        <v>3</v>
      </c>
      <c r="U353" s="153">
        <v>3</v>
      </c>
      <c r="V353" s="153">
        <v>3</v>
      </c>
      <c r="W353" s="3">
        <v>54</v>
      </c>
      <c r="X353" s="24">
        <v>-2</v>
      </c>
      <c r="Y353" s="2">
        <f>VLOOKUP(Z353,Bakgrunnsdata!$BS$6:$BT$66,2,FALSE)</f>
        <v>34</v>
      </c>
      <c r="Z353" s="2">
        <f t="shared" si="15"/>
        <v>6</v>
      </c>
    </row>
    <row r="354" spans="1:26">
      <c r="A354" s="3">
        <v>18</v>
      </c>
      <c r="B354" s="13">
        <v>40037</v>
      </c>
      <c r="C354" s="7">
        <v>230</v>
      </c>
      <c r="D354" s="7" t="s">
        <v>56</v>
      </c>
      <c r="E354" s="153">
        <v>9</v>
      </c>
      <c r="F354" s="153">
        <v>6</v>
      </c>
      <c r="G354" s="153">
        <v>9</v>
      </c>
      <c r="H354" s="153">
        <v>11</v>
      </c>
      <c r="I354" s="153">
        <v>5</v>
      </c>
      <c r="J354" s="153">
        <v>6</v>
      </c>
      <c r="K354" s="153">
        <v>7</v>
      </c>
      <c r="L354" s="153">
        <v>8</v>
      </c>
      <c r="M354" s="153">
        <v>6</v>
      </c>
      <c r="N354" s="153">
        <v>5</v>
      </c>
      <c r="O354" s="153">
        <v>4</v>
      </c>
      <c r="P354" s="153">
        <v>6</v>
      </c>
      <c r="Q354" s="153">
        <v>4</v>
      </c>
      <c r="R354" s="153">
        <v>6</v>
      </c>
      <c r="S354" s="153">
        <v>7</v>
      </c>
      <c r="T354" s="153">
        <v>5</v>
      </c>
      <c r="U354" s="153">
        <v>5</v>
      </c>
      <c r="V354" s="153">
        <v>9</v>
      </c>
      <c r="W354" s="3">
        <v>118</v>
      </c>
      <c r="X354" s="24">
        <v>62</v>
      </c>
      <c r="Y354" s="2">
        <f>VLOOKUP(Z354,Bakgrunnsdata!$BS$6:$BT$66,2,FALSE)</f>
        <v>10</v>
      </c>
      <c r="Z354" s="2">
        <f t="shared" si="15"/>
        <v>21</v>
      </c>
    </row>
    <row r="355" spans="1:26">
      <c r="A355" s="3">
        <v>18</v>
      </c>
      <c r="B355" s="13">
        <v>40037</v>
      </c>
      <c r="C355" s="7">
        <v>234</v>
      </c>
      <c r="D355" s="7" t="s">
        <v>54</v>
      </c>
      <c r="E355" s="153">
        <v>5</v>
      </c>
      <c r="F355" s="153">
        <v>3</v>
      </c>
      <c r="G355" s="153">
        <v>4</v>
      </c>
      <c r="H355" s="153">
        <v>6</v>
      </c>
      <c r="I355" s="153">
        <v>4</v>
      </c>
      <c r="J355" s="153">
        <v>4</v>
      </c>
      <c r="K355" s="153">
        <v>6</v>
      </c>
      <c r="L355" s="153">
        <v>6</v>
      </c>
      <c r="M355" s="153">
        <v>3</v>
      </c>
      <c r="N355" s="153">
        <v>3</v>
      </c>
      <c r="O355" s="153">
        <v>4</v>
      </c>
      <c r="P355" s="153">
        <v>3</v>
      </c>
      <c r="Q355" s="153">
        <v>2</v>
      </c>
      <c r="R355" s="153">
        <v>6</v>
      </c>
      <c r="S355" s="153">
        <v>4</v>
      </c>
      <c r="T355" s="153">
        <v>3</v>
      </c>
      <c r="U355" s="153">
        <v>3</v>
      </c>
      <c r="V355" s="153">
        <v>4</v>
      </c>
      <c r="W355" s="3">
        <v>73</v>
      </c>
      <c r="X355" s="24">
        <v>17</v>
      </c>
      <c r="Y355" s="2">
        <f>VLOOKUP(Z355,Bakgrunnsdata!$BS$6:$BT$66,2,FALSE)</f>
        <v>14</v>
      </c>
      <c r="Z355" s="2">
        <f t="shared" si="15"/>
        <v>17</v>
      </c>
    </row>
    <row r="356" spans="1:26">
      <c r="A356" s="3">
        <v>18</v>
      </c>
      <c r="B356" s="13">
        <v>40037</v>
      </c>
      <c r="C356" s="7">
        <v>214</v>
      </c>
      <c r="D356" s="7" t="s">
        <v>43</v>
      </c>
      <c r="E356" s="153">
        <v>3</v>
      </c>
      <c r="F356" s="153">
        <v>4</v>
      </c>
      <c r="G356" s="153">
        <v>4</v>
      </c>
      <c r="H356" s="153">
        <v>5</v>
      </c>
      <c r="I356" s="153">
        <v>2</v>
      </c>
      <c r="J356" s="153">
        <v>3</v>
      </c>
      <c r="K356" s="153">
        <v>5</v>
      </c>
      <c r="L356" s="153">
        <v>3</v>
      </c>
      <c r="M356" s="153">
        <v>3</v>
      </c>
      <c r="N356" s="153">
        <v>2</v>
      </c>
      <c r="O356" s="153">
        <v>4</v>
      </c>
      <c r="P356" s="153">
        <v>3</v>
      </c>
      <c r="Q356" s="153">
        <v>2</v>
      </c>
      <c r="R356" s="153">
        <v>3</v>
      </c>
      <c r="S356" s="153">
        <v>2</v>
      </c>
      <c r="T356" s="153">
        <v>3</v>
      </c>
      <c r="U356" s="153">
        <v>2</v>
      </c>
      <c r="V356" s="153">
        <v>3</v>
      </c>
      <c r="W356" s="3">
        <v>56</v>
      </c>
      <c r="X356" s="24">
        <v>0</v>
      </c>
      <c r="Y356" s="2">
        <f>VLOOKUP(Z356,Bakgrunnsdata!$BS$6:$BT$66,2,FALSE)</f>
        <v>32</v>
      </c>
      <c r="Z356" s="2">
        <f t="shared" si="15"/>
        <v>7</v>
      </c>
    </row>
    <row r="357" spans="1:26">
      <c r="A357" s="3">
        <v>18</v>
      </c>
      <c r="B357" s="13">
        <v>40037</v>
      </c>
      <c r="C357" s="7">
        <v>232</v>
      </c>
      <c r="D357" s="7" t="s">
        <v>53</v>
      </c>
      <c r="E357" s="153">
        <v>3</v>
      </c>
      <c r="F357" s="153">
        <v>3</v>
      </c>
      <c r="G357" s="153">
        <v>4</v>
      </c>
      <c r="H357" s="153">
        <v>5</v>
      </c>
      <c r="I357" s="153">
        <v>4</v>
      </c>
      <c r="J357" s="153">
        <v>3</v>
      </c>
      <c r="K357" s="153">
        <v>5</v>
      </c>
      <c r="L357" s="153">
        <v>4</v>
      </c>
      <c r="M357" s="153">
        <v>3</v>
      </c>
      <c r="N357" s="153">
        <v>4</v>
      </c>
      <c r="O357" s="153">
        <v>4</v>
      </c>
      <c r="P357" s="153">
        <v>3</v>
      </c>
      <c r="Q357" s="153">
        <v>3</v>
      </c>
      <c r="R357" s="153">
        <v>3</v>
      </c>
      <c r="S357" s="153">
        <v>3</v>
      </c>
      <c r="T357" s="153">
        <v>3</v>
      </c>
      <c r="U357" s="153">
        <v>3</v>
      </c>
      <c r="V357" s="153">
        <v>4</v>
      </c>
      <c r="W357" s="3">
        <v>64</v>
      </c>
      <c r="X357" s="24">
        <v>8</v>
      </c>
      <c r="Y357" s="2">
        <f>VLOOKUP(Z357,Bakgrunnsdata!$BS$6:$BT$66,2,FALSE)</f>
        <v>18</v>
      </c>
      <c r="Z357" s="2">
        <f t="shared" si="15"/>
        <v>14</v>
      </c>
    </row>
    <row r="358" spans="1:26">
      <c r="A358" s="3">
        <v>18</v>
      </c>
      <c r="B358" s="13">
        <v>40037</v>
      </c>
      <c r="C358" s="7">
        <v>233</v>
      </c>
      <c r="D358" s="7" t="s">
        <v>55</v>
      </c>
      <c r="E358" s="153">
        <v>5</v>
      </c>
      <c r="F358" s="153">
        <v>5</v>
      </c>
      <c r="G358" s="153">
        <v>6</v>
      </c>
      <c r="H358" s="153">
        <v>7</v>
      </c>
      <c r="I358" s="153">
        <v>5</v>
      </c>
      <c r="J358" s="153">
        <v>5</v>
      </c>
      <c r="K358" s="153">
        <v>7</v>
      </c>
      <c r="L358" s="153">
        <v>6</v>
      </c>
      <c r="M358" s="153">
        <v>4</v>
      </c>
      <c r="N358" s="153">
        <v>4</v>
      </c>
      <c r="O358" s="153">
        <v>5</v>
      </c>
      <c r="P358" s="153">
        <v>5</v>
      </c>
      <c r="Q358" s="153">
        <v>4</v>
      </c>
      <c r="R358" s="153">
        <v>6</v>
      </c>
      <c r="S358" s="153">
        <v>5</v>
      </c>
      <c r="T358" s="153">
        <v>5</v>
      </c>
      <c r="U358" s="153">
        <v>7</v>
      </c>
      <c r="V358" s="153">
        <v>5</v>
      </c>
      <c r="W358" s="3">
        <v>96</v>
      </c>
      <c r="X358" s="24">
        <v>40</v>
      </c>
      <c r="Y358" s="2">
        <f>VLOOKUP(Z358,Bakgrunnsdata!$BS$6:$BT$66,2,FALSE)</f>
        <v>11</v>
      </c>
      <c r="Z358" s="2">
        <f t="shared" si="15"/>
        <v>20</v>
      </c>
    </row>
    <row r="359" spans="1:26">
      <c r="A359" s="3">
        <v>18</v>
      </c>
      <c r="B359" s="13">
        <v>40037</v>
      </c>
      <c r="C359" s="7">
        <v>7</v>
      </c>
      <c r="D359" s="7" t="s">
        <v>24</v>
      </c>
      <c r="E359" s="153">
        <v>4</v>
      </c>
      <c r="F359" s="153">
        <v>3</v>
      </c>
      <c r="G359" s="153">
        <v>4</v>
      </c>
      <c r="H359" s="153">
        <v>4</v>
      </c>
      <c r="I359" s="153">
        <v>3</v>
      </c>
      <c r="J359" s="153">
        <v>3</v>
      </c>
      <c r="K359" s="153">
        <v>5</v>
      </c>
      <c r="L359" s="153">
        <v>3</v>
      </c>
      <c r="M359" s="153">
        <v>5</v>
      </c>
      <c r="N359" s="153">
        <v>4</v>
      </c>
      <c r="O359" s="153">
        <v>3</v>
      </c>
      <c r="P359" s="153">
        <v>2</v>
      </c>
      <c r="Q359" s="153">
        <v>3</v>
      </c>
      <c r="R359" s="153">
        <v>5</v>
      </c>
      <c r="S359" s="153">
        <v>3</v>
      </c>
      <c r="T359" s="153">
        <v>3</v>
      </c>
      <c r="U359" s="153">
        <v>4</v>
      </c>
      <c r="V359" s="153">
        <v>3</v>
      </c>
      <c r="W359" s="3">
        <v>64</v>
      </c>
      <c r="X359" s="24">
        <v>8</v>
      </c>
      <c r="Y359" s="2">
        <f>VLOOKUP(Z359,Bakgrunnsdata!$BS$6:$BT$66,2,FALSE)</f>
        <v>18</v>
      </c>
      <c r="Z359" s="2">
        <f t="shared" si="15"/>
        <v>14</v>
      </c>
    </row>
    <row r="360" spans="1:26">
      <c r="A360" s="3">
        <v>18</v>
      </c>
      <c r="B360" s="13">
        <v>40037</v>
      </c>
      <c r="C360" s="7">
        <v>4</v>
      </c>
      <c r="D360" s="7" t="s">
        <v>9</v>
      </c>
      <c r="E360" s="153">
        <v>3</v>
      </c>
      <c r="F360" s="153">
        <v>2</v>
      </c>
      <c r="G360" s="153">
        <v>3</v>
      </c>
      <c r="H360" s="153">
        <v>4</v>
      </c>
      <c r="I360" s="153">
        <v>3</v>
      </c>
      <c r="J360" s="153">
        <v>2</v>
      </c>
      <c r="K360" s="153">
        <v>6</v>
      </c>
      <c r="L360" s="153">
        <v>3</v>
      </c>
      <c r="M360" s="153">
        <v>3</v>
      </c>
      <c r="N360" s="153">
        <v>2</v>
      </c>
      <c r="O360" s="153">
        <v>2</v>
      </c>
      <c r="P360" s="153">
        <v>2</v>
      </c>
      <c r="Q360" s="153">
        <v>2</v>
      </c>
      <c r="R360" s="153">
        <v>4</v>
      </c>
      <c r="S360" s="153">
        <v>3</v>
      </c>
      <c r="T360" s="153">
        <v>3</v>
      </c>
      <c r="U360" s="153">
        <v>2</v>
      </c>
      <c r="V360" s="153">
        <v>2</v>
      </c>
      <c r="W360" s="3">
        <v>51</v>
      </c>
      <c r="X360" s="24">
        <v>-5</v>
      </c>
      <c r="Y360" s="2">
        <f>VLOOKUP(Z360,Bakgrunnsdata!$BS$6:$BT$66,2,FALSE)</f>
        <v>50</v>
      </c>
      <c r="Z360" s="2">
        <f t="shared" si="15"/>
        <v>1</v>
      </c>
    </row>
    <row r="361" spans="1:26">
      <c r="A361" s="3">
        <v>18</v>
      </c>
      <c r="B361" s="13">
        <v>40037</v>
      </c>
      <c r="C361" s="7">
        <v>38</v>
      </c>
      <c r="D361" s="7" t="s">
        <v>14</v>
      </c>
      <c r="E361" s="153">
        <v>4</v>
      </c>
      <c r="F361" s="153">
        <v>3</v>
      </c>
      <c r="G361" s="153">
        <v>4</v>
      </c>
      <c r="H361" s="153">
        <v>7</v>
      </c>
      <c r="I361" s="153">
        <v>3</v>
      </c>
      <c r="J361" s="153">
        <v>4</v>
      </c>
      <c r="K361" s="153">
        <v>5</v>
      </c>
      <c r="L361" s="153">
        <v>3</v>
      </c>
      <c r="M361" s="153">
        <v>4</v>
      </c>
      <c r="N361" s="153">
        <v>2</v>
      </c>
      <c r="O361" s="153">
        <v>2</v>
      </c>
      <c r="P361" s="153">
        <v>2</v>
      </c>
      <c r="Q361" s="153">
        <v>2</v>
      </c>
      <c r="R361" s="153">
        <v>4</v>
      </c>
      <c r="S361" s="153">
        <v>3</v>
      </c>
      <c r="T361" s="153">
        <v>2</v>
      </c>
      <c r="U361" s="153">
        <v>2</v>
      </c>
      <c r="V361" s="153">
        <v>3</v>
      </c>
      <c r="W361" s="3">
        <v>59</v>
      </c>
      <c r="X361" s="24">
        <v>3</v>
      </c>
      <c r="Y361" s="2">
        <f>VLOOKUP(Z361,Bakgrunnsdata!$BS$6:$BT$66,2,FALSE)</f>
        <v>28</v>
      </c>
      <c r="Z361" s="2">
        <f t="shared" si="15"/>
        <v>9</v>
      </c>
    </row>
    <row r="362" spans="1:26">
      <c r="A362" s="3">
        <v>18</v>
      </c>
      <c r="B362" s="13">
        <v>40037</v>
      </c>
      <c r="C362" s="7">
        <v>2</v>
      </c>
      <c r="D362" s="7" t="s">
        <v>4</v>
      </c>
      <c r="E362" s="153">
        <v>3</v>
      </c>
      <c r="F362" s="153">
        <v>3</v>
      </c>
      <c r="G362" s="153">
        <v>3</v>
      </c>
      <c r="H362" s="153">
        <v>5</v>
      </c>
      <c r="I362" s="153">
        <v>3</v>
      </c>
      <c r="J362" s="153">
        <v>3</v>
      </c>
      <c r="K362" s="153">
        <v>4</v>
      </c>
      <c r="L362" s="153">
        <v>3</v>
      </c>
      <c r="M362" s="153">
        <v>3</v>
      </c>
      <c r="N362" s="153">
        <v>2</v>
      </c>
      <c r="O362" s="153">
        <v>2</v>
      </c>
      <c r="P362" s="153">
        <v>3</v>
      </c>
      <c r="Q362" s="153">
        <v>3</v>
      </c>
      <c r="R362" s="153">
        <v>4</v>
      </c>
      <c r="S362" s="153">
        <v>2</v>
      </c>
      <c r="T362" s="153">
        <v>2</v>
      </c>
      <c r="U362" s="153">
        <v>2</v>
      </c>
      <c r="V362" s="153">
        <v>2</v>
      </c>
      <c r="W362" s="3">
        <v>52</v>
      </c>
      <c r="X362" s="24">
        <v>-4</v>
      </c>
      <c r="Y362" s="2">
        <f>VLOOKUP(Z362,Bakgrunnsdata!$BS$6:$BT$66,2,FALSE)</f>
        <v>46</v>
      </c>
      <c r="Z362" s="2">
        <f t="shared" si="15"/>
        <v>2</v>
      </c>
    </row>
    <row r="363" spans="1:26">
      <c r="A363" s="3">
        <v>18</v>
      </c>
      <c r="B363" s="13">
        <v>40037</v>
      </c>
      <c r="C363" s="7">
        <v>15</v>
      </c>
      <c r="D363" s="7" t="s">
        <v>58</v>
      </c>
      <c r="E363" s="153">
        <v>3</v>
      </c>
      <c r="F363" s="153">
        <v>3</v>
      </c>
      <c r="G363" s="153">
        <v>4</v>
      </c>
      <c r="H363" s="153">
        <v>4</v>
      </c>
      <c r="I363" s="153">
        <v>3</v>
      </c>
      <c r="J363" s="153">
        <v>2</v>
      </c>
      <c r="K363" s="153">
        <v>3</v>
      </c>
      <c r="L363" s="153">
        <v>3</v>
      </c>
      <c r="M363" s="153">
        <v>4</v>
      </c>
      <c r="N363" s="153">
        <v>3</v>
      </c>
      <c r="O363" s="153">
        <v>2</v>
      </c>
      <c r="P363" s="153">
        <v>3</v>
      </c>
      <c r="Q363" s="153">
        <v>3</v>
      </c>
      <c r="R363" s="153">
        <v>4</v>
      </c>
      <c r="S363" s="153">
        <v>3</v>
      </c>
      <c r="T363" s="153">
        <v>3</v>
      </c>
      <c r="U363" s="153">
        <v>3</v>
      </c>
      <c r="V363" s="153">
        <v>3</v>
      </c>
      <c r="W363" s="3">
        <v>56</v>
      </c>
      <c r="X363" s="24">
        <v>0</v>
      </c>
      <c r="Y363" s="2">
        <f>VLOOKUP(Z363,Bakgrunnsdata!$BS$6:$BT$66,2,FALSE)</f>
        <v>32</v>
      </c>
      <c r="Z363" s="2">
        <f t="shared" si="15"/>
        <v>7</v>
      </c>
    </row>
    <row r="364" spans="1:26">
      <c r="A364" s="3">
        <v>18</v>
      </c>
      <c r="B364" s="13">
        <v>40037</v>
      </c>
      <c r="C364" s="7">
        <v>211</v>
      </c>
      <c r="D364" s="7" t="s">
        <v>89</v>
      </c>
      <c r="E364" s="153">
        <v>3</v>
      </c>
      <c r="F364" s="153">
        <v>4</v>
      </c>
      <c r="G364" s="153">
        <v>4</v>
      </c>
      <c r="H364" s="153">
        <v>5</v>
      </c>
      <c r="I364" s="153">
        <v>3</v>
      </c>
      <c r="J364" s="153">
        <v>2</v>
      </c>
      <c r="K364" s="153">
        <v>5</v>
      </c>
      <c r="L364" s="153">
        <v>3</v>
      </c>
      <c r="M364" s="153">
        <v>4</v>
      </c>
      <c r="N364" s="153">
        <v>3</v>
      </c>
      <c r="O364" s="153">
        <v>4</v>
      </c>
      <c r="P364" s="153">
        <v>2</v>
      </c>
      <c r="Q364" s="153">
        <v>3</v>
      </c>
      <c r="R364" s="153">
        <v>4</v>
      </c>
      <c r="S364" s="153">
        <v>3</v>
      </c>
      <c r="T364" s="153">
        <v>2</v>
      </c>
      <c r="U364" s="153">
        <v>2</v>
      </c>
      <c r="V364" s="153">
        <v>4</v>
      </c>
      <c r="W364" s="3">
        <v>60</v>
      </c>
      <c r="X364" s="24">
        <v>4</v>
      </c>
      <c r="Y364" s="2">
        <f>VLOOKUP(Z364,Bakgrunnsdata!$BS$6:$BT$66,2,FALSE)</f>
        <v>24</v>
      </c>
      <c r="Z364" s="2">
        <f t="shared" si="15"/>
        <v>11</v>
      </c>
    </row>
    <row r="365" spans="1:26">
      <c r="A365" s="3">
        <v>18</v>
      </c>
      <c r="B365" s="13">
        <v>40037</v>
      </c>
      <c r="C365" s="7">
        <v>34</v>
      </c>
      <c r="D365" s="7" t="s">
        <v>92</v>
      </c>
      <c r="E365" s="153">
        <v>4</v>
      </c>
      <c r="F365" s="153">
        <v>3</v>
      </c>
      <c r="G365" s="153">
        <v>4</v>
      </c>
      <c r="H365" s="153">
        <v>4</v>
      </c>
      <c r="I365" s="153">
        <v>3</v>
      </c>
      <c r="J365" s="153">
        <v>4</v>
      </c>
      <c r="K365" s="153">
        <v>4</v>
      </c>
      <c r="L365" s="153">
        <v>2</v>
      </c>
      <c r="M365" s="153">
        <v>4</v>
      </c>
      <c r="N365" s="153">
        <v>4</v>
      </c>
      <c r="O365" s="153">
        <v>2</v>
      </c>
      <c r="P365" s="153">
        <v>3</v>
      </c>
      <c r="Q365" s="153">
        <v>3</v>
      </c>
      <c r="R365" s="153">
        <v>5</v>
      </c>
      <c r="S365" s="153">
        <v>2</v>
      </c>
      <c r="T365" s="153">
        <v>3</v>
      </c>
      <c r="U365" s="153">
        <v>2</v>
      </c>
      <c r="V365" s="153">
        <v>3</v>
      </c>
      <c r="W365" s="3">
        <v>59</v>
      </c>
      <c r="X365" s="24">
        <v>3</v>
      </c>
      <c r="Y365" s="2">
        <f>VLOOKUP(Z365,Bakgrunnsdata!$BS$6:$BT$66,2,FALSE)</f>
        <v>28</v>
      </c>
      <c r="Z365" s="2">
        <f t="shared" si="15"/>
        <v>9</v>
      </c>
    </row>
    <row r="366" spans="1:26">
      <c r="A366" s="3">
        <v>18</v>
      </c>
      <c r="B366" s="13">
        <v>40037</v>
      </c>
      <c r="C366" s="7">
        <v>19</v>
      </c>
      <c r="D366" s="7" t="s">
        <v>29</v>
      </c>
      <c r="E366" s="153">
        <v>4</v>
      </c>
      <c r="F366" s="153">
        <v>3</v>
      </c>
      <c r="G366" s="153">
        <v>3</v>
      </c>
      <c r="H366" s="153">
        <v>4</v>
      </c>
      <c r="I366" s="153">
        <v>4</v>
      </c>
      <c r="J366" s="153">
        <v>3</v>
      </c>
      <c r="K366" s="153">
        <v>3</v>
      </c>
      <c r="L366" s="153">
        <v>3</v>
      </c>
      <c r="M366" s="153">
        <v>5</v>
      </c>
      <c r="N366" s="153">
        <v>3</v>
      </c>
      <c r="O366" s="153">
        <v>2</v>
      </c>
      <c r="P366" s="153">
        <v>3</v>
      </c>
      <c r="Q366" s="153">
        <v>2</v>
      </c>
      <c r="R366" s="153">
        <v>4</v>
      </c>
      <c r="S366" s="153">
        <v>4</v>
      </c>
      <c r="T366" s="153">
        <v>4</v>
      </c>
      <c r="U366" s="153">
        <v>3</v>
      </c>
      <c r="V366" s="153">
        <v>4</v>
      </c>
      <c r="W366" s="3">
        <v>61</v>
      </c>
      <c r="X366" s="24">
        <v>5</v>
      </c>
      <c r="Y366" s="2">
        <f>VLOOKUP(Z366,Bakgrunnsdata!$BS$6:$BT$66,2,FALSE)</f>
        <v>22</v>
      </c>
      <c r="Z366" s="2">
        <f t="shared" si="15"/>
        <v>12</v>
      </c>
    </row>
    <row r="367" spans="1:26">
      <c r="A367" s="3">
        <v>18</v>
      </c>
      <c r="B367" s="13">
        <v>40037</v>
      </c>
      <c r="C367" s="7">
        <v>213</v>
      </c>
      <c r="D367" s="9" t="s">
        <v>90</v>
      </c>
      <c r="E367" s="153">
        <v>5</v>
      </c>
      <c r="F367" s="153">
        <v>4</v>
      </c>
      <c r="G367" s="153">
        <v>5</v>
      </c>
      <c r="H367" s="153">
        <v>6</v>
      </c>
      <c r="I367" s="153">
        <v>4</v>
      </c>
      <c r="J367" s="153">
        <v>4</v>
      </c>
      <c r="K367" s="153">
        <v>5</v>
      </c>
      <c r="L367" s="153">
        <v>5</v>
      </c>
      <c r="M367" s="153">
        <v>5</v>
      </c>
      <c r="N367" s="153">
        <v>3</v>
      </c>
      <c r="O367" s="153">
        <v>5</v>
      </c>
      <c r="P367" s="153">
        <v>5</v>
      </c>
      <c r="Q367" s="153">
        <v>3</v>
      </c>
      <c r="R367" s="153">
        <v>6</v>
      </c>
      <c r="S367" s="153">
        <v>4</v>
      </c>
      <c r="T367" s="153">
        <v>6</v>
      </c>
      <c r="U367" s="153">
        <v>4</v>
      </c>
      <c r="V367" s="153">
        <v>5</v>
      </c>
      <c r="W367" s="3">
        <v>84</v>
      </c>
      <c r="X367" s="24">
        <v>28</v>
      </c>
      <c r="Y367" s="2">
        <f>VLOOKUP(Z367,Bakgrunnsdata!$BS$6:$BT$66,2,FALSE)</f>
        <v>12</v>
      </c>
      <c r="Z367" s="2">
        <f t="shared" si="15"/>
        <v>19</v>
      </c>
    </row>
    <row r="368" spans="1:26">
      <c r="A368" s="3">
        <v>19</v>
      </c>
      <c r="B368" s="13">
        <v>40044</v>
      </c>
      <c r="C368" s="7">
        <v>27</v>
      </c>
      <c r="D368" s="7" t="s">
        <v>11</v>
      </c>
      <c r="E368" s="153">
        <v>4</v>
      </c>
      <c r="F368" s="153">
        <v>3</v>
      </c>
      <c r="G368" s="153">
        <v>3</v>
      </c>
      <c r="H368" s="153">
        <v>4</v>
      </c>
      <c r="I368" s="153">
        <v>4</v>
      </c>
      <c r="J368" s="153">
        <v>2</v>
      </c>
      <c r="K368" s="153">
        <v>3</v>
      </c>
      <c r="L368" s="153">
        <v>3</v>
      </c>
      <c r="M368" s="153">
        <v>3</v>
      </c>
      <c r="N368" s="153">
        <v>3</v>
      </c>
      <c r="O368" s="153">
        <v>4</v>
      </c>
      <c r="P368" s="153">
        <v>2</v>
      </c>
      <c r="Q368" s="153">
        <v>2</v>
      </c>
      <c r="R368" s="153">
        <v>4</v>
      </c>
      <c r="S368" s="153">
        <v>2</v>
      </c>
      <c r="T368" s="153">
        <v>3</v>
      </c>
      <c r="U368" s="153">
        <v>3</v>
      </c>
      <c r="V368" s="153">
        <v>3</v>
      </c>
      <c r="W368" s="3">
        <v>55</v>
      </c>
      <c r="X368" s="24">
        <v>-1</v>
      </c>
      <c r="Y368" s="2">
        <f>VLOOKUP(Z368,Bakgrunnsdata!$BS$6:$BT$66,2,FALSE)</f>
        <v>40</v>
      </c>
      <c r="Z368" s="2">
        <f>RANK(W368,$W$368:$W$392,1)</f>
        <v>4</v>
      </c>
    </row>
    <row r="369" spans="1:26">
      <c r="A369" s="3">
        <v>19</v>
      </c>
      <c r="B369" s="13">
        <v>40044</v>
      </c>
      <c r="C369" s="7">
        <v>231</v>
      </c>
      <c r="D369" s="7" t="s">
        <v>18</v>
      </c>
      <c r="E369" s="153">
        <v>4</v>
      </c>
      <c r="F369" s="153">
        <v>3</v>
      </c>
      <c r="G369" s="153">
        <v>7</v>
      </c>
      <c r="H369" s="153">
        <v>6</v>
      </c>
      <c r="I369" s="153">
        <v>4</v>
      </c>
      <c r="J369" s="153">
        <v>3</v>
      </c>
      <c r="K369" s="153">
        <v>7</v>
      </c>
      <c r="L369" s="153">
        <v>4</v>
      </c>
      <c r="M369" s="153">
        <v>3</v>
      </c>
      <c r="N369" s="153">
        <v>4</v>
      </c>
      <c r="O369" s="153">
        <v>2</v>
      </c>
      <c r="P369" s="153">
        <v>6</v>
      </c>
      <c r="Q369" s="153">
        <v>3</v>
      </c>
      <c r="R369" s="153">
        <v>6</v>
      </c>
      <c r="S369" s="153">
        <v>3</v>
      </c>
      <c r="T369" s="153">
        <v>5</v>
      </c>
      <c r="U369" s="153">
        <v>3</v>
      </c>
      <c r="V369" s="153">
        <v>3</v>
      </c>
      <c r="W369" s="3">
        <v>76</v>
      </c>
      <c r="X369" s="24">
        <v>20</v>
      </c>
      <c r="Y369" s="2">
        <f>VLOOKUP(Z369,Bakgrunnsdata!$BS$6:$BT$66,2,FALSE)</f>
        <v>8</v>
      </c>
      <c r="Z369" s="2">
        <f t="shared" ref="Z369:Z392" si="16">RANK(W369,$W$368:$W$392,1)</f>
        <v>23</v>
      </c>
    </row>
    <row r="370" spans="1:26">
      <c r="A370" s="3">
        <v>19</v>
      </c>
      <c r="B370" s="13">
        <v>40044</v>
      </c>
      <c r="C370" s="7">
        <v>39</v>
      </c>
      <c r="D370" s="7" t="s">
        <v>8</v>
      </c>
      <c r="E370" s="153">
        <v>3</v>
      </c>
      <c r="F370" s="153">
        <v>3</v>
      </c>
      <c r="G370" s="153">
        <v>3</v>
      </c>
      <c r="H370" s="153">
        <v>5</v>
      </c>
      <c r="I370" s="153">
        <v>3</v>
      </c>
      <c r="J370" s="153">
        <v>2</v>
      </c>
      <c r="K370" s="153">
        <v>4</v>
      </c>
      <c r="L370" s="153">
        <v>3</v>
      </c>
      <c r="M370" s="153">
        <v>2</v>
      </c>
      <c r="N370" s="153">
        <v>3</v>
      </c>
      <c r="O370" s="153">
        <v>2</v>
      </c>
      <c r="P370" s="153">
        <v>4</v>
      </c>
      <c r="Q370" s="153">
        <v>2</v>
      </c>
      <c r="R370" s="153">
        <v>4</v>
      </c>
      <c r="S370" s="153">
        <v>2</v>
      </c>
      <c r="T370" s="153">
        <v>3</v>
      </c>
      <c r="U370" s="153">
        <v>3</v>
      </c>
      <c r="V370" s="153">
        <v>3</v>
      </c>
      <c r="W370" s="3">
        <v>54</v>
      </c>
      <c r="X370" s="24">
        <v>-2</v>
      </c>
      <c r="Y370" s="2">
        <f>VLOOKUP(Z370,Bakgrunnsdata!$BS$6:$BT$66,2,FALSE)</f>
        <v>46</v>
      </c>
      <c r="Z370" s="2">
        <f t="shared" si="16"/>
        <v>2</v>
      </c>
    </row>
    <row r="371" spans="1:26">
      <c r="A371" s="3">
        <v>19</v>
      </c>
      <c r="B371" s="13">
        <v>40044</v>
      </c>
      <c r="C371" s="7">
        <v>139</v>
      </c>
      <c r="D371" s="7" t="s">
        <v>51</v>
      </c>
      <c r="E371" s="153">
        <v>5</v>
      </c>
      <c r="F371" s="153">
        <v>5</v>
      </c>
      <c r="G371" s="153">
        <v>5</v>
      </c>
      <c r="H371" s="153">
        <v>6</v>
      </c>
      <c r="I371" s="153">
        <v>5</v>
      </c>
      <c r="J371" s="153">
        <v>3</v>
      </c>
      <c r="K371" s="153">
        <v>5</v>
      </c>
      <c r="L371" s="153">
        <v>4</v>
      </c>
      <c r="M371" s="153">
        <v>4</v>
      </c>
      <c r="N371" s="153">
        <v>4</v>
      </c>
      <c r="O371" s="153">
        <v>3</v>
      </c>
      <c r="P371" s="153">
        <v>3</v>
      </c>
      <c r="Q371" s="153">
        <v>2</v>
      </c>
      <c r="R371" s="153">
        <v>3</v>
      </c>
      <c r="S371" s="153">
        <v>4</v>
      </c>
      <c r="T371" s="153">
        <v>4</v>
      </c>
      <c r="U371" s="153">
        <v>3</v>
      </c>
      <c r="V371" s="153">
        <v>5</v>
      </c>
      <c r="W371" s="3">
        <v>73</v>
      </c>
      <c r="X371" s="24">
        <v>17</v>
      </c>
      <c r="Y371" s="2">
        <f>VLOOKUP(Z371,Bakgrunnsdata!$BS$6:$BT$66,2,FALSE)</f>
        <v>10</v>
      </c>
      <c r="Z371" s="2">
        <f t="shared" si="16"/>
        <v>21</v>
      </c>
    </row>
    <row r="372" spans="1:26">
      <c r="A372" s="3">
        <v>19</v>
      </c>
      <c r="B372" s="13">
        <v>40044</v>
      </c>
      <c r="C372" s="7">
        <v>53</v>
      </c>
      <c r="D372" s="7" t="s">
        <v>41</v>
      </c>
      <c r="E372" s="153">
        <v>3</v>
      </c>
      <c r="F372" s="153">
        <v>3</v>
      </c>
      <c r="G372" s="153">
        <v>3</v>
      </c>
      <c r="H372" s="153">
        <v>4</v>
      </c>
      <c r="I372" s="153">
        <v>3</v>
      </c>
      <c r="J372" s="153">
        <v>3</v>
      </c>
      <c r="K372" s="153">
        <v>5</v>
      </c>
      <c r="L372" s="153">
        <v>3</v>
      </c>
      <c r="M372" s="153">
        <v>3</v>
      </c>
      <c r="N372" s="153">
        <v>3</v>
      </c>
      <c r="O372" s="153">
        <v>4</v>
      </c>
      <c r="P372" s="153">
        <v>2</v>
      </c>
      <c r="Q372" s="153">
        <v>2</v>
      </c>
      <c r="R372" s="153">
        <v>4</v>
      </c>
      <c r="S372" s="153">
        <v>3</v>
      </c>
      <c r="T372" s="153">
        <v>4</v>
      </c>
      <c r="U372" s="153">
        <v>3</v>
      </c>
      <c r="V372" s="153">
        <v>3</v>
      </c>
      <c r="W372" s="3">
        <v>58</v>
      </c>
      <c r="X372" s="24">
        <v>2</v>
      </c>
      <c r="Y372" s="2">
        <f>VLOOKUP(Z372,Bakgrunnsdata!$BS$6:$BT$66,2,FALSE)</f>
        <v>26</v>
      </c>
      <c r="Z372" s="2">
        <f t="shared" si="16"/>
        <v>10</v>
      </c>
    </row>
    <row r="373" spans="1:26">
      <c r="A373" s="3">
        <v>19</v>
      </c>
      <c r="B373" s="13">
        <v>40044</v>
      </c>
      <c r="C373" s="7">
        <v>214</v>
      </c>
      <c r="D373" s="7" t="s">
        <v>43</v>
      </c>
      <c r="E373" s="153">
        <v>3</v>
      </c>
      <c r="F373" s="153">
        <v>4</v>
      </c>
      <c r="G373" s="153">
        <v>3</v>
      </c>
      <c r="H373" s="153">
        <v>4</v>
      </c>
      <c r="I373" s="153">
        <v>3</v>
      </c>
      <c r="J373" s="153">
        <v>2</v>
      </c>
      <c r="K373" s="153">
        <v>4</v>
      </c>
      <c r="L373" s="153">
        <v>4</v>
      </c>
      <c r="M373" s="153">
        <v>3</v>
      </c>
      <c r="N373" s="153">
        <v>3</v>
      </c>
      <c r="O373" s="153">
        <v>3</v>
      </c>
      <c r="P373" s="153">
        <v>3</v>
      </c>
      <c r="Q373" s="153">
        <v>3</v>
      </c>
      <c r="R373" s="153">
        <v>4</v>
      </c>
      <c r="S373" s="153">
        <v>3</v>
      </c>
      <c r="T373" s="153">
        <v>2</v>
      </c>
      <c r="U373" s="153">
        <v>2</v>
      </c>
      <c r="V373" s="153">
        <v>3</v>
      </c>
      <c r="W373" s="3">
        <v>56</v>
      </c>
      <c r="X373" s="24">
        <v>0</v>
      </c>
      <c r="Y373" s="2">
        <f>VLOOKUP(Z373,Bakgrunnsdata!$BS$6:$BT$66,2,FALSE)</f>
        <v>32</v>
      </c>
      <c r="Z373" s="2">
        <f t="shared" si="16"/>
        <v>7</v>
      </c>
    </row>
    <row r="374" spans="1:26">
      <c r="A374" s="3">
        <v>19</v>
      </c>
      <c r="B374" s="13">
        <v>40044</v>
      </c>
      <c r="C374" s="7">
        <v>148</v>
      </c>
      <c r="D374" s="7" t="s">
        <v>47</v>
      </c>
      <c r="E374" s="153">
        <v>4</v>
      </c>
      <c r="F374" s="153">
        <v>3</v>
      </c>
      <c r="G374" s="153">
        <v>4</v>
      </c>
      <c r="H374" s="153">
        <v>4</v>
      </c>
      <c r="I374" s="153">
        <v>3</v>
      </c>
      <c r="J374" s="153">
        <v>2</v>
      </c>
      <c r="K374" s="153">
        <v>3</v>
      </c>
      <c r="L374" s="153">
        <v>3</v>
      </c>
      <c r="M374" s="153">
        <v>3</v>
      </c>
      <c r="N374" s="153">
        <v>2</v>
      </c>
      <c r="O374" s="153">
        <v>3</v>
      </c>
      <c r="P374" s="153">
        <v>3</v>
      </c>
      <c r="Q374" s="153">
        <v>3</v>
      </c>
      <c r="R374" s="153">
        <v>3</v>
      </c>
      <c r="S374" s="153">
        <v>3</v>
      </c>
      <c r="T374" s="153">
        <v>3</v>
      </c>
      <c r="U374" s="153">
        <v>2</v>
      </c>
      <c r="V374" s="153">
        <v>4</v>
      </c>
      <c r="W374" s="3">
        <v>55</v>
      </c>
      <c r="X374" s="24">
        <v>-1</v>
      </c>
      <c r="Y374" s="2">
        <f>VLOOKUP(Z374,Bakgrunnsdata!$BS$6:$BT$66,2,FALSE)</f>
        <v>40</v>
      </c>
      <c r="Z374" s="2">
        <f t="shared" si="16"/>
        <v>4</v>
      </c>
    </row>
    <row r="375" spans="1:26">
      <c r="A375" s="3">
        <v>19</v>
      </c>
      <c r="B375" s="13">
        <v>40044</v>
      </c>
      <c r="C375" s="7">
        <v>88</v>
      </c>
      <c r="D375" s="7" t="s">
        <v>49</v>
      </c>
      <c r="E375" s="153">
        <v>4</v>
      </c>
      <c r="F375" s="153">
        <v>3</v>
      </c>
      <c r="G375" s="153">
        <v>4</v>
      </c>
      <c r="H375" s="153">
        <v>5</v>
      </c>
      <c r="I375" s="153">
        <v>4</v>
      </c>
      <c r="J375" s="153">
        <v>3</v>
      </c>
      <c r="K375" s="153">
        <v>4</v>
      </c>
      <c r="L375" s="153">
        <v>4</v>
      </c>
      <c r="M375" s="153">
        <v>4</v>
      </c>
      <c r="N375" s="153">
        <v>3</v>
      </c>
      <c r="O375" s="153">
        <v>4</v>
      </c>
      <c r="P375" s="153">
        <v>2</v>
      </c>
      <c r="Q375" s="153">
        <v>3</v>
      </c>
      <c r="R375" s="153">
        <v>6</v>
      </c>
      <c r="S375" s="153">
        <v>4</v>
      </c>
      <c r="T375" s="153">
        <v>3</v>
      </c>
      <c r="U375" s="153">
        <v>3</v>
      </c>
      <c r="V375" s="153">
        <v>2</v>
      </c>
      <c r="W375" s="3">
        <v>65</v>
      </c>
      <c r="X375" s="24">
        <v>9</v>
      </c>
      <c r="Y375" s="2">
        <f>VLOOKUP(Z375,Bakgrunnsdata!$BS$6:$BT$66,2,FALSE)</f>
        <v>12</v>
      </c>
      <c r="Z375" s="2">
        <f t="shared" si="16"/>
        <v>19</v>
      </c>
    </row>
    <row r="376" spans="1:26">
      <c r="A376" s="3">
        <v>19</v>
      </c>
      <c r="B376" s="13">
        <v>40044</v>
      </c>
      <c r="C376" s="7">
        <v>7</v>
      </c>
      <c r="D376" s="7" t="s">
        <v>24</v>
      </c>
      <c r="E376" s="153">
        <v>3</v>
      </c>
      <c r="F376" s="153">
        <v>3</v>
      </c>
      <c r="G376" s="153">
        <v>5</v>
      </c>
      <c r="H376" s="153">
        <v>3</v>
      </c>
      <c r="I376" s="153">
        <v>3</v>
      </c>
      <c r="J376" s="153">
        <v>3</v>
      </c>
      <c r="K376" s="153">
        <v>5</v>
      </c>
      <c r="L376" s="153">
        <v>3</v>
      </c>
      <c r="M376" s="153">
        <v>2</v>
      </c>
      <c r="N376" s="153">
        <v>3</v>
      </c>
      <c r="O376" s="153">
        <v>3</v>
      </c>
      <c r="P376" s="153">
        <v>3</v>
      </c>
      <c r="Q376" s="153">
        <v>2</v>
      </c>
      <c r="R376" s="153">
        <v>4</v>
      </c>
      <c r="S376" s="153">
        <v>4</v>
      </c>
      <c r="T376" s="153">
        <v>3</v>
      </c>
      <c r="U376" s="153">
        <v>3</v>
      </c>
      <c r="V376" s="153">
        <v>5</v>
      </c>
      <c r="W376" s="3">
        <v>60</v>
      </c>
      <c r="X376" s="24">
        <v>4</v>
      </c>
      <c r="Y376" s="2">
        <f>VLOOKUP(Z376,Bakgrunnsdata!$BS$6:$BT$66,2,FALSE)</f>
        <v>16</v>
      </c>
      <c r="Z376" s="2">
        <f t="shared" si="16"/>
        <v>15</v>
      </c>
    </row>
    <row r="377" spans="1:26">
      <c r="A377" s="3">
        <v>19</v>
      </c>
      <c r="B377" s="13">
        <v>40044</v>
      </c>
      <c r="C377" s="7">
        <v>197</v>
      </c>
      <c r="D377" s="7" t="s">
        <v>40</v>
      </c>
      <c r="E377" s="153">
        <v>3</v>
      </c>
      <c r="F377" s="153">
        <v>2</v>
      </c>
      <c r="G377" s="153">
        <v>4</v>
      </c>
      <c r="H377" s="153">
        <v>4</v>
      </c>
      <c r="I377" s="153">
        <v>3</v>
      </c>
      <c r="J377" s="153">
        <v>3</v>
      </c>
      <c r="K377" s="153">
        <v>6</v>
      </c>
      <c r="L377" s="153">
        <v>3</v>
      </c>
      <c r="M377" s="153">
        <v>4</v>
      </c>
      <c r="N377" s="153">
        <v>3</v>
      </c>
      <c r="O377" s="153">
        <v>3</v>
      </c>
      <c r="P377" s="153">
        <v>2</v>
      </c>
      <c r="Q377" s="153">
        <v>2</v>
      </c>
      <c r="R377" s="153">
        <v>4</v>
      </c>
      <c r="S377" s="153">
        <v>3</v>
      </c>
      <c r="T377" s="153">
        <v>2</v>
      </c>
      <c r="U377" s="153">
        <v>2</v>
      </c>
      <c r="V377" s="153">
        <v>3</v>
      </c>
      <c r="W377" s="3">
        <v>56</v>
      </c>
      <c r="X377" s="24">
        <v>0</v>
      </c>
      <c r="Y377" s="2">
        <f>VLOOKUP(Z377,Bakgrunnsdata!$BS$6:$BT$66,2,FALSE)</f>
        <v>32</v>
      </c>
      <c r="Z377" s="2">
        <f t="shared" si="16"/>
        <v>7</v>
      </c>
    </row>
    <row r="378" spans="1:26">
      <c r="A378" s="3">
        <v>19</v>
      </c>
      <c r="B378" s="13">
        <v>40044</v>
      </c>
      <c r="C378" s="7">
        <v>4</v>
      </c>
      <c r="D378" s="7" t="s">
        <v>9</v>
      </c>
      <c r="E378" s="153">
        <v>3</v>
      </c>
      <c r="F378" s="153">
        <v>3</v>
      </c>
      <c r="G378" s="153">
        <v>5</v>
      </c>
      <c r="H378" s="153">
        <v>4</v>
      </c>
      <c r="I378" s="153">
        <v>3</v>
      </c>
      <c r="J378" s="153">
        <v>3</v>
      </c>
      <c r="K378" s="153">
        <v>3</v>
      </c>
      <c r="L378" s="153">
        <v>3</v>
      </c>
      <c r="M378" s="153">
        <v>2</v>
      </c>
      <c r="N378" s="153">
        <v>2</v>
      </c>
      <c r="O378" s="153">
        <v>4</v>
      </c>
      <c r="P378" s="153">
        <v>3</v>
      </c>
      <c r="Q378" s="153">
        <v>2</v>
      </c>
      <c r="R378" s="153">
        <v>3</v>
      </c>
      <c r="S378" s="153">
        <v>4</v>
      </c>
      <c r="T378" s="153">
        <v>3</v>
      </c>
      <c r="U378" s="153">
        <v>3</v>
      </c>
      <c r="V378" s="153">
        <v>3</v>
      </c>
      <c r="W378" s="3">
        <v>56</v>
      </c>
      <c r="X378" s="24">
        <v>0</v>
      </c>
      <c r="Y378" s="2">
        <f>VLOOKUP(Z378,Bakgrunnsdata!$BS$6:$BT$66,2,FALSE)</f>
        <v>32</v>
      </c>
      <c r="Z378" s="2">
        <f t="shared" si="16"/>
        <v>7</v>
      </c>
    </row>
    <row r="379" spans="1:26">
      <c r="A379" s="3">
        <v>19</v>
      </c>
      <c r="B379" s="13">
        <v>40044</v>
      </c>
      <c r="C379" s="7">
        <v>235</v>
      </c>
      <c r="D379" s="9" t="s">
        <v>48</v>
      </c>
      <c r="E379" s="153">
        <v>3</v>
      </c>
      <c r="F379" s="153">
        <v>3</v>
      </c>
      <c r="G379" s="153">
        <v>3</v>
      </c>
      <c r="H379" s="153">
        <v>4</v>
      </c>
      <c r="I379" s="153">
        <v>3</v>
      </c>
      <c r="J379" s="153">
        <v>2</v>
      </c>
      <c r="K379" s="153">
        <v>5</v>
      </c>
      <c r="L379" s="153">
        <v>3</v>
      </c>
      <c r="M379" s="153">
        <v>4</v>
      </c>
      <c r="N379" s="153">
        <v>3</v>
      </c>
      <c r="O379" s="153">
        <v>4</v>
      </c>
      <c r="P379" s="153">
        <v>3</v>
      </c>
      <c r="Q379" s="153">
        <v>2</v>
      </c>
      <c r="R379" s="153">
        <v>4</v>
      </c>
      <c r="S379" s="153">
        <v>3</v>
      </c>
      <c r="T379" s="153">
        <v>3</v>
      </c>
      <c r="U379" s="153">
        <v>3</v>
      </c>
      <c r="V379" s="153">
        <v>3</v>
      </c>
      <c r="W379" s="3">
        <v>58</v>
      </c>
      <c r="X379" s="24">
        <v>2</v>
      </c>
      <c r="Y379" s="2">
        <f>VLOOKUP(Z379,Bakgrunnsdata!$BS$6:$BT$66,2,FALSE)</f>
        <v>26</v>
      </c>
      <c r="Z379" s="2">
        <f t="shared" si="16"/>
        <v>10</v>
      </c>
    </row>
    <row r="380" spans="1:26">
      <c r="A380" s="3">
        <v>19</v>
      </c>
      <c r="B380" s="13">
        <v>40044</v>
      </c>
      <c r="C380" s="7">
        <v>38</v>
      </c>
      <c r="D380" s="7" t="s">
        <v>14</v>
      </c>
      <c r="E380" s="153">
        <v>5</v>
      </c>
      <c r="F380" s="153">
        <v>3</v>
      </c>
      <c r="G380" s="153">
        <v>4</v>
      </c>
      <c r="H380" s="153">
        <v>4</v>
      </c>
      <c r="I380" s="153">
        <v>4</v>
      </c>
      <c r="J380" s="153">
        <v>2</v>
      </c>
      <c r="K380" s="153">
        <v>4</v>
      </c>
      <c r="L380" s="153">
        <v>4</v>
      </c>
      <c r="M380" s="153">
        <v>3</v>
      </c>
      <c r="N380" s="153">
        <v>3</v>
      </c>
      <c r="O380" s="153">
        <v>3</v>
      </c>
      <c r="P380" s="153">
        <v>3</v>
      </c>
      <c r="Q380" s="153">
        <v>3</v>
      </c>
      <c r="R380" s="153">
        <v>4</v>
      </c>
      <c r="S380" s="153">
        <v>2</v>
      </c>
      <c r="T380" s="153">
        <v>3</v>
      </c>
      <c r="U380" s="153">
        <v>2</v>
      </c>
      <c r="V380" s="153">
        <v>3</v>
      </c>
      <c r="W380" s="3">
        <v>59</v>
      </c>
      <c r="X380" s="24">
        <v>3</v>
      </c>
      <c r="Y380" s="2">
        <f>VLOOKUP(Z380,Bakgrunnsdata!$BS$6:$BT$66,2,FALSE)</f>
        <v>22</v>
      </c>
      <c r="Z380" s="2">
        <f t="shared" si="16"/>
        <v>12</v>
      </c>
    </row>
    <row r="381" spans="1:26">
      <c r="A381" s="3">
        <v>19</v>
      </c>
      <c r="B381" s="13">
        <v>40044</v>
      </c>
      <c r="C381" s="7">
        <v>220</v>
      </c>
      <c r="D381" s="7" t="s">
        <v>19</v>
      </c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3">
        <v>87</v>
      </c>
      <c r="X381" s="24">
        <v>31</v>
      </c>
      <c r="Y381" s="2">
        <f>VLOOKUP(Z381,Bakgrunnsdata!$BS$6:$BT$66,2,FALSE)</f>
        <v>6</v>
      </c>
      <c r="Z381" s="2">
        <f t="shared" si="16"/>
        <v>25</v>
      </c>
    </row>
    <row r="382" spans="1:26">
      <c r="A382" s="3">
        <v>19</v>
      </c>
      <c r="B382" s="13">
        <v>40044</v>
      </c>
      <c r="C382" s="7">
        <v>33</v>
      </c>
      <c r="D382" s="7" t="s">
        <v>15</v>
      </c>
      <c r="E382" s="153">
        <v>3</v>
      </c>
      <c r="F382" s="153">
        <v>3</v>
      </c>
      <c r="G382" s="153">
        <v>4</v>
      </c>
      <c r="H382" s="153">
        <v>5</v>
      </c>
      <c r="I382" s="153">
        <v>4</v>
      </c>
      <c r="J382" s="153">
        <v>4</v>
      </c>
      <c r="K382" s="153">
        <v>4</v>
      </c>
      <c r="L382" s="153">
        <v>4</v>
      </c>
      <c r="M382" s="153">
        <v>4</v>
      </c>
      <c r="N382" s="153">
        <v>3</v>
      </c>
      <c r="O382" s="153">
        <v>2</v>
      </c>
      <c r="P382" s="153">
        <v>4</v>
      </c>
      <c r="Q382" s="153">
        <v>2</v>
      </c>
      <c r="R382" s="153">
        <v>4</v>
      </c>
      <c r="S382" s="153">
        <v>4</v>
      </c>
      <c r="T382" s="153">
        <v>3</v>
      </c>
      <c r="U382" s="153">
        <v>3</v>
      </c>
      <c r="V382" s="153">
        <v>3</v>
      </c>
      <c r="W382" s="3">
        <v>63</v>
      </c>
      <c r="X382" s="24">
        <v>7</v>
      </c>
      <c r="Y382" s="2">
        <f>VLOOKUP(Z382,Bakgrunnsdata!$BS$6:$BT$66,2,FALSE)</f>
        <v>14</v>
      </c>
      <c r="Z382" s="2">
        <f t="shared" si="16"/>
        <v>17</v>
      </c>
    </row>
    <row r="383" spans="1:26">
      <c r="A383" s="3">
        <v>19</v>
      </c>
      <c r="B383" s="13">
        <v>40044</v>
      </c>
      <c r="C383" s="7">
        <v>2</v>
      </c>
      <c r="D383" s="7" t="s">
        <v>4</v>
      </c>
      <c r="E383" s="153">
        <v>4</v>
      </c>
      <c r="F383" s="153">
        <v>2</v>
      </c>
      <c r="G383" s="153">
        <v>3</v>
      </c>
      <c r="H383" s="153">
        <v>4</v>
      </c>
      <c r="I383" s="153">
        <v>4</v>
      </c>
      <c r="J383" s="153">
        <v>2</v>
      </c>
      <c r="K383" s="153">
        <v>3</v>
      </c>
      <c r="L383" s="153">
        <v>3</v>
      </c>
      <c r="M383" s="153">
        <v>2</v>
      </c>
      <c r="N383" s="153">
        <v>3</v>
      </c>
      <c r="O383" s="153">
        <v>1</v>
      </c>
      <c r="P383" s="153">
        <v>3</v>
      </c>
      <c r="Q383" s="153">
        <v>2</v>
      </c>
      <c r="R383" s="153">
        <v>4</v>
      </c>
      <c r="S383" s="153">
        <v>3</v>
      </c>
      <c r="T383" s="153">
        <v>2</v>
      </c>
      <c r="U383" s="153">
        <v>3</v>
      </c>
      <c r="V383" s="153">
        <v>2</v>
      </c>
      <c r="W383" s="3">
        <v>50</v>
      </c>
      <c r="X383" s="24">
        <v>-6</v>
      </c>
      <c r="Y383" s="2">
        <f>VLOOKUP(Z383,Bakgrunnsdata!$BS$6:$BT$66,2,FALSE)</f>
        <v>50</v>
      </c>
      <c r="Z383" s="2">
        <f t="shared" si="16"/>
        <v>1</v>
      </c>
    </row>
    <row r="384" spans="1:26">
      <c r="A384" s="3">
        <v>19</v>
      </c>
      <c r="B384" s="13">
        <v>40044</v>
      </c>
      <c r="C384" s="7">
        <v>15</v>
      </c>
      <c r="D384" s="7" t="s">
        <v>58</v>
      </c>
      <c r="E384" s="153">
        <v>4</v>
      </c>
      <c r="F384" s="153">
        <v>3</v>
      </c>
      <c r="G384" s="153">
        <v>3</v>
      </c>
      <c r="H384" s="153">
        <v>5</v>
      </c>
      <c r="I384" s="153">
        <v>3</v>
      </c>
      <c r="J384" s="153">
        <v>3</v>
      </c>
      <c r="K384" s="153">
        <v>4</v>
      </c>
      <c r="L384" s="153">
        <v>3</v>
      </c>
      <c r="M384" s="153">
        <v>3</v>
      </c>
      <c r="N384" s="153">
        <v>2</v>
      </c>
      <c r="O384" s="153">
        <v>2</v>
      </c>
      <c r="P384" s="153">
        <v>4</v>
      </c>
      <c r="Q384" s="153">
        <v>3</v>
      </c>
      <c r="R384" s="153">
        <v>5</v>
      </c>
      <c r="S384" s="153">
        <v>4</v>
      </c>
      <c r="T384" s="153">
        <v>3</v>
      </c>
      <c r="U384" s="153">
        <v>2</v>
      </c>
      <c r="V384" s="153">
        <v>3</v>
      </c>
      <c r="W384" s="3">
        <v>59</v>
      </c>
      <c r="X384" s="24">
        <v>3</v>
      </c>
      <c r="Y384" s="2">
        <f>VLOOKUP(Z384,Bakgrunnsdata!$BS$6:$BT$66,2,FALSE)</f>
        <v>22</v>
      </c>
      <c r="Z384" s="2">
        <f t="shared" si="16"/>
        <v>12</v>
      </c>
    </row>
    <row r="385" spans="1:26">
      <c r="A385" s="3">
        <v>19</v>
      </c>
      <c r="B385" s="13">
        <v>40044</v>
      </c>
      <c r="C385" s="7">
        <v>211</v>
      </c>
      <c r="D385" s="7" t="s">
        <v>89</v>
      </c>
      <c r="E385" s="153">
        <v>3</v>
      </c>
      <c r="F385" s="153">
        <v>3</v>
      </c>
      <c r="G385" s="153">
        <v>4</v>
      </c>
      <c r="H385" s="153">
        <v>4</v>
      </c>
      <c r="I385" s="153">
        <v>3</v>
      </c>
      <c r="J385" s="153">
        <v>3</v>
      </c>
      <c r="K385" s="153">
        <v>5</v>
      </c>
      <c r="L385" s="153">
        <v>3</v>
      </c>
      <c r="M385" s="153">
        <v>3</v>
      </c>
      <c r="N385" s="153">
        <v>3</v>
      </c>
      <c r="O385" s="153">
        <v>4</v>
      </c>
      <c r="P385" s="153">
        <v>3</v>
      </c>
      <c r="Q385" s="153">
        <v>3</v>
      </c>
      <c r="R385" s="153">
        <v>3</v>
      </c>
      <c r="S385" s="153">
        <v>3</v>
      </c>
      <c r="T385" s="153">
        <v>3</v>
      </c>
      <c r="U385" s="153">
        <v>4</v>
      </c>
      <c r="V385" s="153">
        <v>4</v>
      </c>
      <c r="W385" s="3">
        <v>61</v>
      </c>
      <c r="X385" s="24">
        <v>5</v>
      </c>
      <c r="Y385" s="2">
        <f>VLOOKUP(Z385,Bakgrunnsdata!$BS$6:$BT$66,2,FALSE)</f>
        <v>15</v>
      </c>
      <c r="Z385" s="2">
        <f t="shared" si="16"/>
        <v>16</v>
      </c>
    </row>
    <row r="386" spans="1:26">
      <c r="A386" s="3">
        <v>19</v>
      </c>
      <c r="B386" s="13">
        <v>40044</v>
      </c>
      <c r="C386" s="7">
        <v>34</v>
      </c>
      <c r="D386" s="7" t="s">
        <v>6</v>
      </c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3">
        <v>54</v>
      </c>
      <c r="X386" s="24">
        <v>-2</v>
      </c>
      <c r="Y386" s="2">
        <f>VLOOKUP(Z386,Bakgrunnsdata!$BS$6:$BT$66,2,FALSE)</f>
        <v>46</v>
      </c>
      <c r="Z386" s="2">
        <f t="shared" si="16"/>
        <v>2</v>
      </c>
    </row>
    <row r="387" spans="1:26">
      <c r="A387" s="3">
        <v>19</v>
      </c>
      <c r="B387" s="13">
        <v>40044</v>
      </c>
      <c r="C387" s="7">
        <v>236</v>
      </c>
      <c r="D387" s="9" t="s">
        <v>50</v>
      </c>
      <c r="E387" s="153">
        <v>4</v>
      </c>
      <c r="F387" s="153">
        <v>4</v>
      </c>
      <c r="G387" s="153">
        <v>5</v>
      </c>
      <c r="H387" s="153">
        <v>4</v>
      </c>
      <c r="I387" s="153">
        <v>4</v>
      </c>
      <c r="J387" s="153">
        <v>2</v>
      </c>
      <c r="K387" s="153">
        <v>5</v>
      </c>
      <c r="L387" s="153">
        <v>4</v>
      </c>
      <c r="M387" s="153">
        <v>3</v>
      </c>
      <c r="N387" s="153">
        <v>3</v>
      </c>
      <c r="O387" s="153">
        <v>2</v>
      </c>
      <c r="P387" s="153">
        <v>4</v>
      </c>
      <c r="Q387" s="153">
        <v>4</v>
      </c>
      <c r="R387" s="153">
        <v>4</v>
      </c>
      <c r="S387" s="153">
        <v>4</v>
      </c>
      <c r="T387" s="153">
        <v>3</v>
      </c>
      <c r="U387" s="153">
        <v>3</v>
      </c>
      <c r="V387" s="153">
        <v>5</v>
      </c>
      <c r="W387" s="3">
        <v>67</v>
      </c>
      <c r="X387" s="24">
        <v>11</v>
      </c>
      <c r="Y387" s="2">
        <f>VLOOKUP(Z387,Bakgrunnsdata!$BS$6:$BT$66,2,FALSE)</f>
        <v>11</v>
      </c>
      <c r="Z387" s="2">
        <f t="shared" si="16"/>
        <v>20</v>
      </c>
    </row>
    <row r="388" spans="1:26">
      <c r="A388" s="3">
        <v>19</v>
      </c>
      <c r="B388" s="13">
        <v>40044</v>
      </c>
      <c r="C388" s="7">
        <v>44</v>
      </c>
      <c r="D388" s="7" t="s">
        <v>35</v>
      </c>
      <c r="E388" s="153">
        <v>4</v>
      </c>
      <c r="F388" s="153">
        <v>4</v>
      </c>
      <c r="G388" s="153">
        <v>3</v>
      </c>
      <c r="H388" s="153">
        <v>3</v>
      </c>
      <c r="I388" s="153">
        <v>3</v>
      </c>
      <c r="J388" s="153">
        <v>2</v>
      </c>
      <c r="K388" s="153">
        <v>3</v>
      </c>
      <c r="L388" s="153">
        <v>2</v>
      </c>
      <c r="M388" s="153">
        <v>3</v>
      </c>
      <c r="N388" s="153">
        <v>4</v>
      </c>
      <c r="O388" s="153">
        <v>2</v>
      </c>
      <c r="P388" s="153">
        <v>4</v>
      </c>
      <c r="Q388" s="153">
        <v>2</v>
      </c>
      <c r="R388" s="153">
        <v>3</v>
      </c>
      <c r="S388" s="153">
        <v>3</v>
      </c>
      <c r="T388" s="153">
        <v>3</v>
      </c>
      <c r="U388" s="153">
        <v>3</v>
      </c>
      <c r="V388" s="153">
        <v>4</v>
      </c>
      <c r="W388" s="3">
        <v>55</v>
      </c>
      <c r="X388" s="24">
        <v>-1</v>
      </c>
      <c r="Y388" s="2">
        <f>VLOOKUP(Z388,Bakgrunnsdata!$BS$6:$BT$66,2,FALSE)</f>
        <v>40</v>
      </c>
      <c r="Z388" s="2">
        <f t="shared" si="16"/>
        <v>4</v>
      </c>
    </row>
    <row r="389" spans="1:26">
      <c r="A389" s="3">
        <v>19</v>
      </c>
      <c r="B389" s="13">
        <v>40044</v>
      </c>
      <c r="C389" s="7">
        <v>3</v>
      </c>
      <c r="D389" s="7" t="s">
        <v>22</v>
      </c>
      <c r="E389" s="153">
        <v>5</v>
      </c>
      <c r="F389" s="153">
        <v>4</v>
      </c>
      <c r="G389" s="153">
        <v>3</v>
      </c>
      <c r="H389" s="153">
        <v>4</v>
      </c>
      <c r="I389" s="153">
        <v>3</v>
      </c>
      <c r="J389" s="153">
        <v>2</v>
      </c>
      <c r="K389" s="153">
        <v>5</v>
      </c>
      <c r="L389" s="153">
        <v>4</v>
      </c>
      <c r="M389" s="153">
        <v>4</v>
      </c>
      <c r="N389" s="153">
        <v>3</v>
      </c>
      <c r="O389" s="153">
        <v>4</v>
      </c>
      <c r="P389" s="153">
        <v>3</v>
      </c>
      <c r="Q389" s="153">
        <v>2</v>
      </c>
      <c r="R389" s="153">
        <v>4</v>
      </c>
      <c r="S389" s="153">
        <v>4</v>
      </c>
      <c r="T389" s="153">
        <v>3</v>
      </c>
      <c r="U389" s="153">
        <v>3</v>
      </c>
      <c r="V389" s="153">
        <v>3</v>
      </c>
      <c r="W389" s="3">
        <v>63</v>
      </c>
      <c r="X389" s="24">
        <v>7</v>
      </c>
      <c r="Y389" s="2">
        <f>VLOOKUP(Z389,Bakgrunnsdata!$BS$6:$BT$66,2,FALSE)</f>
        <v>14</v>
      </c>
      <c r="Z389" s="2">
        <f t="shared" si="16"/>
        <v>17</v>
      </c>
    </row>
    <row r="390" spans="1:26">
      <c r="A390" s="3">
        <v>19</v>
      </c>
      <c r="B390" s="13">
        <v>40044</v>
      </c>
      <c r="C390" s="7">
        <v>19</v>
      </c>
      <c r="D390" s="7" t="s">
        <v>29</v>
      </c>
      <c r="E390" s="153">
        <v>5</v>
      </c>
      <c r="F390" s="153">
        <v>3</v>
      </c>
      <c r="G390" s="153">
        <v>3</v>
      </c>
      <c r="H390" s="153">
        <v>4</v>
      </c>
      <c r="I390" s="153">
        <v>3</v>
      </c>
      <c r="J390" s="153">
        <v>3</v>
      </c>
      <c r="K390" s="153">
        <v>4</v>
      </c>
      <c r="L390" s="153">
        <v>3</v>
      </c>
      <c r="M390" s="153">
        <v>1</v>
      </c>
      <c r="N390" s="153">
        <v>4</v>
      </c>
      <c r="O390" s="153">
        <v>5</v>
      </c>
      <c r="P390" s="153">
        <v>3</v>
      </c>
      <c r="Q390" s="153">
        <v>3</v>
      </c>
      <c r="R390" s="153">
        <v>3</v>
      </c>
      <c r="S390" s="153">
        <v>3</v>
      </c>
      <c r="T390" s="153">
        <v>3</v>
      </c>
      <c r="U390" s="153">
        <v>4</v>
      </c>
      <c r="V390" s="153">
        <v>2</v>
      </c>
      <c r="W390" s="3">
        <v>59</v>
      </c>
      <c r="X390" s="24">
        <v>3</v>
      </c>
      <c r="Y390" s="2">
        <f>VLOOKUP(Z390,Bakgrunnsdata!$BS$6:$BT$66,2,FALSE)</f>
        <v>22</v>
      </c>
      <c r="Z390" s="2">
        <f t="shared" si="16"/>
        <v>12</v>
      </c>
    </row>
    <row r="391" spans="1:26">
      <c r="A391" s="3">
        <v>19</v>
      </c>
      <c r="B391" s="13">
        <v>40044</v>
      </c>
      <c r="C391" s="7">
        <v>213</v>
      </c>
      <c r="D391" s="9" t="s">
        <v>90</v>
      </c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3">
        <v>82</v>
      </c>
      <c r="X391" s="24">
        <v>26</v>
      </c>
      <c r="Y391" s="2">
        <f>VLOOKUP(Z391,Bakgrunnsdata!$BS$6:$BT$66,2,FALSE)</f>
        <v>7</v>
      </c>
      <c r="Z391" s="2">
        <f t="shared" si="16"/>
        <v>24</v>
      </c>
    </row>
    <row r="392" spans="1:26">
      <c r="A392" s="3">
        <v>19</v>
      </c>
      <c r="B392" s="13">
        <v>40044</v>
      </c>
      <c r="C392" s="7">
        <v>219</v>
      </c>
      <c r="D392" s="7" t="s">
        <v>28</v>
      </c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3">
        <v>75</v>
      </c>
      <c r="X392" s="24">
        <v>19</v>
      </c>
      <c r="Y392" s="2">
        <f>VLOOKUP(Z392,Bakgrunnsdata!$BS$6:$BT$66,2,FALSE)</f>
        <v>9</v>
      </c>
      <c r="Z392" s="2">
        <f t="shared" si="16"/>
        <v>22</v>
      </c>
    </row>
    <row r="393" spans="1:26">
      <c r="A393" s="3">
        <v>20</v>
      </c>
      <c r="B393" s="13">
        <v>40051</v>
      </c>
      <c r="C393" s="7">
        <v>27</v>
      </c>
      <c r="D393" s="7" t="s">
        <v>11</v>
      </c>
      <c r="E393" s="153">
        <v>3</v>
      </c>
      <c r="F393" s="153">
        <v>3</v>
      </c>
      <c r="G393" s="153">
        <v>3</v>
      </c>
      <c r="H393" s="153">
        <v>4</v>
      </c>
      <c r="I393" s="153">
        <v>4</v>
      </c>
      <c r="J393" s="153">
        <v>3</v>
      </c>
      <c r="K393" s="153">
        <v>5</v>
      </c>
      <c r="L393" s="153">
        <v>3</v>
      </c>
      <c r="M393" s="153">
        <v>2</v>
      </c>
      <c r="N393" s="153">
        <v>3</v>
      </c>
      <c r="O393" s="153">
        <v>3</v>
      </c>
      <c r="P393" s="153">
        <v>3</v>
      </c>
      <c r="Q393" s="153">
        <v>2</v>
      </c>
      <c r="R393" s="153">
        <v>3</v>
      </c>
      <c r="S393" s="153">
        <v>3</v>
      </c>
      <c r="T393" s="153">
        <v>2</v>
      </c>
      <c r="U393" s="153">
        <v>3</v>
      </c>
      <c r="V393" s="153">
        <v>2</v>
      </c>
      <c r="W393" s="3">
        <v>54</v>
      </c>
      <c r="X393" s="24">
        <v>-2</v>
      </c>
      <c r="Y393" s="2">
        <f>VLOOKUP(Z393,Bakgrunnsdata!$BS$6:$BT$66,2,FALSE)</f>
        <v>37</v>
      </c>
      <c r="Z393" s="2">
        <f>RANK(W393,$W$393:$W$410,1)</f>
        <v>5</v>
      </c>
    </row>
    <row r="394" spans="1:26">
      <c r="A394" s="3">
        <v>20</v>
      </c>
      <c r="B394" s="13">
        <v>40051</v>
      </c>
      <c r="C394" s="7">
        <v>1</v>
      </c>
      <c r="D394" s="7" t="s">
        <v>7</v>
      </c>
      <c r="E394" s="153">
        <v>3</v>
      </c>
      <c r="F394" s="153">
        <v>2</v>
      </c>
      <c r="G394" s="153">
        <v>3</v>
      </c>
      <c r="H394" s="153">
        <v>4</v>
      </c>
      <c r="I394" s="153">
        <v>3</v>
      </c>
      <c r="J394" s="153">
        <v>3</v>
      </c>
      <c r="K394" s="153">
        <v>3</v>
      </c>
      <c r="L394" s="153">
        <v>3</v>
      </c>
      <c r="M394" s="153">
        <v>2</v>
      </c>
      <c r="N394" s="153">
        <v>3</v>
      </c>
      <c r="O394" s="153">
        <v>4</v>
      </c>
      <c r="P394" s="153">
        <v>2</v>
      </c>
      <c r="Q394" s="153">
        <v>2</v>
      </c>
      <c r="R394" s="153">
        <v>3</v>
      </c>
      <c r="S394" s="153">
        <v>3</v>
      </c>
      <c r="T394" s="153">
        <v>3</v>
      </c>
      <c r="U394" s="153">
        <v>3</v>
      </c>
      <c r="V394" s="153">
        <v>3</v>
      </c>
      <c r="W394" s="3">
        <v>53</v>
      </c>
      <c r="X394" s="24">
        <v>-3</v>
      </c>
      <c r="Y394" s="2">
        <f>VLOOKUP(Z394,Bakgrunnsdata!$BS$6:$BT$66,2,FALSE)</f>
        <v>40</v>
      </c>
      <c r="Z394" s="2">
        <f t="shared" ref="Z394:Z410" si="17">RANK(W394,$W$393:$W$410,1)</f>
        <v>4</v>
      </c>
    </row>
    <row r="395" spans="1:26">
      <c r="A395" s="3">
        <v>20</v>
      </c>
      <c r="B395" s="13">
        <v>40051</v>
      </c>
      <c r="C395" s="7">
        <v>43</v>
      </c>
      <c r="D395" s="7" t="s">
        <v>27</v>
      </c>
      <c r="E395" s="153">
        <v>6</v>
      </c>
      <c r="F395" s="153">
        <v>4</v>
      </c>
      <c r="G395" s="153">
        <v>4</v>
      </c>
      <c r="H395" s="153">
        <v>6</v>
      </c>
      <c r="I395" s="153">
        <v>5</v>
      </c>
      <c r="J395" s="153">
        <v>3</v>
      </c>
      <c r="K395" s="153">
        <v>7</v>
      </c>
      <c r="L395" s="153">
        <v>4</v>
      </c>
      <c r="M395" s="153">
        <v>3</v>
      </c>
      <c r="N395" s="153">
        <v>3</v>
      </c>
      <c r="O395" s="153">
        <v>4</v>
      </c>
      <c r="P395" s="153">
        <v>6</v>
      </c>
      <c r="Q395" s="153">
        <v>3</v>
      </c>
      <c r="R395" s="153">
        <v>5</v>
      </c>
      <c r="S395" s="153">
        <v>4</v>
      </c>
      <c r="T395" s="153">
        <v>5</v>
      </c>
      <c r="U395" s="153">
        <v>5</v>
      </c>
      <c r="V395" s="153">
        <v>4</v>
      </c>
      <c r="W395" s="3">
        <v>81</v>
      </c>
      <c r="X395" s="24">
        <v>25</v>
      </c>
      <c r="Y395" s="2">
        <f>VLOOKUP(Z395,Bakgrunnsdata!$BS$6:$BT$66,2,FALSE)</f>
        <v>13</v>
      </c>
      <c r="Z395" s="2">
        <f t="shared" si="17"/>
        <v>18</v>
      </c>
    </row>
    <row r="396" spans="1:26">
      <c r="A396" s="3">
        <v>20</v>
      </c>
      <c r="B396" s="13">
        <v>40051</v>
      </c>
      <c r="C396" s="7">
        <v>39</v>
      </c>
      <c r="D396" s="7" t="s">
        <v>8</v>
      </c>
      <c r="E396" s="153">
        <v>3</v>
      </c>
      <c r="F396" s="153">
        <v>2</v>
      </c>
      <c r="G396" s="153">
        <v>4</v>
      </c>
      <c r="H396" s="153">
        <v>3</v>
      </c>
      <c r="I396" s="153">
        <v>3</v>
      </c>
      <c r="J396" s="153">
        <v>2</v>
      </c>
      <c r="K396" s="153">
        <v>4</v>
      </c>
      <c r="L396" s="153">
        <v>3</v>
      </c>
      <c r="M396" s="153">
        <v>2</v>
      </c>
      <c r="N396" s="153">
        <v>2</v>
      </c>
      <c r="O396" s="153">
        <v>4</v>
      </c>
      <c r="P396" s="153">
        <v>2</v>
      </c>
      <c r="Q396" s="153">
        <v>2</v>
      </c>
      <c r="R396" s="153">
        <v>3</v>
      </c>
      <c r="S396" s="153">
        <v>3</v>
      </c>
      <c r="T396" s="153">
        <v>3</v>
      </c>
      <c r="U396" s="153">
        <v>2</v>
      </c>
      <c r="V396" s="153">
        <v>2</v>
      </c>
      <c r="W396" s="3">
        <v>49</v>
      </c>
      <c r="X396" s="24">
        <v>-7</v>
      </c>
      <c r="Y396" s="2">
        <f>VLOOKUP(Z396,Bakgrunnsdata!$BS$6:$BT$66,2,FALSE)</f>
        <v>50</v>
      </c>
      <c r="Z396" s="2">
        <f t="shared" si="17"/>
        <v>1</v>
      </c>
    </row>
    <row r="397" spans="1:26">
      <c r="A397" s="3">
        <v>20</v>
      </c>
      <c r="B397" s="13">
        <v>40051</v>
      </c>
      <c r="C397" s="7">
        <v>94</v>
      </c>
      <c r="D397" s="9" t="s">
        <v>44</v>
      </c>
      <c r="E397" s="153">
        <v>4</v>
      </c>
      <c r="F397" s="153">
        <v>2</v>
      </c>
      <c r="G397" s="153">
        <v>3</v>
      </c>
      <c r="H397" s="153">
        <v>5</v>
      </c>
      <c r="I397" s="153">
        <v>4</v>
      </c>
      <c r="J397" s="153">
        <v>3</v>
      </c>
      <c r="K397" s="153">
        <v>5</v>
      </c>
      <c r="L397" s="153">
        <v>3</v>
      </c>
      <c r="M397" s="153">
        <v>3</v>
      </c>
      <c r="N397" s="153">
        <v>2</v>
      </c>
      <c r="O397" s="153">
        <v>2</v>
      </c>
      <c r="P397" s="153">
        <v>2</v>
      </c>
      <c r="Q397" s="153">
        <v>3</v>
      </c>
      <c r="R397" s="153">
        <v>4</v>
      </c>
      <c r="S397" s="153">
        <v>5</v>
      </c>
      <c r="T397" s="153">
        <v>4</v>
      </c>
      <c r="U397" s="153">
        <v>3</v>
      </c>
      <c r="V397" s="153">
        <v>3</v>
      </c>
      <c r="W397" s="3">
        <v>60</v>
      </c>
      <c r="X397" s="24">
        <v>4</v>
      </c>
      <c r="Y397" s="2">
        <f>VLOOKUP(Z397,Bakgrunnsdata!$BS$6:$BT$66,2,FALSE)</f>
        <v>16</v>
      </c>
      <c r="Z397" s="2">
        <f t="shared" si="17"/>
        <v>15</v>
      </c>
    </row>
    <row r="398" spans="1:26">
      <c r="A398" s="3">
        <v>20</v>
      </c>
      <c r="B398" s="13">
        <v>40051</v>
      </c>
      <c r="C398" s="7">
        <v>10</v>
      </c>
      <c r="D398" s="7" t="s">
        <v>32</v>
      </c>
      <c r="E398" s="153">
        <v>3</v>
      </c>
      <c r="F398" s="153">
        <v>3</v>
      </c>
      <c r="G398" s="153">
        <v>4</v>
      </c>
      <c r="H398" s="153">
        <v>5</v>
      </c>
      <c r="I398" s="153">
        <v>3</v>
      </c>
      <c r="J398" s="153">
        <v>2</v>
      </c>
      <c r="K398" s="153">
        <v>4</v>
      </c>
      <c r="L398" s="153">
        <v>3</v>
      </c>
      <c r="M398" s="153">
        <v>2</v>
      </c>
      <c r="N398" s="153">
        <v>3</v>
      </c>
      <c r="O398" s="153">
        <v>2</v>
      </c>
      <c r="P398" s="153">
        <v>3</v>
      </c>
      <c r="Q398" s="153">
        <v>2</v>
      </c>
      <c r="R398" s="153">
        <v>4</v>
      </c>
      <c r="S398" s="153">
        <v>3</v>
      </c>
      <c r="T398" s="153">
        <v>3</v>
      </c>
      <c r="U398" s="153">
        <v>2</v>
      </c>
      <c r="V398" s="153">
        <v>3</v>
      </c>
      <c r="W398" s="3">
        <v>54</v>
      </c>
      <c r="X398" s="24">
        <v>-2</v>
      </c>
      <c r="Y398" s="2">
        <f>VLOOKUP(Z398,Bakgrunnsdata!$BS$6:$BT$66,2,FALSE)</f>
        <v>37</v>
      </c>
      <c r="Z398" s="2">
        <f t="shared" si="17"/>
        <v>5</v>
      </c>
    </row>
    <row r="399" spans="1:26">
      <c r="A399" s="3">
        <v>20</v>
      </c>
      <c r="B399" s="13">
        <v>40051</v>
      </c>
      <c r="C399" s="7">
        <v>53</v>
      </c>
      <c r="D399" s="7" t="s">
        <v>41</v>
      </c>
      <c r="E399" s="153">
        <v>3</v>
      </c>
      <c r="F399" s="153">
        <v>4</v>
      </c>
      <c r="G399" s="153">
        <v>4</v>
      </c>
      <c r="H399" s="153">
        <v>4</v>
      </c>
      <c r="I399" s="153">
        <v>4</v>
      </c>
      <c r="J399" s="153">
        <v>2</v>
      </c>
      <c r="K399" s="153">
        <v>3</v>
      </c>
      <c r="L399" s="153">
        <v>3</v>
      </c>
      <c r="M399" s="153">
        <v>4</v>
      </c>
      <c r="N399" s="153">
        <v>3</v>
      </c>
      <c r="O399" s="153">
        <v>2</v>
      </c>
      <c r="P399" s="153">
        <v>3</v>
      </c>
      <c r="Q399" s="153">
        <v>2</v>
      </c>
      <c r="R399" s="153">
        <v>4</v>
      </c>
      <c r="S399" s="153">
        <v>3</v>
      </c>
      <c r="T399" s="153">
        <v>2</v>
      </c>
      <c r="U399" s="153">
        <v>3</v>
      </c>
      <c r="V399" s="153">
        <v>2</v>
      </c>
      <c r="W399" s="3">
        <v>55</v>
      </c>
      <c r="X399" s="24">
        <v>-1</v>
      </c>
      <c r="Y399" s="2">
        <f>VLOOKUP(Z399,Bakgrunnsdata!$BS$6:$BT$66,2,FALSE)</f>
        <v>30</v>
      </c>
      <c r="Z399" s="2">
        <f t="shared" si="17"/>
        <v>8</v>
      </c>
    </row>
    <row r="400" spans="1:26">
      <c r="A400" s="3">
        <v>20</v>
      </c>
      <c r="B400" s="13">
        <v>40051</v>
      </c>
      <c r="C400" s="7">
        <v>214</v>
      </c>
      <c r="D400" s="7" t="s">
        <v>43</v>
      </c>
      <c r="E400" s="153">
        <v>3</v>
      </c>
      <c r="F400" s="153">
        <v>3</v>
      </c>
      <c r="G400" s="153">
        <v>3</v>
      </c>
      <c r="H400" s="153">
        <v>4</v>
      </c>
      <c r="I400" s="153">
        <v>4</v>
      </c>
      <c r="J400" s="153">
        <v>3</v>
      </c>
      <c r="K400" s="153">
        <v>3</v>
      </c>
      <c r="L400" s="153">
        <v>3</v>
      </c>
      <c r="M400" s="153">
        <v>4</v>
      </c>
      <c r="N400" s="153">
        <v>4</v>
      </c>
      <c r="O400" s="153">
        <v>4</v>
      </c>
      <c r="P400" s="153">
        <v>2</v>
      </c>
      <c r="Q400" s="153">
        <v>2</v>
      </c>
      <c r="R400" s="153">
        <v>3</v>
      </c>
      <c r="S400" s="153">
        <v>3</v>
      </c>
      <c r="T400" s="153">
        <v>3</v>
      </c>
      <c r="U400" s="153">
        <v>2</v>
      </c>
      <c r="V400" s="153">
        <v>4</v>
      </c>
      <c r="W400" s="3">
        <v>57</v>
      </c>
      <c r="X400" s="24">
        <v>1</v>
      </c>
      <c r="Y400" s="2">
        <f>VLOOKUP(Z400,Bakgrunnsdata!$BS$6:$BT$66,2,FALSE)</f>
        <v>26</v>
      </c>
      <c r="Z400" s="2">
        <f t="shared" si="17"/>
        <v>10</v>
      </c>
    </row>
    <row r="401" spans="1:26">
      <c r="A401" s="3">
        <v>20</v>
      </c>
      <c r="B401" s="13">
        <v>40051</v>
      </c>
      <c r="C401" s="7">
        <v>36</v>
      </c>
      <c r="D401" s="7" t="s">
        <v>25</v>
      </c>
      <c r="E401" s="153">
        <v>4</v>
      </c>
      <c r="F401" s="153">
        <v>3</v>
      </c>
      <c r="G401" s="153">
        <v>4</v>
      </c>
      <c r="H401" s="153">
        <v>5</v>
      </c>
      <c r="I401" s="153">
        <v>3</v>
      </c>
      <c r="J401" s="153">
        <v>2</v>
      </c>
      <c r="K401" s="153">
        <v>4</v>
      </c>
      <c r="L401" s="153">
        <v>3</v>
      </c>
      <c r="M401" s="153">
        <v>3</v>
      </c>
      <c r="N401" s="153">
        <v>4</v>
      </c>
      <c r="O401" s="153">
        <v>4</v>
      </c>
      <c r="P401" s="153">
        <v>3</v>
      </c>
      <c r="Q401" s="153">
        <v>2</v>
      </c>
      <c r="R401" s="153">
        <v>4</v>
      </c>
      <c r="S401" s="153">
        <v>4</v>
      </c>
      <c r="T401" s="153">
        <v>3</v>
      </c>
      <c r="U401" s="153">
        <v>4</v>
      </c>
      <c r="V401" s="153">
        <v>3</v>
      </c>
      <c r="W401" s="3">
        <v>62</v>
      </c>
      <c r="X401" s="24">
        <v>6</v>
      </c>
      <c r="Y401" s="2">
        <f>VLOOKUP(Z401,Bakgrunnsdata!$BS$6:$BT$66,2,FALSE)</f>
        <v>15</v>
      </c>
      <c r="Z401" s="2">
        <f t="shared" si="17"/>
        <v>16</v>
      </c>
    </row>
    <row r="402" spans="1:26">
      <c r="A402" s="3">
        <v>20</v>
      </c>
      <c r="B402" s="13">
        <v>40051</v>
      </c>
      <c r="C402" s="7">
        <v>197</v>
      </c>
      <c r="D402" s="7" t="s">
        <v>40</v>
      </c>
      <c r="E402" s="153">
        <v>3</v>
      </c>
      <c r="F402" s="153">
        <v>2</v>
      </c>
      <c r="G402" s="153">
        <v>3</v>
      </c>
      <c r="H402" s="153">
        <v>4</v>
      </c>
      <c r="I402" s="153">
        <v>4</v>
      </c>
      <c r="J402" s="153">
        <v>2</v>
      </c>
      <c r="K402" s="153">
        <v>4</v>
      </c>
      <c r="L402" s="153">
        <v>2</v>
      </c>
      <c r="M402" s="153">
        <v>3</v>
      </c>
      <c r="N402" s="153">
        <v>3</v>
      </c>
      <c r="O402" s="153">
        <v>3</v>
      </c>
      <c r="P402" s="153">
        <v>2</v>
      </c>
      <c r="Q402" s="153">
        <v>3</v>
      </c>
      <c r="R402" s="153">
        <v>4</v>
      </c>
      <c r="S402" s="153">
        <v>3</v>
      </c>
      <c r="T402" s="153">
        <v>3</v>
      </c>
      <c r="U402" s="153">
        <v>3</v>
      </c>
      <c r="V402" s="153">
        <v>3</v>
      </c>
      <c r="W402" s="3">
        <v>54</v>
      </c>
      <c r="X402" s="24">
        <v>-2</v>
      </c>
      <c r="Y402" s="2">
        <f>VLOOKUP(Z402,Bakgrunnsdata!$BS$6:$BT$66,2,FALSE)</f>
        <v>37</v>
      </c>
      <c r="Z402" s="2">
        <f t="shared" si="17"/>
        <v>5</v>
      </c>
    </row>
    <row r="403" spans="1:26">
      <c r="A403" s="3">
        <v>20</v>
      </c>
      <c r="B403" s="13">
        <v>40051</v>
      </c>
      <c r="C403" s="7">
        <v>164</v>
      </c>
      <c r="D403" s="7" t="s">
        <v>45</v>
      </c>
      <c r="E403" s="153">
        <v>4</v>
      </c>
      <c r="F403" s="153">
        <v>3</v>
      </c>
      <c r="G403" s="153">
        <v>4</v>
      </c>
      <c r="H403" s="153">
        <v>6</v>
      </c>
      <c r="I403" s="153">
        <v>4</v>
      </c>
      <c r="J403" s="153">
        <v>3</v>
      </c>
      <c r="K403" s="153">
        <v>5</v>
      </c>
      <c r="L403" s="153">
        <v>5</v>
      </c>
      <c r="M403" s="153">
        <v>4</v>
      </c>
      <c r="N403" s="153">
        <v>6</v>
      </c>
      <c r="O403" s="153">
        <v>5</v>
      </c>
      <c r="P403" s="153">
        <v>3</v>
      </c>
      <c r="Q403" s="153">
        <v>3</v>
      </c>
      <c r="R403" s="153">
        <v>6</v>
      </c>
      <c r="S403" s="153">
        <v>6</v>
      </c>
      <c r="T403" s="153">
        <v>4</v>
      </c>
      <c r="U403" s="153">
        <v>5</v>
      </c>
      <c r="V403" s="153">
        <v>4</v>
      </c>
      <c r="W403" s="3">
        <v>80</v>
      </c>
      <c r="X403" s="24">
        <v>24</v>
      </c>
      <c r="Y403" s="2">
        <f>VLOOKUP(Z403,Bakgrunnsdata!$BS$6:$BT$66,2,FALSE)</f>
        <v>14</v>
      </c>
      <c r="Z403" s="2">
        <f t="shared" si="17"/>
        <v>17</v>
      </c>
    </row>
    <row r="404" spans="1:26">
      <c r="A404" s="3">
        <v>20</v>
      </c>
      <c r="B404" s="13">
        <v>40051</v>
      </c>
      <c r="C404" s="7">
        <v>76</v>
      </c>
      <c r="D404" s="7" t="s">
        <v>42</v>
      </c>
      <c r="E404" s="153">
        <v>4</v>
      </c>
      <c r="F404" s="153">
        <v>3</v>
      </c>
      <c r="G404" s="153">
        <v>3</v>
      </c>
      <c r="H404" s="153">
        <v>5</v>
      </c>
      <c r="I404" s="153">
        <v>3</v>
      </c>
      <c r="J404" s="153">
        <v>2</v>
      </c>
      <c r="K404" s="153">
        <v>3</v>
      </c>
      <c r="L404" s="153">
        <v>2</v>
      </c>
      <c r="M404" s="153">
        <v>3</v>
      </c>
      <c r="N404" s="153">
        <v>3</v>
      </c>
      <c r="O404" s="153">
        <v>3</v>
      </c>
      <c r="P404" s="153">
        <v>2</v>
      </c>
      <c r="Q404" s="153">
        <v>3</v>
      </c>
      <c r="R404" s="153">
        <v>4</v>
      </c>
      <c r="S404" s="153">
        <v>4</v>
      </c>
      <c r="T404" s="153">
        <v>3</v>
      </c>
      <c r="U404" s="153">
        <v>3</v>
      </c>
      <c r="V404" s="153">
        <v>4</v>
      </c>
      <c r="W404" s="3">
        <v>57</v>
      </c>
      <c r="X404" s="24">
        <v>1</v>
      </c>
      <c r="Y404" s="2">
        <f>VLOOKUP(Z404,Bakgrunnsdata!$BS$6:$BT$66,2,FALSE)</f>
        <v>26</v>
      </c>
      <c r="Z404" s="2">
        <f t="shared" si="17"/>
        <v>10</v>
      </c>
    </row>
    <row r="405" spans="1:26">
      <c r="A405" s="3">
        <v>20</v>
      </c>
      <c r="B405" s="13">
        <v>40051</v>
      </c>
      <c r="C405" s="7">
        <v>38</v>
      </c>
      <c r="D405" s="7" t="s">
        <v>14</v>
      </c>
      <c r="E405" s="153">
        <v>5</v>
      </c>
      <c r="F405" s="153">
        <v>3</v>
      </c>
      <c r="G405" s="153">
        <v>3</v>
      </c>
      <c r="H405" s="153">
        <v>5</v>
      </c>
      <c r="I405" s="153">
        <v>3</v>
      </c>
      <c r="J405" s="153">
        <v>2</v>
      </c>
      <c r="K405" s="153">
        <v>4</v>
      </c>
      <c r="L405" s="153">
        <v>3</v>
      </c>
      <c r="M405" s="153">
        <v>3</v>
      </c>
      <c r="N405" s="153">
        <v>2</v>
      </c>
      <c r="O405" s="153">
        <v>4</v>
      </c>
      <c r="P405" s="153">
        <v>2</v>
      </c>
      <c r="Q405" s="153">
        <v>3</v>
      </c>
      <c r="R405" s="153">
        <v>3</v>
      </c>
      <c r="S405" s="153">
        <v>3</v>
      </c>
      <c r="T405" s="153">
        <v>3</v>
      </c>
      <c r="U405" s="153">
        <v>3</v>
      </c>
      <c r="V405" s="153">
        <v>3</v>
      </c>
      <c r="W405" s="3">
        <v>57</v>
      </c>
      <c r="X405" s="24">
        <v>1</v>
      </c>
      <c r="Y405" s="2">
        <f>VLOOKUP(Z405,Bakgrunnsdata!$BS$6:$BT$66,2,FALSE)</f>
        <v>26</v>
      </c>
      <c r="Z405" s="2">
        <f t="shared" si="17"/>
        <v>10</v>
      </c>
    </row>
    <row r="406" spans="1:26">
      <c r="A406" s="3">
        <v>20</v>
      </c>
      <c r="B406" s="13">
        <v>40051</v>
      </c>
      <c r="C406" s="7">
        <v>2</v>
      </c>
      <c r="D406" s="7" t="s">
        <v>4</v>
      </c>
      <c r="E406" s="153">
        <v>4</v>
      </c>
      <c r="F406" s="153">
        <v>2</v>
      </c>
      <c r="G406" s="153">
        <v>4</v>
      </c>
      <c r="H406" s="153">
        <v>4</v>
      </c>
      <c r="I406" s="153">
        <v>3</v>
      </c>
      <c r="J406" s="153">
        <v>2</v>
      </c>
      <c r="K406" s="153">
        <v>5</v>
      </c>
      <c r="L406" s="153">
        <v>2</v>
      </c>
      <c r="M406" s="153">
        <v>2</v>
      </c>
      <c r="N406" s="153">
        <v>2</v>
      </c>
      <c r="O406" s="153">
        <v>3</v>
      </c>
      <c r="P406" s="153">
        <v>2</v>
      </c>
      <c r="Q406" s="153">
        <v>3</v>
      </c>
      <c r="R406" s="153">
        <v>4</v>
      </c>
      <c r="S406" s="153">
        <v>3</v>
      </c>
      <c r="T406" s="153">
        <v>3</v>
      </c>
      <c r="U406" s="153">
        <v>2</v>
      </c>
      <c r="V406" s="153">
        <v>2</v>
      </c>
      <c r="W406" s="3">
        <v>52</v>
      </c>
      <c r="X406" s="24">
        <v>-4</v>
      </c>
      <c r="Y406" s="2">
        <f>VLOOKUP(Z406,Bakgrunnsdata!$BS$6:$BT$66,2,FALSE)</f>
        <v>46</v>
      </c>
      <c r="Z406" s="2">
        <f t="shared" si="17"/>
        <v>2</v>
      </c>
    </row>
    <row r="407" spans="1:26">
      <c r="A407" s="3">
        <v>20</v>
      </c>
      <c r="B407" s="13">
        <v>40051</v>
      </c>
      <c r="C407" s="7">
        <v>15</v>
      </c>
      <c r="D407" s="7" t="s">
        <v>58</v>
      </c>
      <c r="E407" s="153">
        <v>3</v>
      </c>
      <c r="F407" s="153">
        <v>2</v>
      </c>
      <c r="G407" s="153">
        <v>3</v>
      </c>
      <c r="H407" s="153">
        <v>5</v>
      </c>
      <c r="I407" s="153">
        <v>3</v>
      </c>
      <c r="J407" s="153">
        <v>2</v>
      </c>
      <c r="K407" s="153">
        <v>3</v>
      </c>
      <c r="L407" s="153">
        <v>3</v>
      </c>
      <c r="M407" s="153">
        <v>3</v>
      </c>
      <c r="N407" s="153">
        <v>3</v>
      </c>
      <c r="O407" s="153">
        <v>2</v>
      </c>
      <c r="P407" s="153">
        <v>3</v>
      </c>
      <c r="Q407" s="153">
        <v>2</v>
      </c>
      <c r="R407" s="153">
        <v>4</v>
      </c>
      <c r="S407" s="153">
        <v>3</v>
      </c>
      <c r="T407" s="153">
        <v>2</v>
      </c>
      <c r="U407" s="153">
        <v>3</v>
      </c>
      <c r="V407" s="153">
        <v>3</v>
      </c>
      <c r="W407" s="3">
        <v>52</v>
      </c>
      <c r="X407" s="24">
        <v>-4</v>
      </c>
      <c r="Y407" s="2">
        <f>VLOOKUP(Z407,Bakgrunnsdata!$BS$6:$BT$66,2,FALSE)</f>
        <v>46</v>
      </c>
      <c r="Z407" s="2">
        <f t="shared" si="17"/>
        <v>2</v>
      </c>
    </row>
    <row r="408" spans="1:26">
      <c r="A408" s="3">
        <v>20</v>
      </c>
      <c r="B408" s="13">
        <v>40051</v>
      </c>
      <c r="C408" s="7">
        <v>211</v>
      </c>
      <c r="D408" s="7" t="s">
        <v>89</v>
      </c>
      <c r="E408" s="153">
        <v>3</v>
      </c>
      <c r="F408" s="153">
        <v>3</v>
      </c>
      <c r="G408" s="153">
        <v>4</v>
      </c>
      <c r="H408" s="153">
        <v>4</v>
      </c>
      <c r="I408" s="153">
        <v>4</v>
      </c>
      <c r="J408" s="153">
        <v>3</v>
      </c>
      <c r="K408" s="153">
        <v>4</v>
      </c>
      <c r="L408" s="153">
        <v>3</v>
      </c>
      <c r="M408" s="153">
        <v>3</v>
      </c>
      <c r="N408" s="153">
        <v>3</v>
      </c>
      <c r="O408" s="153">
        <v>3</v>
      </c>
      <c r="P408" s="153">
        <v>3</v>
      </c>
      <c r="Q408" s="153">
        <v>2</v>
      </c>
      <c r="R408" s="153">
        <v>4</v>
      </c>
      <c r="S408" s="153">
        <v>3</v>
      </c>
      <c r="T408" s="153">
        <v>2</v>
      </c>
      <c r="U408" s="153">
        <v>4</v>
      </c>
      <c r="V408" s="153">
        <v>3</v>
      </c>
      <c r="W408" s="3">
        <v>58</v>
      </c>
      <c r="X408" s="24">
        <v>2</v>
      </c>
      <c r="Y408" s="2">
        <f>VLOOKUP(Z408,Bakgrunnsdata!$BS$6:$BT$66,2,FALSE)</f>
        <v>20</v>
      </c>
      <c r="Z408" s="2">
        <f t="shared" si="17"/>
        <v>13</v>
      </c>
    </row>
    <row r="409" spans="1:26">
      <c r="A409" s="3">
        <v>20</v>
      </c>
      <c r="B409" s="13">
        <v>40051</v>
      </c>
      <c r="C409" s="7">
        <v>44</v>
      </c>
      <c r="D409" s="7" t="s">
        <v>35</v>
      </c>
      <c r="E409" s="153">
        <v>3</v>
      </c>
      <c r="F409" s="153">
        <v>2</v>
      </c>
      <c r="G409" s="153">
        <v>4</v>
      </c>
      <c r="H409" s="153">
        <v>5</v>
      </c>
      <c r="I409" s="153">
        <v>3</v>
      </c>
      <c r="J409" s="153">
        <v>2</v>
      </c>
      <c r="K409" s="153">
        <v>7</v>
      </c>
      <c r="L409" s="153">
        <v>3</v>
      </c>
      <c r="M409" s="153">
        <v>3</v>
      </c>
      <c r="N409" s="153">
        <v>3</v>
      </c>
      <c r="O409" s="153">
        <v>2</v>
      </c>
      <c r="P409" s="153">
        <v>3</v>
      </c>
      <c r="Q409" s="153">
        <v>3</v>
      </c>
      <c r="R409" s="153">
        <v>3</v>
      </c>
      <c r="S409" s="153">
        <v>2</v>
      </c>
      <c r="T409" s="153">
        <v>3</v>
      </c>
      <c r="U409" s="153">
        <v>4</v>
      </c>
      <c r="V409" s="153">
        <v>3</v>
      </c>
      <c r="W409" s="3">
        <v>58</v>
      </c>
      <c r="X409" s="24">
        <v>2</v>
      </c>
      <c r="Y409" s="2">
        <f>VLOOKUP(Z409,Bakgrunnsdata!$BS$6:$BT$66,2,FALSE)</f>
        <v>20</v>
      </c>
      <c r="Z409" s="2">
        <f t="shared" si="17"/>
        <v>13</v>
      </c>
    </row>
    <row r="410" spans="1:26">
      <c r="A410" s="3">
        <v>20</v>
      </c>
      <c r="B410" s="13">
        <v>40051</v>
      </c>
      <c r="C410" s="7">
        <v>3</v>
      </c>
      <c r="D410" s="7" t="s">
        <v>22</v>
      </c>
      <c r="E410" s="153">
        <v>3</v>
      </c>
      <c r="F410" s="153">
        <v>3</v>
      </c>
      <c r="G410" s="153">
        <v>4</v>
      </c>
      <c r="H410" s="153">
        <v>5</v>
      </c>
      <c r="I410" s="153">
        <v>3</v>
      </c>
      <c r="J410" s="153">
        <v>2</v>
      </c>
      <c r="K410" s="153">
        <v>5</v>
      </c>
      <c r="L410" s="153">
        <v>2</v>
      </c>
      <c r="M410" s="153">
        <v>4</v>
      </c>
      <c r="N410" s="153">
        <v>2</v>
      </c>
      <c r="O410" s="153">
        <v>2</v>
      </c>
      <c r="P410" s="153">
        <v>3</v>
      </c>
      <c r="Q410" s="153">
        <v>3</v>
      </c>
      <c r="R410" s="153">
        <v>3</v>
      </c>
      <c r="S410" s="153">
        <v>3</v>
      </c>
      <c r="T410" s="153">
        <v>3</v>
      </c>
      <c r="U410" s="153">
        <v>2</v>
      </c>
      <c r="V410" s="153">
        <v>3</v>
      </c>
      <c r="W410" s="3">
        <v>55</v>
      </c>
      <c r="X410" s="24">
        <v>-1</v>
      </c>
      <c r="Y410" s="2">
        <f>VLOOKUP(Z410,Bakgrunnsdata!$BS$6:$BT$66,2,FALSE)</f>
        <v>30</v>
      </c>
      <c r="Z410" s="2">
        <f t="shared" si="17"/>
        <v>8</v>
      </c>
    </row>
    <row r="411" spans="1:26">
      <c r="A411" s="3">
        <v>21</v>
      </c>
      <c r="B411" s="13">
        <v>40058</v>
      </c>
      <c r="C411" s="7">
        <v>5</v>
      </c>
      <c r="D411" s="7" t="s">
        <v>37</v>
      </c>
      <c r="E411" s="153">
        <v>5</v>
      </c>
      <c r="F411" s="153">
        <v>3</v>
      </c>
      <c r="G411" s="153">
        <v>5</v>
      </c>
      <c r="H411" s="153">
        <v>5</v>
      </c>
      <c r="I411" s="153">
        <v>3</v>
      </c>
      <c r="J411" s="153">
        <v>3</v>
      </c>
      <c r="K411" s="153">
        <v>3</v>
      </c>
      <c r="L411" s="153">
        <v>3</v>
      </c>
      <c r="M411" s="153">
        <v>4</v>
      </c>
      <c r="N411" s="153">
        <v>3</v>
      </c>
      <c r="O411" s="153">
        <v>4</v>
      </c>
      <c r="P411" s="153">
        <v>3</v>
      </c>
      <c r="Q411" s="153">
        <v>3</v>
      </c>
      <c r="R411" s="153">
        <v>3</v>
      </c>
      <c r="S411" s="153">
        <v>5</v>
      </c>
      <c r="T411" s="153">
        <v>3</v>
      </c>
      <c r="U411" s="153">
        <v>2</v>
      </c>
      <c r="V411" s="153">
        <v>4</v>
      </c>
      <c r="W411" s="3">
        <v>64</v>
      </c>
      <c r="X411" s="24">
        <v>8</v>
      </c>
      <c r="Y411" s="2">
        <f>VLOOKUP(Z411,Bakgrunnsdata!$BS$6:$BT$66,2,FALSE)</f>
        <v>13</v>
      </c>
      <c r="Z411" s="2">
        <f>RANK(W411,$W$411:$W$435,1)</f>
        <v>18</v>
      </c>
    </row>
    <row r="412" spans="1:26">
      <c r="A412" s="3">
        <v>21</v>
      </c>
      <c r="B412" s="13">
        <v>40058</v>
      </c>
      <c r="C412" s="7">
        <v>27</v>
      </c>
      <c r="D412" s="7" t="s">
        <v>11</v>
      </c>
      <c r="E412" s="153">
        <v>3</v>
      </c>
      <c r="F412" s="153">
        <v>3</v>
      </c>
      <c r="G412" s="153">
        <v>4</v>
      </c>
      <c r="H412" s="153">
        <v>3</v>
      </c>
      <c r="I412" s="153">
        <v>3</v>
      </c>
      <c r="J412" s="153">
        <v>2</v>
      </c>
      <c r="K412" s="153">
        <v>5</v>
      </c>
      <c r="L412" s="153">
        <v>3</v>
      </c>
      <c r="M412" s="153">
        <v>3</v>
      </c>
      <c r="N412" s="153">
        <v>2</v>
      </c>
      <c r="O412" s="153">
        <v>5</v>
      </c>
      <c r="P412" s="153">
        <v>4</v>
      </c>
      <c r="Q412" s="153">
        <v>3</v>
      </c>
      <c r="R412" s="153">
        <v>3</v>
      </c>
      <c r="S412" s="153">
        <v>2</v>
      </c>
      <c r="T412" s="153">
        <v>2</v>
      </c>
      <c r="U412" s="153">
        <v>4</v>
      </c>
      <c r="V412" s="153">
        <v>3</v>
      </c>
      <c r="W412" s="3">
        <v>57</v>
      </c>
      <c r="X412" s="24">
        <v>1</v>
      </c>
      <c r="Y412" s="2">
        <f>VLOOKUP(Z412,Bakgrunnsdata!$BS$6:$BT$66,2,FALSE)</f>
        <v>24</v>
      </c>
      <c r="Z412" s="2">
        <f t="shared" ref="Z412:Z435" si="18">RANK(W412,$W$411:$W$435,1)</f>
        <v>11</v>
      </c>
    </row>
    <row r="413" spans="1:26">
      <c r="A413" s="3">
        <v>21</v>
      </c>
      <c r="B413" s="13">
        <v>40058</v>
      </c>
      <c r="C413" s="7">
        <v>23</v>
      </c>
      <c r="D413" s="7" t="s">
        <v>10</v>
      </c>
      <c r="E413" s="153">
        <v>4</v>
      </c>
      <c r="F413" s="153">
        <v>3</v>
      </c>
      <c r="G413" s="153">
        <v>3</v>
      </c>
      <c r="H413" s="153">
        <v>4</v>
      </c>
      <c r="I413" s="153">
        <v>3</v>
      </c>
      <c r="J413" s="153">
        <v>3</v>
      </c>
      <c r="K413" s="153">
        <v>4</v>
      </c>
      <c r="L413" s="153">
        <v>3</v>
      </c>
      <c r="M413" s="153">
        <v>2</v>
      </c>
      <c r="N413" s="153">
        <v>2</v>
      </c>
      <c r="O413" s="153">
        <v>2</v>
      </c>
      <c r="P413" s="153">
        <v>3</v>
      </c>
      <c r="Q413" s="153">
        <v>2</v>
      </c>
      <c r="R413" s="153">
        <v>3</v>
      </c>
      <c r="S413" s="153">
        <v>3</v>
      </c>
      <c r="T413" s="153">
        <v>5</v>
      </c>
      <c r="U413" s="153">
        <v>3</v>
      </c>
      <c r="V413" s="153">
        <v>3</v>
      </c>
      <c r="W413" s="3">
        <v>55</v>
      </c>
      <c r="X413" s="24">
        <v>-1</v>
      </c>
      <c r="Y413" s="2">
        <f>VLOOKUP(Z413,Bakgrunnsdata!$BS$6:$BT$66,2,FALSE)</f>
        <v>32</v>
      </c>
      <c r="Z413" s="2">
        <f t="shared" si="18"/>
        <v>7</v>
      </c>
    </row>
    <row r="414" spans="1:26">
      <c r="A414" s="3">
        <v>21</v>
      </c>
      <c r="B414" s="13">
        <v>40058</v>
      </c>
      <c r="C414" s="7">
        <v>238</v>
      </c>
      <c r="D414" s="7" t="s">
        <v>36</v>
      </c>
      <c r="E414" s="153">
        <v>2</v>
      </c>
      <c r="F414" s="153">
        <v>4</v>
      </c>
      <c r="G414" s="153">
        <v>5</v>
      </c>
      <c r="H414" s="153">
        <v>4</v>
      </c>
      <c r="I414" s="153">
        <v>3</v>
      </c>
      <c r="J414" s="153">
        <v>3</v>
      </c>
      <c r="K414" s="153">
        <v>4</v>
      </c>
      <c r="L414" s="153">
        <v>5</v>
      </c>
      <c r="M414" s="153">
        <v>3</v>
      </c>
      <c r="N414" s="153">
        <v>3</v>
      </c>
      <c r="O414" s="153">
        <v>2</v>
      </c>
      <c r="P414" s="153">
        <v>3</v>
      </c>
      <c r="Q414" s="153">
        <v>3</v>
      </c>
      <c r="R414" s="153">
        <v>4</v>
      </c>
      <c r="S414" s="153">
        <v>4</v>
      </c>
      <c r="T414" s="153">
        <v>3</v>
      </c>
      <c r="U414" s="153">
        <v>3</v>
      </c>
      <c r="V414" s="153">
        <v>5</v>
      </c>
      <c r="W414" s="3">
        <v>63</v>
      </c>
      <c r="X414" s="24">
        <v>7</v>
      </c>
      <c r="Y414" s="2">
        <f>VLOOKUP(Z414,Bakgrunnsdata!$BS$6:$BT$66,2,FALSE)</f>
        <v>14</v>
      </c>
      <c r="Z414" s="2">
        <f t="shared" si="18"/>
        <v>17</v>
      </c>
    </row>
    <row r="415" spans="1:26">
      <c r="A415" s="3">
        <v>21</v>
      </c>
      <c r="B415" s="13">
        <v>40058</v>
      </c>
      <c r="C415" s="7">
        <v>1</v>
      </c>
      <c r="D415" s="7" t="s">
        <v>7</v>
      </c>
      <c r="E415" s="153">
        <v>3</v>
      </c>
      <c r="F415" s="153">
        <v>4</v>
      </c>
      <c r="G415" s="153">
        <v>3</v>
      </c>
      <c r="H415" s="153">
        <v>4</v>
      </c>
      <c r="I415" s="153">
        <v>3</v>
      </c>
      <c r="J415" s="153">
        <v>3</v>
      </c>
      <c r="K415" s="153">
        <v>5</v>
      </c>
      <c r="L415" s="153">
        <v>3</v>
      </c>
      <c r="M415" s="153">
        <v>2</v>
      </c>
      <c r="N415" s="153">
        <v>2</v>
      </c>
      <c r="O415" s="153">
        <v>3</v>
      </c>
      <c r="P415" s="153">
        <v>2</v>
      </c>
      <c r="Q415" s="153">
        <v>2</v>
      </c>
      <c r="R415" s="153">
        <v>3</v>
      </c>
      <c r="S415" s="153">
        <v>3</v>
      </c>
      <c r="T415" s="153">
        <v>3</v>
      </c>
      <c r="U415" s="153">
        <v>3</v>
      </c>
      <c r="V415" s="153">
        <v>3</v>
      </c>
      <c r="W415" s="3">
        <v>54</v>
      </c>
      <c r="X415" s="24">
        <v>-2</v>
      </c>
      <c r="Y415" s="2">
        <f>VLOOKUP(Z415,Bakgrunnsdata!$BS$6:$BT$66,2,FALSE)</f>
        <v>34</v>
      </c>
      <c r="Z415" s="2">
        <f t="shared" si="18"/>
        <v>6</v>
      </c>
    </row>
    <row r="416" spans="1:26">
      <c r="A416" s="3">
        <v>21</v>
      </c>
      <c r="B416" s="13">
        <v>40058</v>
      </c>
      <c r="C416" s="7">
        <v>43</v>
      </c>
      <c r="D416" s="7" t="s">
        <v>27</v>
      </c>
      <c r="E416" s="153">
        <v>4</v>
      </c>
      <c r="F416" s="153">
        <v>4</v>
      </c>
      <c r="G416" s="153">
        <v>5</v>
      </c>
      <c r="H416" s="153">
        <v>6</v>
      </c>
      <c r="I416" s="153">
        <v>5</v>
      </c>
      <c r="J416" s="153">
        <v>4</v>
      </c>
      <c r="K416" s="153">
        <v>7</v>
      </c>
      <c r="L416" s="153">
        <v>5</v>
      </c>
      <c r="M416" s="153">
        <v>4</v>
      </c>
      <c r="N416" s="153">
        <v>4</v>
      </c>
      <c r="O416" s="153">
        <v>5</v>
      </c>
      <c r="P416" s="153">
        <v>4</v>
      </c>
      <c r="Q416" s="153">
        <v>4</v>
      </c>
      <c r="R416" s="153">
        <v>5</v>
      </c>
      <c r="S416" s="153">
        <v>5</v>
      </c>
      <c r="T416" s="153">
        <v>4</v>
      </c>
      <c r="U416" s="153">
        <v>5</v>
      </c>
      <c r="V416" s="153">
        <v>4</v>
      </c>
      <c r="W416" s="3">
        <v>84</v>
      </c>
      <c r="X416" s="24">
        <v>28</v>
      </c>
      <c r="Y416" s="2">
        <f>VLOOKUP(Z416,Bakgrunnsdata!$BS$6:$BT$66,2,FALSE)</f>
        <v>6</v>
      </c>
      <c r="Z416" s="2">
        <f t="shared" si="18"/>
        <v>25</v>
      </c>
    </row>
    <row r="417" spans="1:26">
      <c r="A417" s="3">
        <v>21</v>
      </c>
      <c r="B417" s="13">
        <v>40058</v>
      </c>
      <c r="C417" s="7">
        <v>39</v>
      </c>
      <c r="D417" s="7" t="s">
        <v>8</v>
      </c>
      <c r="E417" s="153">
        <v>4</v>
      </c>
      <c r="F417" s="153">
        <v>2</v>
      </c>
      <c r="G417" s="153">
        <v>3</v>
      </c>
      <c r="H417" s="153">
        <v>4</v>
      </c>
      <c r="I417" s="153">
        <v>3</v>
      </c>
      <c r="J417" s="153">
        <v>3</v>
      </c>
      <c r="K417" s="153">
        <v>4</v>
      </c>
      <c r="L417" s="153">
        <v>3</v>
      </c>
      <c r="M417" s="153">
        <v>3</v>
      </c>
      <c r="N417" s="153">
        <v>3</v>
      </c>
      <c r="O417" s="153">
        <v>3</v>
      </c>
      <c r="P417" s="153">
        <v>3</v>
      </c>
      <c r="Q417" s="153">
        <v>2</v>
      </c>
      <c r="R417" s="153">
        <v>4</v>
      </c>
      <c r="S417" s="153">
        <v>3</v>
      </c>
      <c r="T417" s="153">
        <v>3</v>
      </c>
      <c r="U417" s="153">
        <v>2</v>
      </c>
      <c r="V417" s="153">
        <v>3</v>
      </c>
      <c r="W417" s="3">
        <v>55</v>
      </c>
      <c r="X417" s="24">
        <v>-1</v>
      </c>
      <c r="Y417" s="2">
        <f>VLOOKUP(Z417,Bakgrunnsdata!$BS$6:$BT$66,2,FALSE)</f>
        <v>32</v>
      </c>
      <c r="Z417" s="2">
        <f t="shared" si="18"/>
        <v>7</v>
      </c>
    </row>
    <row r="418" spans="1:26">
      <c r="A418" s="3">
        <v>21</v>
      </c>
      <c r="B418" s="13">
        <v>40058</v>
      </c>
      <c r="C418" s="7">
        <v>16</v>
      </c>
      <c r="D418" s="7" t="s">
        <v>30</v>
      </c>
      <c r="E418" s="153">
        <v>3</v>
      </c>
      <c r="F418" s="153">
        <v>3</v>
      </c>
      <c r="G418" s="153">
        <v>3</v>
      </c>
      <c r="H418" s="153">
        <v>4</v>
      </c>
      <c r="I418" s="153">
        <v>4</v>
      </c>
      <c r="J418" s="153">
        <v>3</v>
      </c>
      <c r="K418" s="153">
        <v>3</v>
      </c>
      <c r="L418" s="153">
        <v>2</v>
      </c>
      <c r="M418" s="153">
        <v>3</v>
      </c>
      <c r="N418" s="153">
        <v>2</v>
      </c>
      <c r="O418" s="153">
        <v>2</v>
      </c>
      <c r="P418" s="153">
        <v>3</v>
      </c>
      <c r="Q418" s="153">
        <v>2</v>
      </c>
      <c r="R418" s="153">
        <v>3</v>
      </c>
      <c r="S418" s="153">
        <v>3</v>
      </c>
      <c r="T418" s="153">
        <v>3</v>
      </c>
      <c r="U418" s="153">
        <v>2</v>
      </c>
      <c r="V418" s="153">
        <v>2</v>
      </c>
      <c r="W418" s="3">
        <v>50</v>
      </c>
      <c r="X418" s="24">
        <v>-6</v>
      </c>
      <c r="Y418" s="2">
        <f>VLOOKUP(Z418,Bakgrunnsdata!$BS$6:$BT$66,2,FALSE)</f>
        <v>50</v>
      </c>
      <c r="Z418" s="2">
        <f t="shared" si="18"/>
        <v>1</v>
      </c>
    </row>
    <row r="419" spans="1:26">
      <c r="A419" s="3">
        <v>21</v>
      </c>
      <c r="B419" s="13">
        <v>40058</v>
      </c>
      <c r="C419" s="7">
        <v>12</v>
      </c>
      <c r="D419" s="7" t="s">
        <v>31</v>
      </c>
      <c r="E419" s="153">
        <v>4</v>
      </c>
      <c r="F419" s="153">
        <v>3</v>
      </c>
      <c r="G419" s="153">
        <v>3</v>
      </c>
      <c r="H419" s="153">
        <v>4</v>
      </c>
      <c r="I419" s="153">
        <v>3</v>
      </c>
      <c r="J419" s="153">
        <v>4</v>
      </c>
      <c r="K419" s="153">
        <v>3</v>
      </c>
      <c r="L419" s="153">
        <v>3</v>
      </c>
      <c r="M419" s="153">
        <v>3</v>
      </c>
      <c r="N419" s="153">
        <v>2</v>
      </c>
      <c r="O419" s="153">
        <v>2</v>
      </c>
      <c r="P419" s="153">
        <v>3</v>
      </c>
      <c r="Q419" s="153">
        <v>2</v>
      </c>
      <c r="R419" s="153">
        <v>3</v>
      </c>
      <c r="S419" s="153">
        <v>2</v>
      </c>
      <c r="T419" s="153">
        <v>2</v>
      </c>
      <c r="U419" s="153">
        <v>2</v>
      </c>
      <c r="V419" s="153">
        <v>3</v>
      </c>
      <c r="W419" s="3">
        <v>51</v>
      </c>
      <c r="X419" s="24">
        <v>-5</v>
      </c>
      <c r="Y419" s="2">
        <f>VLOOKUP(Z419,Bakgrunnsdata!$BS$6:$BT$66,2,FALSE)</f>
        <v>43</v>
      </c>
      <c r="Z419" s="2">
        <f t="shared" si="18"/>
        <v>3</v>
      </c>
    </row>
    <row r="420" spans="1:26">
      <c r="A420" s="3">
        <v>21</v>
      </c>
      <c r="B420" s="13">
        <v>40058</v>
      </c>
      <c r="C420" s="7">
        <v>10</v>
      </c>
      <c r="D420" s="7" t="s">
        <v>32</v>
      </c>
      <c r="E420" s="153">
        <v>3</v>
      </c>
      <c r="F420" s="153">
        <v>3</v>
      </c>
      <c r="G420" s="153">
        <v>4</v>
      </c>
      <c r="H420" s="153">
        <v>4</v>
      </c>
      <c r="I420" s="153">
        <v>3</v>
      </c>
      <c r="J420" s="153">
        <v>2</v>
      </c>
      <c r="K420" s="153">
        <v>4</v>
      </c>
      <c r="L420" s="153">
        <v>3</v>
      </c>
      <c r="M420" s="153">
        <v>3</v>
      </c>
      <c r="N420" s="153">
        <v>3</v>
      </c>
      <c r="O420" s="153">
        <v>3</v>
      </c>
      <c r="P420" s="153">
        <v>2</v>
      </c>
      <c r="Q420" s="153">
        <v>2</v>
      </c>
      <c r="R420" s="153">
        <v>4</v>
      </c>
      <c r="S420" s="153">
        <v>3</v>
      </c>
      <c r="T420" s="153">
        <v>4</v>
      </c>
      <c r="U420" s="153">
        <v>3</v>
      </c>
      <c r="V420" s="153">
        <v>3</v>
      </c>
      <c r="W420" s="3">
        <v>56</v>
      </c>
      <c r="X420" s="24">
        <v>0</v>
      </c>
      <c r="Y420" s="2">
        <f>VLOOKUP(Z420,Bakgrunnsdata!$BS$6:$BT$66,2,FALSE)</f>
        <v>28</v>
      </c>
      <c r="Z420" s="2">
        <f t="shared" si="18"/>
        <v>9</v>
      </c>
    </row>
    <row r="421" spans="1:26">
      <c r="A421" s="3">
        <v>21</v>
      </c>
      <c r="B421" s="13">
        <v>40058</v>
      </c>
      <c r="C421" s="7">
        <v>90</v>
      </c>
      <c r="D421" s="7" t="s">
        <v>38</v>
      </c>
      <c r="E421" s="153">
        <v>4</v>
      </c>
      <c r="F421" s="153">
        <v>3</v>
      </c>
      <c r="G421" s="153">
        <v>3</v>
      </c>
      <c r="H421" s="153">
        <v>4</v>
      </c>
      <c r="I421" s="153">
        <v>4</v>
      </c>
      <c r="J421" s="153">
        <v>3</v>
      </c>
      <c r="K421" s="153">
        <v>4</v>
      </c>
      <c r="L421" s="153">
        <v>6</v>
      </c>
      <c r="M421" s="153">
        <v>3</v>
      </c>
      <c r="N421" s="153">
        <v>4</v>
      </c>
      <c r="O421" s="153">
        <v>3</v>
      </c>
      <c r="P421" s="153">
        <v>2</v>
      </c>
      <c r="Q421" s="153">
        <v>2</v>
      </c>
      <c r="R421" s="153">
        <v>6</v>
      </c>
      <c r="S421" s="153">
        <v>4</v>
      </c>
      <c r="T421" s="153">
        <v>3</v>
      </c>
      <c r="U421" s="153">
        <v>3</v>
      </c>
      <c r="V421" s="153">
        <v>3</v>
      </c>
      <c r="W421" s="3">
        <v>64</v>
      </c>
      <c r="X421" s="24">
        <v>8</v>
      </c>
      <c r="Y421" s="2">
        <f>VLOOKUP(Z421,Bakgrunnsdata!$BS$6:$BT$66,2,FALSE)</f>
        <v>13</v>
      </c>
      <c r="Z421" s="2">
        <f t="shared" si="18"/>
        <v>18</v>
      </c>
    </row>
    <row r="422" spans="1:26">
      <c r="A422" s="3">
        <v>21</v>
      </c>
      <c r="B422" s="13">
        <v>40058</v>
      </c>
      <c r="C422" s="7">
        <v>36</v>
      </c>
      <c r="D422" s="7" t="s">
        <v>25</v>
      </c>
      <c r="E422" s="153">
        <v>4</v>
      </c>
      <c r="F422" s="153">
        <v>4</v>
      </c>
      <c r="G422" s="153">
        <v>4</v>
      </c>
      <c r="H422" s="153">
        <v>5</v>
      </c>
      <c r="I422" s="153">
        <v>4</v>
      </c>
      <c r="J422" s="153">
        <v>3</v>
      </c>
      <c r="K422" s="153">
        <v>6</v>
      </c>
      <c r="L422" s="153">
        <v>6</v>
      </c>
      <c r="M422" s="153">
        <v>2</v>
      </c>
      <c r="N422" s="153">
        <v>3</v>
      </c>
      <c r="O422" s="153">
        <v>3</v>
      </c>
      <c r="P422" s="153">
        <v>3</v>
      </c>
      <c r="Q422" s="153">
        <v>2</v>
      </c>
      <c r="R422" s="153">
        <v>3</v>
      </c>
      <c r="S422" s="153">
        <v>4</v>
      </c>
      <c r="T422" s="153">
        <v>5</v>
      </c>
      <c r="U422" s="153">
        <v>3</v>
      </c>
      <c r="V422" s="153">
        <v>4</v>
      </c>
      <c r="W422" s="3">
        <v>68</v>
      </c>
      <c r="X422" s="24">
        <v>12</v>
      </c>
      <c r="Y422" s="2">
        <f>VLOOKUP(Z422,Bakgrunnsdata!$BS$6:$BT$66,2,FALSE)</f>
        <v>9</v>
      </c>
      <c r="Z422" s="2">
        <f t="shared" si="18"/>
        <v>22</v>
      </c>
    </row>
    <row r="423" spans="1:26">
      <c r="A423" s="3">
        <v>21</v>
      </c>
      <c r="B423" s="13">
        <v>40058</v>
      </c>
      <c r="C423" s="7">
        <v>102</v>
      </c>
      <c r="D423" s="7" t="s">
        <v>33</v>
      </c>
      <c r="E423" s="153">
        <v>5</v>
      </c>
      <c r="F423" s="153">
        <v>4</v>
      </c>
      <c r="G423" s="153">
        <v>5</v>
      </c>
      <c r="H423" s="153">
        <v>5</v>
      </c>
      <c r="I423" s="153">
        <v>2</v>
      </c>
      <c r="J423" s="153">
        <v>2</v>
      </c>
      <c r="K423" s="153">
        <v>4</v>
      </c>
      <c r="L423" s="153">
        <v>3</v>
      </c>
      <c r="M423" s="153">
        <v>3</v>
      </c>
      <c r="N423" s="153">
        <v>3</v>
      </c>
      <c r="O423" s="153">
        <v>3</v>
      </c>
      <c r="P423" s="153">
        <v>3</v>
      </c>
      <c r="Q423" s="153">
        <v>2</v>
      </c>
      <c r="R423" s="153">
        <v>4</v>
      </c>
      <c r="S423" s="153">
        <v>3</v>
      </c>
      <c r="T423" s="153">
        <v>4</v>
      </c>
      <c r="U423" s="153">
        <v>2</v>
      </c>
      <c r="V423" s="153">
        <v>3</v>
      </c>
      <c r="W423" s="3">
        <v>60</v>
      </c>
      <c r="X423" s="24">
        <v>4</v>
      </c>
      <c r="Y423" s="2">
        <f>VLOOKUP(Z423,Bakgrunnsdata!$BS$6:$BT$66,2,FALSE)</f>
        <v>22</v>
      </c>
      <c r="Z423" s="2">
        <f t="shared" si="18"/>
        <v>12</v>
      </c>
    </row>
    <row r="424" spans="1:26">
      <c r="A424" s="3">
        <v>21</v>
      </c>
      <c r="B424" s="13">
        <v>40058</v>
      </c>
      <c r="C424" s="7">
        <v>25</v>
      </c>
      <c r="D424" s="7" t="s">
        <v>20</v>
      </c>
      <c r="E424" s="153">
        <v>3</v>
      </c>
      <c r="F424" s="153">
        <v>2</v>
      </c>
      <c r="G424" s="153">
        <v>3</v>
      </c>
      <c r="H424" s="153">
        <v>4</v>
      </c>
      <c r="I424" s="153">
        <v>3</v>
      </c>
      <c r="J424" s="153">
        <v>2</v>
      </c>
      <c r="K424" s="153">
        <v>4</v>
      </c>
      <c r="L424" s="153">
        <v>3</v>
      </c>
      <c r="M424" s="153">
        <v>3</v>
      </c>
      <c r="N424" s="153">
        <v>2</v>
      </c>
      <c r="O424" s="153">
        <v>2</v>
      </c>
      <c r="P424" s="153">
        <v>3</v>
      </c>
      <c r="Q424" s="153">
        <v>2</v>
      </c>
      <c r="R424" s="153">
        <v>4</v>
      </c>
      <c r="S424" s="153">
        <v>3</v>
      </c>
      <c r="T424" s="153">
        <v>2</v>
      </c>
      <c r="U424" s="153">
        <v>2</v>
      </c>
      <c r="V424" s="153">
        <v>3</v>
      </c>
      <c r="W424" s="3">
        <v>50</v>
      </c>
      <c r="X424" s="24">
        <v>-6</v>
      </c>
      <c r="Y424" s="2">
        <f>VLOOKUP(Z424,Bakgrunnsdata!$BS$6:$BT$66,2,FALSE)</f>
        <v>50</v>
      </c>
      <c r="Z424" s="2">
        <f t="shared" si="18"/>
        <v>1</v>
      </c>
    </row>
    <row r="425" spans="1:26">
      <c r="A425" s="3">
        <v>21</v>
      </c>
      <c r="B425" s="13">
        <v>40058</v>
      </c>
      <c r="C425" s="7">
        <v>237</v>
      </c>
      <c r="D425" s="7" t="s">
        <v>34</v>
      </c>
      <c r="E425" s="153">
        <v>3</v>
      </c>
      <c r="F425" s="153">
        <v>3</v>
      </c>
      <c r="G425" s="153">
        <v>4</v>
      </c>
      <c r="H425" s="153">
        <v>5</v>
      </c>
      <c r="I425" s="153">
        <v>5</v>
      </c>
      <c r="J425" s="153">
        <v>3</v>
      </c>
      <c r="K425" s="153">
        <v>4</v>
      </c>
      <c r="L425" s="153">
        <v>3</v>
      </c>
      <c r="M425" s="153">
        <v>4</v>
      </c>
      <c r="N425" s="153">
        <v>2</v>
      </c>
      <c r="O425" s="153">
        <v>3</v>
      </c>
      <c r="P425" s="153">
        <v>3</v>
      </c>
      <c r="Q425" s="153">
        <v>3</v>
      </c>
      <c r="R425" s="153">
        <v>4</v>
      </c>
      <c r="S425" s="153">
        <v>3</v>
      </c>
      <c r="T425" s="153">
        <v>2</v>
      </c>
      <c r="U425" s="153">
        <v>3</v>
      </c>
      <c r="V425" s="153">
        <v>4</v>
      </c>
      <c r="W425" s="3">
        <v>61</v>
      </c>
      <c r="X425" s="24">
        <v>5</v>
      </c>
      <c r="Y425" s="2">
        <f>VLOOKUP(Z425,Bakgrunnsdata!$BS$6:$BT$66,2,FALSE)</f>
        <v>18</v>
      </c>
      <c r="Z425" s="2">
        <f t="shared" si="18"/>
        <v>14</v>
      </c>
    </row>
    <row r="426" spans="1:26">
      <c r="A426" s="3">
        <v>21</v>
      </c>
      <c r="B426" s="13">
        <v>40058</v>
      </c>
      <c r="C426" s="7">
        <v>4</v>
      </c>
      <c r="D426" s="7" t="s">
        <v>9</v>
      </c>
      <c r="E426" s="153">
        <v>3</v>
      </c>
      <c r="F426" s="153">
        <v>3</v>
      </c>
      <c r="G426" s="153">
        <v>3</v>
      </c>
      <c r="H426" s="153">
        <v>5</v>
      </c>
      <c r="I426" s="153">
        <v>4</v>
      </c>
      <c r="J426" s="153">
        <v>2</v>
      </c>
      <c r="K426" s="153">
        <v>3</v>
      </c>
      <c r="L426" s="153">
        <v>3</v>
      </c>
      <c r="M426" s="153">
        <v>3</v>
      </c>
      <c r="N426" s="153">
        <v>3</v>
      </c>
      <c r="O426" s="153">
        <v>2</v>
      </c>
      <c r="P426" s="153">
        <v>2</v>
      </c>
      <c r="Q426" s="153">
        <v>2</v>
      </c>
      <c r="R426" s="153">
        <v>3</v>
      </c>
      <c r="S426" s="153">
        <v>2</v>
      </c>
      <c r="T426" s="153">
        <v>3</v>
      </c>
      <c r="U426" s="153">
        <v>3</v>
      </c>
      <c r="V426" s="153">
        <v>2</v>
      </c>
      <c r="W426" s="3">
        <v>51</v>
      </c>
      <c r="X426" s="24">
        <v>-5</v>
      </c>
      <c r="Y426" s="2">
        <f>VLOOKUP(Z426,Bakgrunnsdata!$BS$6:$BT$66,2,FALSE)</f>
        <v>43</v>
      </c>
      <c r="Z426" s="2">
        <f t="shared" si="18"/>
        <v>3</v>
      </c>
    </row>
    <row r="427" spans="1:26">
      <c r="A427" s="3">
        <v>21</v>
      </c>
      <c r="B427" s="13">
        <v>40058</v>
      </c>
      <c r="C427" s="7">
        <v>38</v>
      </c>
      <c r="D427" s="7" t="s">
        <v>14</v>
      </c>
      <c r="E427" s="153">
        <v>3</v>
      </c>
      <c r="F427" s="153">
        <v>3</v>
      </c>
      <c r="G427" s="153">
        <v>4</v>
      </c>
      <c r="H427" s="153">
        <v>4</v>
      </c>
      <c r="I427" s="153">
        <v>4</v>
      </c>
      <c r="J427" s="153">
        <v>3</v>
      </c>
      <c r="K427" s="153">
        <v>5</v>
      </c>
      <c r="L427" s="153">
        <v>4</v>
      </c>
      <c r="M427" s="153">
        <v>3</v>
      </c>
      <c r="N427" s="153">
        <v>4</v>
      </c>
      <c r="O427" s="153">
        <v>3</v>
      </c>
      <c r="P427" s="153">
        <v>3</v>
      </c>
      <c r="Q427" s="153">
        <v>3</v>
      </c>
      <c r="R427" s="153">
        <v>5</v>
      </c>
      <c r="S427" s="153">
        <v>3</v>
      </c>
      <c r="T427" s="153">
        <v>2</v>
      </c>
      <c r="U427" s="153">
        <v>3</v>
      </c>
      <c r="V427" s="153">
        <v>5</v>
      </c>
      <c r="W427" s="3">
        <v>64</v>
      </c>
      <c r="X427" s="24">
        <v>8</v>
      </c>
      <c r="Y427" s="2">
        <f>VLOOKUP(Z427,Bakgrunnsdata!$BS$6:$BT$66,2,FALSE)</f>
        <v>13</v>
      </c>
      <c r="Z427" s="2">
        <f t="shared" si="18"/>
        <v>18</v>
      </c>
    </row>
    <row r="428" spans="1:26">
      <c r="A428" s="3">
        <v>21</v>
      </c>
      <c r="B428" s="13">
        <v>40058</v>
      </c>
      <c r="C428" s="7">
        <v>239</v>
      </c>
      <c r="D428" s="7" t="s">
        <v>39</v>
      </c>
      <c r="E428" s="153">
        <v>4</v>
      </c>
      <c r="F428" s="153">
        <v>3</v>
      </c>
      <c r="G428" s="153">
        <v>5</v>
      </c>
      <c r="H428" s="153">
        <v>5</v>
      </c>
      <c r="I428" s="153">
        <v>5</v>
      </c>
      <c r="J428" s="153">
        <v>3</v>
      </c>
      <c r="K428" s="153">
        <v>5</v>
      </c>
      <c r="L428" s="153">
        <v>4</v>
      </c>
      <c r="M428" s="153">
        <v>4</v>
      </c>
      <c r="N428" s="153">
        <v>4</v>
      </c>
      <c r="O428" s="153">
        <v>4</v>
      </c>
      <c r="P428" s="153">
        <v>2</v>
      </c>
      <c r="Q428" s="153">
        <v>3</v>
      </c>
      <c r="R428" s="153">
        <v>4</v>
      </c>
      <c r="S428" s="153">
        <v>3</v>
      </c>
      <c r="T428" s="153">
        <v>4</v>
      </c>
      <c r="U428" s="153">
        <v>3</v>
      </c>
      <c r="V428" s="153">
        <v>4</v>
      </c>
      <c r="W428" s="3">
        <v>69</v>
      </c>
      <c r="X428" s="24">
        <v>13</v>
      </c>
      <c r="Y428" s="2">
        <f>VLOOKUP(Z428,Bakgrunnsdata!$BS$6:$BT$66,2,FALSE)</f>
        <v>8</v>
      </c>
      <c r="Z428" s="2">
        <f t="shared" si="18"/>
        <v>23</v>
      </c>
    </row>
    <row r="429" spans="1:26">
      <c r="A429" s="3">
        <v>21</v>
      </c>
      <c r="B429" s="13">
        <v>40058</v>
      </c>
      <c r="C429" s="7">
        <v>33</v>
      </c>
      <c r="D429" s="7" t="s">
        <v>15</v>
      </c>
      <c r="E429" s="153">
        <v>5</v>
      </c>
      <c r="F429" s="153">
        <v>3</v>
      </c>
      <c r="G429" s="153">
        <v>4</v>
      </c>
      <c r="H429" s="153">
        <v>5</v>
      </c>
      <c r="I429" s="153">
        <v>3</v>
      </c>
      <c r="J429" s="153">
        <v>3</v>
      </c>
      <c r="K429" s="153">
        <v>6</v>
      </c>
      <c r="L429" s="153">
        <v>4</v>
      </c>
      <c r="M429" s="153">
        <v>5</v>
      </c>
      <c r="N429" s="153">
        <v>2</v>
      </c>
      <c r="O429" s="153">
        <v>3</v>
      </c>
      <c r="P429" s="153">
        <v>3</v>
      </c>
      <c r="Q429" s="153">
        <v>3</v>
      </c>
      <c r="R429" s="153">
        <v>5</v>
      </c>
      <c r="S429" s="153">
        <v>3</v>
      </c>
      <c r="T429" s="153">
        <v>4</v>
      </c>
      <c r="U429" s="153">
        <v>3</v>
      </c>
      <c r="V429" s="153">
        <v>3</v>
      </c>
      <c r="W429" s="3">
        <v>67</v>
      </c>
      <c r="X429" s="24">
        <v>11</v>
      </c>
      <c r="Y429" s="2">
        <f>VLOOKUP(Z429,Bakgrunnsdata!$BS$6:$BT$66,2,FALSE)</f>
        <v>10</v>
      </c>
      <c r="Z429" s="2">
        <f t="shared" si="18"/>
        <v>21</v>
      </c>
    </row>
    <row r="430" spans="1:26">
      <c r="A430" s="3">
        <v>21</v>
      </c>
      <c r="B430" s="13">
        <v>40058</v>
      </c>
      <c r="C430" s="7">
        <v>2</v>
      </c>
      <c r="D430" s="7" t="s">
        <v>4</v>
      </c>
      <c r="E430" s="153">
        <v>3</v>
      </c>
      <c r="F430" s="153">
        <v>3</v>
      </c>
      <c r="G430" s="153">
        <v>3</v>
      </c>
      <c r="H430" s="153">
        <v>3</v>
      </c>
      <c r="I430" s="153">
        <v>3</v>
      </c>
      <c r="J430" s="153">
        <v>2</v>
      </c>
      <c r="K430" s="153">
        <v>4</v>
      </c>
      <c r="L430" s="153">
        <v>3</v>
      </c>
      <c r="M430" s="153">
        <v>3</v>
      </c>
      <c r="N430" s="153">
        <v>2</v>
      </c>
      <c r="O430" s="153">
        <v>4</v>
      </c>
      <c r="P430" s="153">
        <v>2</v>
      </c>
      <c r="Q430" s="153">
        <v>2</v>
      </c>
      <c r="R430" s="153">
        <v>3</v>
      </c>
      <c r="S430" s="153">
        <v>3</v>
      </c>
      <c r="T430" s="153">
        <v>2</v>
      </c>
      <c r="U430" s="153">
        <v>2</v>
      </c>
      <c r="V430" s="153">
        <v>4</v>
      </c>
      <c r="W430" s="3">
        <v>51</v>
      </c>
      <c r="X430" s="24">
        <v>-5</v>
      </c>
      <c r="Y430" s="2">
        <f>VLOOKUP(Z430,Bakgrunnsdata!$BS$6:$BT$66,2,FALSE)</f>
        <v>43</v>
      </c>
      <c r="Z430" s="2">
        <f t="shared" si="18"/>
        <v>3</v>
      </c>
    </row>
    <row r="431" spans="1:26">
      <c r="A431" s="3">
        <v>21</v>
      </c>
      <c r="B431" s="13">
        <v>40058</v>
      </c>
      <c r="C431" s="7">
        <v>211</v>
      </c>
      <c r="D431" s="7" t="s">
        <v>89</v>
      </c>
      <c r="E431" s="153">
        <v>3</v>
      </c>
      <c r="F431" s="153">
        <v>4</v>
      </c>
      <c r="G431" s="153">
        <v>3</v>
      </c>
      <c r="H431" s="153">
        <v>4</v>
      </c>
      <c r="I431" s="153">
        <v>3</v>
      </c>
      <c r="J431" s="153">
        <v>3</v>
      </c>
      <c r="K431" s="153">
        <v>6</v>
      </c>
      <c r="L431" s="153">
        <v>4</v>
      </c>
      <c r="M431" s="153">
        <v>4</v>
      </c>
      <c r="N431" s="153">
        <v>2</v>
      </c>
      <c r="O431" s="153">
        <v>2</v>
      </c>
      <c r="P431" s="153">
        <v>3</v>
      </c>
      <c r="Q431" s="153">
        <v>2</v>
      </c>
      <c r="R431" s="153">
        <v>3</v>
      </c>
      <c r="S431" s="153">
        <v>4</v>
      </c>
      <c r="T431" s="153">
        <v>3</v>
      </c>
      <c r="U431" s="153">
        <v>3</v>
      </c>
      <c r="V431" s="153">
        <v>4</v>
      </c>
      <c r="W431" s="3">
        <v>60</v>
      </c>
      <c r="X431" s="24">
        <v>4</v>
      </c>
      <c r="Y431" s="2">
        <f>VLOOKUP(Z431,Bakgrunnsdata!$BS$6:$BT$66,2,FALSE)</f>
        <v>22</v>
      </c>
      <c r="Z431" s="2">
        <f t="shared" si="18"/>
        <v>12</v>
      </c>
    </row>
    <row r="432" spans="1:26">
      <c r="A432" s="3">
        <v>21</v>
      </c>
      <c r="B432" s="13">
        <v>40058</v>
      </c>
      <c r="C432" s="7">
        <v>34</v>
      </c>
      <c r="D432" s="7" t="s">
        <v>6</v>
      </c>
      <c r="E432" s="153">
        <v>3</v>
      </c>
      <c r="F432" s="153">
        <v>3</v>
      </c>
      <c r="G432" s="153">
        <v>4</v>
      </c>
      <c r="H432" s="153">
        <v>4</v>
      </c>
      <c r="I432" s="153">
        <v>3</v>
      </c>
      <c r="J432" s="153">
        <v>2</v>
      </c>
      <c r="K432" s="153">
        <v>4</v>
      </c>
      <c r="L432" s="153">
        <v>4</v>
      </c>
      <c r="M432" s="153">
        <v>3</v>
      </c>
      <c r="N432" s="153">
        <v>3</v>
      </c>
      <c r="O432" s="153">
        <v>3</v>
      </c>
      <c r="P432" s="153">
        <v>3</v>
      </c>
      <c r="Q432" s="153">
        <v>2</v>
      </c>
      <c r="R432" s="153">
        <v>3</v>
      </c>
      <c r="S432" s="153">
        <v>3</v>
      </c>
      <c r="T432" s="153">
        <v>3</v>
      </c>
      <c r="U432" s="153">
        <v>3</v>
      </c>
      <c r="V432" s="153">
        <v>3</v>
      </c>
      <c r="W432" s="3">
        <v>56</v>
      </c>
      <c r="X432" s="24">
        <v>0</v>
      </c>
      <c r="Y432" s="2">
        <f>VLOOKUP(Z432,Bakgrunnsdata!$BS$6:$BT$66,2,FALSE)</f>
        <v>28</v>
      </c>
      <c r="Z432" s="2">
        <f t="shared" si="18"/>
        <v>9</v>
      </c>
    </row>
    <row r="433" spans="1:26">
      <c r="A433" s="3">
        <v>21</v>
      </c>
      <c r="B433" s="13">
        <v>40058</v>
      </c>
      <c r="C433" s="7">
        <v>44</v>
      </c>
      <c r="D433" s="7" t="s">
        <v>35</v>
      </c>
      <c r="E433" s="153">
        <v>4</v>
      </c>
      <c r="F433" s="153">
        <v>3</v>
      </c>
      <c r="G433" s="153">
        <v>5</v>
      </c>
      <c r="H433" s="153">
        <v>5</v>
      </c>
      <c r="I433" s="153">
        <v>3</v>
      </c>
      <c r="J433" s="153">
        <v>4</v>
      </c>
      <c r="K433" s="153">
        <v>3</v>
      </c>
      <c r="L433" s="153">
        <v>4</v>
      </c>
      <c r="M433" s="153">
        <v>3</v>
      </c>
      <c r="N433" s="153">
        <v>3</v>
      </c>
      <c r="O433" s="153">
        <v>3</v>
      </c>
      <c r="P433" s="153">
        <v>3</v>
      </c>
      <c r="Q433" s="153">
        <v>2</v>
      </c>
      <c r="R433" s="153">
        <v>4</v>
      </c>
      <c r="S433" s="153">
        <v>3</v>
      </c>
      <c r="T433" s="153">
        <v>4</v>
      </c>
      <c r="U433" s="153">
        <v>3</v>
      </c>
      <c r="V433" s="153">
        <v>3</v>
      </c>
      <c r="W433" s="3">
        <v>62</v>
      </c>
      <c r="X433" s="24">
        <v>6</v>
      </c>
      <c r="Y433" s="2">
        <f>VLOOKUP(Z433,Bakgrunnsdata!$BS$6:$BT$66,2,FALSE)</f>
        <v>15</v>
      </c>
      <c r="Z433" s="2">
        <f t="shared" si="18"/>
        <v>16</v>
      </c>
    </row>
    <row r="434" spans="1:26">
      <c r="A434" s="3">
        <v>21</v>
      </c>
      <c r="B434" s="13">
        <v>40058</v>
      </c>
      <c r="C434" s="7">
        <v>3</v>
      </c>
      <c r="D434" s="7" t="s">
        <v>22</v>
      </c>
      <c r="E434" s="153">
        <v>4</v>
      </c>
      <c r="F434" s="153">
        <v>4</v>
      </c>
      <c r="G434" s="153">
        <v>4</v>
      </c>
      <c r="H434" s="153">
        <v>5</v>
      </c>
      <c r="I434" s="153">
        <v>3</v>
      </c>
      <c r="J434" s="153">
        <v>3</v>
      </c>
      <c r="K434" s="153">
        <v>4</v>
      </c>
      <c r="L434" s="153">
        <v>4</v>
      </c>
      <c r="M434" s="153">
        <v>3</v>
      </c>
      <c r="N434" s="153">
        <v>3</v>
      </c>
      <c r="O434" s="153">
        <v>2</v>
      </c>
      <c r="P434" s="153">
        <v>3</v>
      </c>
      <c r="Q434" s="153">
        <v>3</v>
      </c>
      <c r="R434" s="153">
        <v>4</v>
      </c>
      <c r="S434" s="153">
        <v>3</v>
      </c>
      <c r="T434" s="153">
        <v>4</v>
      </c>
      <c r="U434" s="153">
        <v>2</v>
      </c>
      <c r="V434" s="153">
        <v>3</v>
      </c>
      <c r="W434" s="3">
        <v>61</v>
      </c>
      <c r="X434" s="24">
        <v>5</v>
      </c>
      <c r="Y434" s="2">
        <f>VLOOKUP(Z434,Bakgrunnsdata!$BS$6:$BT$66,2,FALSE)</f>
        <v>18</v>
      </c>
      <c r="Z434" s="2">
        <f t="shared" si="18"/>
        <v>14</v>
      </c>
    </row>
    <row r="435" spans="1:26">
      <c r="A435" s="3">
        <v>21</v>
      </c>
      <c r="B435" s="13">
        <v>40058</v>
      </c>
      <c r="C435" s="7">
        <v>213</v>
      </c>
      <c r="D435" s="9" t="s">
        <v>90</v>
      </c>
      <c r="E435" s="153">
        <v>5</v>
      </c>
      <c r="F435" s="153">
        <v>4</v>
      </c>
      <c r="G435" s="153">
        <v>5</v>
      </c>
      <c r="H435" s="153">
        <v>6</v>
      </c>
      <c r="I435" s="153">
        <v>6</v>
      </c>
      <c r="J435" s="153">
        <v>3</v>
      </c>
      <c r="K435" s="153">
        <v>7</v>
      </c>
      <c r="L435" s="153">
        <v>6</v>
      </c>
      <c r="M435" s="153">
        <v>4</v>
      </c>
      <c r="N435" s="153">
        <v>3</v>
      </c>
      <c r="O435" s="153">
        <v>4</v>
      </c>
      <c r="P435" s="153">
        <v>4</v>
      </c>
      <c r="Q435" s="153">
        <v>3</v>
      </c>
      <c r="R435" s="153">
        <v>5</v>
      </c>
      <c r="S435" s="153">
        <v>4</v>
      </c>
      <c r="T435" s="153">
        <v>3</v>
      </c>
      <c r="U435" s="153">
        <v>4</v>
      </c>
      <c r="V435" s="153">
        <v>4</v>
      </c>
      <c r="W435" s="3">
        <v>80</v>
      </c>
      <c r="X435" s="24">
        <v>24</v>
      </c>
      <c r="Y435" s="2">
        <f>VLOOKUP(Z435,Bakgrunnsdata!$BS$6:$BT$66,2,FALSE)</f>
        <v>7</v>
      </c>
      <c r="Z435" s="2">
        <f t="shared" si="18"/>
        <v>24</v>
      </c>
    </row>
    <row r="436" spans="1:26">
      <c r="A436" s="3">
        <v>22</v>
      </c>
      <c r="B436" s="13">
        <v>40065</v>
      </c>
      <c r="C436" s="7">
        <v>1</v>
      </c>
      <c r="D436" s="7" t="s">
        <v>7</v>
      </c>
      <c r="E436" s="153">
        <v>4</v>
      </c>
      <c r="F436" s="153">
        <v>4</v>
      </c>
      <c r="G436" s="153">
        <v>3</v>
      </c>
      <c r="H436" s="153">
        <v>5</v>
      </c>
      <c r="I436" s="153">
        <v>3</v>
      </c>
      <c r="J436" s="153">
        <v>2</v>
      </c>
      <c r="K436" s="153">
        <v>5</v>
      </c>
      <c r="L436" s="153">
        <v>3</v>
      </c>
      <c r="M436" s="153">
        <v>2</v>
      </c>
      <c r="N436" s="153">
        <v>3</v>
      </c>
      <c r="O436" s="153">
        <v>2</v>
      </c>
      <c r="P436" s="153">
        <v>2</v>
      </c>
      <c r="Q436" s="153">
        <v>2</v>
      </c>
      <c r="R436" s="153">
        <v>4</v>
      </c>
      <c r="S436" s="153">
        <v>3</v>
      </c>
      <c r="T436" s="153">
        <v>3</v>
      </c>
      <c r="U436" s="153">
        <v>2</v>
      </c>
      <c r="V436" s="153">
        <v>4</v>
      </c>
      <c r="W436" s="3">
        <v>56</v>
      </c>
      <c r="X436" s="24">
        <v>0</v>
      </c>
      <c r="Y436" s="2">
        <f>VLOOKUP(Z436,Bakgrunnsdata!$BS$6:$BT$66,2,FALSE)</f>
        <v>43</v>
      </c>
      <c r="Z436" s="2">
        <f>RANK(W436,$W$436:$W$455,1)</f>
        <v>3</v>
      </c>
    </row>
    <row r="437" spans="1:26">
      <c r="A437" s="3">
        <v>22</v>
      </c>
      <c r="B437" s="13">
        <v>40065</v>
      </c>
      <c r="C437" s="7">
        <v>43</v>
      </c>
      <c r="D437" s="7" t="s">
        <v>27</v>
      </c>
      <c r="E437" s="153">
        <v>5</v>
      </c>
      <c r="F437" s="153">
        <v>5</v>
      </c>
      <c r="G437" s="153">
        <v>5</v>
      </c>
      <c r="H437" s="153">
        <v>5</v>
      </c>
      <c r="I437" s="153">
        <v>4</v>
      </c>
      <c r="J437" s="153">
        <v>3</v>
      </c>
      <c r="K437" s="153">
        <v>4</v>
      </c>
      <c r="L437" s="153">
        <v>4</v>
      </c>
      <c r="M437" s="153">
        <v>4</v>
      </c>
      <c r="N437" s="153">
        <v>3</v>
      </c>
      <c r="O437" s="153">
        <v>4</v>
      </c>
      <c r="P437" s="153">
        <v>4</v>
      </c>
      <c r="Q437" s="153">
        <v>4</v>
      </c>
      <c r="R437" s="153">
        <v>5</v>
      </c>
      <c r="S437" s="153">
        <v>4</v>
      </c>
      <c r="T437" s="153">
        <v>3</v>
      </c>
      <c r="U437" s="153">
        <v>3</v>
      </c>
      <c r="V437" s="153">
        <v>4</v>
      </c>
      <c r="W437" s="3">
        <v>73</v>
      </c>
      <c r="X437" s="24">
        <v>17</v>
      </c>
      <c r="Y437" s="2">
        <f>VLOOKUP(Z437,Bakgrunnsdata!$BS$6:$BT$66,2,FALSE)</f>
        <v>13</v>
      </c>
      <c r="Z437" s="2">
        <f t="shared" ref="Z437:Z455" si="19">RANK(W437,$W$436:$W$455,1)</f>
        <v>18</v>
      </c>
    </row>
    <row r="438" spans="1:26">
      <c r="A438" s="3">
        <v>22</v>
      </c>
      <c r="B438" s="13">
        <v>40065</v>
      </c>
      <c r="C438" s="7">
        <v>18</v>
      </c>
      <c r="D438" s="7" t="s">
        <v>13</v>
      </c>
      <c r="E438" s="153">
        <v>3</v>
      </c>
      <c r="F438" s="153">
        <v>3</v>
      </c>
      <c r="G438" s="153">
        <v>4</v>
      </c>
      <c r="H438" s="153">
        <v>5</v>
      </c>
      <c r="I438" s="153">
        <v>3</v>
      </c>
      <c r="J438" s="153">
        <v>3</v>
      </c>
      <c r="K438" s="153">
        <v>4</v>
      </c>
      <c r="L438" s="153">
        <v>2</v>
      </c>
      <c r="M438" s="153">
        <v>2</v>
      </c>
      <c r="N438" s="153">
        <v>3</v>
      </c>
      <c r="O438" s="153">
        <v>2</v>
      </c>
      <c r="P438" s="153">
        <v>3</v>
      </c>
      <c r="Q438" s="153">
        <v>3</v>
      </c>
      <c r="R438" s="153">
        <v>3</v>
      </c>
      <c r="S438" s="153">
        <v>4</v>
      </c>
      <c r="T438" s="153">
        <v>2</v>
      </c>
      <c r="U438" s="153">
        <v>3</v>
      </c>
      <c r="V438" s="153">
        <v>4</v>
      </c>
      <c r="W438" s="3">
        <v>56</v>
      </c>
      <c r="X438" s="24">
        <v>0</v>
      </c>
      <c r="Y438" s="2">
        <f>VLOOKUP(Z438,Bakgrunnsdata!$BS$6:$BT$66,2,FALSE)</f>
        <v>43</v>
      </c>
      <c r="Z438" s="2">
        <f t="shared" si="19"/>
        <v>3</v>
      </c>
    </row>
    <row r="439" spans="1:26">
      <c r="A439" s="3">
        <v>22</v>
      </c>
      <c r="B439" s="13">
        <v>40065</v>
      </c>
      <c r="C439" s="7">
        <v>42</v>
      </c>
      <c r="D439" s="7" t="s">
        <v>26</v>
      </c>
      <c r="E439" s="153">
        <v>6</v>
      </c>
      <c r="F439" s="153">
        <v>5</v>
      </c>
      <c r="G439" s="153">
        <v>4</v>
      </c>
      <c r="H439" s="153">
        <v>6</v>
      </c>
      <c r="I439" s="153">
        <v>6</v>
      </c>
      <c r="J439" s="153">
        <v>2</v>
      </c>
      <c r="K439" s="153">
        <v>5</v>
      </c>
      <c r="L439" s="153">
        <v>3</v>
      </c>
      <c r="M439" s="153">
        <v>3</v>
      </c>
      <c r="N439" s="153">
        <v>3</v>
      </c>
      <c r="O439" s="153">
        <v>5</v>
      </c>
      <c r="P439" s="153">
        <v>3</v>
      </c>
      <c r="Q439" s="153">
        <v>4</v>
      </c>
      <c r="R439" s="153">
        <v>4</v>
      </c>
      <c r="S439" s="153">
        <v>4</v>
      </c>
      <c r="T439" s="153">
        <v>3</v>
      </c>
      <c r="U439" s="153">
        <v>3</v>
      </c>
      <c r="V439" s="153">
        <v>4</v>
      </c>
      <c r="W439" s="3">
        <v>73</v>
      </c>
      <c r="X439" s="24">
        <v>17</v>
      </c>
      <c r="Y439" s="2">
        <f>VLOOKUP(Z439,Bakgrunnsdata!$BS$6:$BT$66,2,FALSE)</f>
        <v>13</v>
      </c>
      <c r="Z439" s="2">
        <f t="shared" si="19"/>
        <v>18</v>
      </c>
    </row>
    <row r="440" spans="1:26">
      <c r="A440" s="3">
        <v>22</v>
      </c>
      <c r="B440" s="13">
        <v>40065</v>
      </c>
      <c r="C440" s="7">
        <v>36</v>
      </c>
      <c r="D440" s="7" t="s">
        <v>25</v>
      </c>
      <c r="E440" s="153">
        <v>4</v>
      </c>
      <c r="F440" s="153">
        <v>2</v>
      </c>
      <c r="G440" s="153">
        <v>4</v>
      </c>
      <c r="H440" s="153">
        <v>5</v>
      </c>
      <c r="I440" s="153">
        <v>3</v>
      </c>
      <c r="J440" s="153">
        <v>4</v>
      </c>
      <c r="K440" s="153">
        <v>4</v>
      </c>
      <c r="L440" s="153">
        <v>3</v>
      </c>
      <c r="M440" s="153">
        <v>4</v>
      </c>
      <c r="N440" s="153">
        <v>2</v>
      </c>
      <c r="O440" s="153">
        <v>4</v>
      </c>
      <c r="P440" s="153">
        <v>2</v>
      </c>
      <c r="Q440" s="153">
        <v>4</v>
      </c>
      <c r="R440" s="153">
        <v>5</v>
      </c>
      <c r="S440" s="153">
        <v>4</v>
      </c>
      <c r="T440" s="153">
        <v>3</v>
      </c>
      <c r="U440" s="153">
        <v>2</v>
      </c>
      <c r="V440" s="153">
        <v>2</v>
      </c>
      <c r="W440" s="3">
        <v>61</v>
      </c>
      <c r="X440" s="24">
        <v>5</v>
      </c>
      <c r="Y440" s="2">
        <f>VLOOKUP(Z440,Bakgrunnsdata!$BS$6:$BT$66,2,FALSE)</f>
        <v>22</v>
      </c>
      <c r="Z440" s="2">
        <f t="shared" si="19"/>
        <v>12</v>
      </c>
    </row>
    <row r="441" spans="1:26">
      <c r="A441" s="3">
        <v>22</v>
      </c>
      <c r="B441" s="13">
        <v>40065</v>
      </c>
      <c r="C441" s="7">
        <v>14</v>
      </c>
      <c r="D441" s="7" t="s">
        <v>16</v>
      </c>
      <c r="E441" s="153">
        <v>4</v>
      </c>
      <c r="F441" s="153">
        <v>3</v>
      </c>
      <c r="G441" s="153">
        <v>4</v>
      </c>
      <c r="H441" s="153">
        <v>5</v>
      </c>
      <c r="I441" s="153">
        <v>4</v>
      </c>
      <c r="J441" s="153">
        <v>3</v>
      </c>
      <c r="K441" s="153">
        <v>6</v>
      </c>
      <c r="L441" s="153">
        <v>4</v>
      </c>
      <c r="M441" s="153">
        <v>3</v>
      </c>
      <c r="N441" s="153">
        <v>3</v>
      </c>
      <c r="O441" s="153">
        <v>2</v>
      </c>
      <c r="P441" s="153">
        <v>3</v>
      </c>
      <c r="Q441" s="153">
        <v>3</v>
      </c>
      <c r="R441" s="153">
        <v>5</v>
      </c>
      <c r="S441" s="153">
        <v>3</v>
      </c>
      <c r="T441" s="153">
        <v>3</v>
      </c>
      <c r="U441" s="153">
        <v>3</v>
      </c>
      <c r="V441" s="153">
        <v>3</v>
      </c>
      <c r="W441" s="3">
        <v>64</v>
      </c>
      <c r="X441" s="24">
        <v>8</v>
      </c>
      <c r="Y441" s="2">
        <f>VLOOKUP(Z441,Bakgrunnsdata!$BS$6:$BT$66,2,FALSE)</f>
        <v>16</v>
      </c>
      <c r="Z441" s="2">
        <f t="shared" si="19"/>
        <v>15</v>
      </c>
    </row>
    <row r="442" spans="1:26">
      <c r="A442" s="3">
        <v>22</v>
      </c>
      <c r="B442" s="13">
        <v>40065</v>
      </c>
      <c r="C442" s="7">
        <v>25</v>
      </c>
      <c r="D442" s="7" t="s">
        <v>20</v>
      </c>
      <c r="E442" s="153">
        <v>3</v>
      </c>
      <c r="F442" s="153">
        <v>3</v>
      </c>
      <c r="G442" s="153">
        <v>3</v>
      </c>
      <c r="H442" s="153">
        <v>3</v>
      </c>
      <c r="I442" s="153">
        <v>3</v>
      </c>
      <c r="J442" s="153">
        <v>3</v>
      </c>
      <c r="K442" s="153">
        <v>3</v>
      </c>
      <c r="L442" s="153">
        <v>3</v>
      </c>
      <c r="M442" s="153">
        <v>3</v>
      </c>
      <c r="N442" s="153">
        <v>3</v>
      </c>
      <c r="O442" s="153">
        <v>3</v>
      </c>
      <c r="P442" s="153">
        <v>2</v>
      </c>
      <c r="Q442" s="153">
        <v>3</v>
      </c>
      <c r="R442" s="153">
        <v>3</v>
      </c>
      <c r="S442" s="153">
        <v>3</v>
      </c>
      <c r="T442" s="153">
        <v>2</v>
      </c>
      <c r="U442" s="153">
        <v>3</v>
      </c>
      <c r="V442" s="153">
        <v>3</v>
      </c>
      <c r="W442" s="3">
        <v>52</v>
      </c>
      <c r="X442" s="24">
        <v>-4</v>
      </c>
      <c r="Y442" s="2">
        <f>VLOOKUP(Z442,Bakgrunnsdata!$BS$6:$BT$66,2,FALSE)</f>
        <v>50</v>
      </c>
      <c r="Z442" s="2">
        <f t="shared" si="19"/>
        <v>1</v>
      </c>
    </row>
    <row r="443" spans="1:26">
      <c r="A443" s="3">
        <v>22</v>
      </c>
      <c r="B443" s="13">
        <v>40065</v>
      </c>
      <c r="C443" s="7">
        <v>7</v>
      </c>
      <c r="D443" s="7" t="s">
        <v>24</v>
      </c>
      <c r="E443" s="153">
        <v>3</v>
      </c>
      <c r="F443" s="153">
        <v>3</v>
      </c>
      <c r="G443" s="153">
        <v>4</v>
      </c>
      <c r="H443" s="153">
        <v>4</v>
      </c>
      <c r="I443" s="153">
        <v>5</v>
      </c>
      <c r="J443" s="153">
        <v>3</v>
      </c>
      <c r="K443" s="153">
        <v>5</v>
      </c>
      <c r="L443" s="153">
        <v>2</v>
      </c>
      <c r="M443" s="153">
        <v>4</v>
      </c>
      <c r="N443" s="153">
        <v>3</v>
      </c>
      <c r="O443" s="153">
        <v>3</v>
      </c>
      <c r="P443" s="153">
        <v>4</v>
      </c>
      <c r="Q443" s="153">
        <v>2</v>
      </c>
      <c r="R443" s="153">
        <v>3</v>
      </c>
      <c r="S443" s="153">
        <v>4</v>
      </c>
      <c r="T443" s="153">
        <v>3</v>
      </c>
      <c r="U443" s="153">
        <v>3</v>
      </c>
      <c r="V443" s="153">
        <v>3</v>
      </c>
      <c r="W443" s="3">
        <v>61</v>
      </c>
      <c r="X443" s="24">
        <v>5</v>
      </c>
      <c r="Y443" s="2">
        <f>VLOOKUP(Z443,Bakgrunnsdata!$BS$6:$BT$66,2,FALSE)</f>
        <v>22</v>
      </c>
      <c r="Z443" s="2">
        <f t="shared" si="19"/>
        <v>12</v>
      </c>
    </row>
    <row r="444" spans="1:26">
      <c r="A444" s="3">
        <v>22</v>
      </c>
      <c r="B444" s="13">
        <v>40065</v>
      </c>
      <c r="C444" s="7">
        <v>4</v>
      </c>
      <c r="D444" s="7" t="s">
        <v>9</v>
      </c>
      <c r="E444" s="153">
        <v>3</v>
      </c>
      <c r="F444" s="153">
        <v>3</v>
      </c>
      <c r="G444" s="153">
        <v>4</v>
      </c>
      <c r="H444" s="153">
        <v>5</v>
      </c>
      <c r="I444" s="153">
        <v>3</v>
      </c>
      <c r="J444" s="153">
        <v>3</v>
      </c>
      <c r="K444" s="153">
        <v>3</v>
      </c>
      <c r="L444" s="153">
        <v>3</v>
      </c>
      <c r="M444" s="153">
        <v>3</v>
      </c>
      <c r="N444" s="153">
        <v>3</v>
      </c>
      <c r="O444" s="153">
        <v>4</v>
      </c>
      <c r="P444" s="153">
        <v>3</v>
      </c>
      <c r="Q444" s="153">
        <v>3</v>
      </c>
      <c r="R444" s="153">
        <v>4</v>
      </c>
      <c r="S444" s="153">
        <v>3</v>
      </c>
      <c r="T444" s="153">
        <v>3</v>
      </c>
      <c r="U444" s="153">
        <v>4</v>
      </c>
      <c r="V444" s="153">
        <v>3</v>
      </c>
      <c r="W444" s="3">
        <v>60</v>
      </c>
      <c r="X444" s="24">
        <v>4</v>
      </c>
      <c r="Y444" s="2">
        <f>VLOOKUP(Z444,Bakgrunnsdata!$BS$6:$BT$66,2,FALSE)</f>
        <v>26</v>
      </c>
      <c r="Z444" s="2">
        <f t="shared" si="19"/>
        <v>10</v>
      </c>
    </row>
    <row r="445" spans="1:26">
      <c r="A445" s="3">
        <v>22</v>
      </c>
      <c r="B445" s="13">
        <v>40065</v>
      </c>
      <c r="C445" s="7">
        <v>38</v>
      </c>
      <c r="D445" s="7" t="s">
        <v>14</v>
      </c>
      <c r="E445" s="153">
        <v>3</v>
      </c>
      <c r="F445" s="153">
        <v>3</v>
      </c>
      <c r="G445" s="153">
        <v>3</v>
      </c>
      <c r="H445" s="153">
        <v>4</v>
      </c>
      <c r="I445" s="153">
        <v>4</v>
      </c>
      <c r="J445" s="153">
        <v>3</v>
      </c>
      <c r="K445" s="153">
        <v>5</v>
      </c>
      <c r="L445" s="153">
        <v>3</v>
      </c>
      <c r="M445" s="153">
        <v>3</v>
      </c>
      <c r="N445" s="153">
        <v>2</v>
      </c>
      <c r="O445" s="153">
        <v>2</v>
      </c>
      <c r="P445" s="153">
        <v>2</v>
      </c>
      <c r="Q445" s="153">
        <v>3</v>
      </c>
      <c r="R445" s="153">
        <v>5</v>
      </c>
      <c r="S445" s="153">
        <v>3</v>
      </c>
      <c r="T445" s="153">
        <v>3</v>
      </c>
      <c r="U445" s="153">
        <v>3</v>
      </c>
      <c r="V445" s="153">
        <v>3</v>
      </c>
      <c r="W445" s="3">
        <v>57</v>
      </c>
      <c r="X445" s="24">
        <v>1</v>
      </c>
      <c r="Y445" s="2">
        <f>VLOOKUP(Z445,Bakgrunnsdata!$BS$6:$BT$66,2,FALSE)</f>
        <v>32</v>
      </c>
      <c r="Z445" s="2">
        <f t="shared" si="19"/>
        <v>7</v>
      </c>
    </row>
    <row r="446" spans="1:26">
      <c r="A446" s="3">
        <v>22</v>
      </c>
      <c r="B446" s="13">
        <v>40065</v>
      </c>
      <c r="C446" s="7">
        <v>173</v>
      </c>
      <c r="D446" s="7" t="s">
        <v>17</v>
      </c>
      <c r="E446" s="153">
        <v>4</v>
      </c>
      <c r="F446" s="153">
        <v>3</v>
      </c>
      <c r="G446" s="153">
        <v>4</v>
      </c>
      <c r="H446" s="153">
        <v>5</v>
      </c>
      <c r="I446" s="153">
        <v>3</v>
      </c>
      <c r="J446" s="153">
        <v>3</v>
      </c>
      <c r="K446" s="153">
        <v>4</v>
      </c>
      <c r="L446" s="153">
        <v>4</v>
      </c>
      <c r="M446" s="153">
        <v>6</v>
      </c>
      <c r="N446" s="153">
        <v>4</v>
      </c>
      <c r="O446" s="153">
        <v>2</v>
      </c>
      <c r="P446" s="153">
        <v>3</v>
      </c>
      <c r="Q446" s="153">
        <v>2</v>
      </c>
      <c r="R446" s="153">
        <v>5</v>
      </c>
      <c r="S446" s="153">
        <v>5</v>
      </c>
      <c r="T446" s="153">
        <v>4</v>
      </c>
      <c r="U446" s="153">
        <v>4</v>
      </c>
      <c r="V446" s="153">
        <v>3</v>
      </c>
      <c r="W446" s="3">
        <v>68</v>
      </c>
      <c r="X446" s="24">
        <v>12</v>
      </c>
      <c r="Y446" s="2">
        <f>VLOOKUP(Z446,Bakgrunnsdata!$BS$6:$BT$66,2,FALSE)</f>
        <v>14</v>
      </c>
      <c r="Z446" s="2">
        <f t="shared" si="19"/>
        <v>17</v>
      </c>
    </row>
    <row r="447" spans="1:26">
      <c r="A447" s="3">
        <v>22</v>
      </c>
      <c r="B447" s="13">
        <v>40065</v>
      </c>
      <c r="C447" s="7">
        <v>33</v>
      </c>
      <c r="D447" s="7" t="s">
        <v>15</v>
      </c>
      <c r="E447" s="153">
        <v>4</v>
      </c>
      <c r="F447" s="153">
        <v>3</v>
      </c>
      <c r="G447" s="153">
        <v>5</v>
      </c>
      <c r="H447" s="153">
        <v>5</v>
      </c>
      <c r="I447" s="153">
        <v>4</v>
      </c>
      <c r="J447" s="153">
        <v>2</v>
      </c>
      <c r="K447" s="153">
        <v>4</v>
      </c>
      <c r="L447" s="153">
        <v>4</v>
      </c>
      <c r="M447" s="153">
        <v>4</v>
      </c>
      <c r="N447" s="153">
        <v>3</v>
      </c>
      <c r="O447" s="153">
        <v>3</v>
      </c>
      <c r="P447" s="153">
        <v>4</v>
      </c>
      <c r="Q447" s="153">
        <v>3</v>
      </c>
      <c r="R447" s="153">
        <v>4</v>
      </c>
      <c r="S447" s="153">
        <v>4</v>
      </c>
      <c r="T447" s="153">
        <v>2</v>
      </c>
      <c r="U447" s="153">
        <v>3</v>
      </c>
      <c r="V447" s="153">
        <v>4</v>
      </c>
      <c r="W447" s="3">
        <v>65</v>
      </c>
      <c r="X447" s="24">
        <v>9</v>
      </c>
      <c r="Y447" s="2">
        <f>VLOOKUP(Z447,Bakgrunnsdata!$BS$6:$BT$66,2,FALSE)</f>
        <v>15</v>
      </c>
      <c r="Z447" s="2">
        <f t="shared" si="19"/>
        <v>16</v>
      </c>
    </row>
    <row r="448" spans="1:26">
      <c r="A448" s="3">
        <v>22</v>
      </c>
      <c r="B448" s="13">
        <v>40065</v>
      </c>
      <c r="C448" s="7">
        <v>2</v>
      </c>
      <c r="D448" s="7" t="s">
        <v>4</v>
      </c>
      <c r="E448" s="153">
        <v>4</v>
      </c>
      <c r="F448" s="153">
        <v>2</v>
      </c>
      <c r="G448" s="153">
        <v>3</v>
      </c>
      <c r="H448" s="153">
        <v>4</v>
      </c>
      <c r="I448" s="153">
        <v>2</v>
      </c>
      <c r="J448" s="153">
        <v>3</v>
      </c>
      <c r="K448" s="153">
        <v>4</v>
      </c>
      <c r="L448" s="153">
        <v>3</v>
      </c>
      <c r="M448" s="153">
        <v>3</v>
      </c>
      <c r="N448" s="153">
        <v>2</v>
      </c>
      <c r="O448" s="153">
        <v>4</v>
      </c>
      <c r="P448" s="153">
        <v>3</v>
      </c>
      <c r="Q448" s="153">
        <v>2</v>
      </c>
      <c r="R448" s="153">
        <v>3</v>
      </c>
      <c r="S448" s="153">
        <v>2</v>
      </c>
      <c r="T448" s="153">
        <v>4</v>
      </c>
      <c r="U448" s="153">
        <v>3</v>
      </c>
      <c r="V448" s="153">
        <v>2</v>
      </c>
      <c r="W448" s="3">
        <v>53</v>
      </c>
      <c r="X448" s="24">
        <v>-3</v>
      </c>
      <c r="Y448" s="2">
        <f>VLOOKUP(Z448,Bakgrunnsdata!$BS$6:$BT$66,2,FALSE)</f>
        <v>46</v>
      </c>
      <c r="Z448" s="2">
        <f t="shared" si="19"/>
        <v>2</v>
      </c>
    </row>
    <row r="449" spans="1:26">
      <c r="A449" s="3">
        <v>22</v>
      </c>
      <c r="B449" s="13">
        <v>40065</v>
      </c>
      <c r="C449" s="7">
        <v>202</v>
      </c>
      <c r="D449" s="7" t="s">
        <v>5</v>
      </c>
      <c r="E449" s="153">
        <v>3</v>
      </c>
      <c r="F449" s="153">
        <v>3</v>
      </c>
      <c r="G449" s="153">
        <v>3</v>
      </c>
      <c r="H449" s="153">
        <v>4</v>
      </c>
      <c r="I449" s="153">
        <v>4</v>
      </c>
      <c r="J449" s="153">
        <v>2</v>
      </c>
      <c r="K449" s="153">
        <v>4</v>
      </c>
      <c r="L449" s="153">
        <v>3</v>
      </c>
      <c r="M449" s="153">
        <v>2</v>
      </c>
      <c r="N449" s="153">
        <v>3</v>
      </c>
      <c r="O449" s="153">
        <v>4</v>
      </c>
      <c r="P449" s="153">
        <v>3</v>
      </c>
      <c r="Q449" s="153">
        <v>2</v>
      </c>
      <c r="R449" s="153">
        <v>4</v>
      </c>
      <c r="S449" s="153">
        <v>3</v>
      </c>
      <c r="T449" s="153">
        <v>3</v>
      </c>
      <c r="U449" s="153">
        <v>2</v>
      </c>
      <c r="V449" s="153">
        <v>4</v>
      </c>
      <c r="W449" s="3">
        <v>56</v>
      </c>
      <c r="X449" s="24">
        <v>0</v>
      </c>
      <c r="Y449" s="2">
        <f>VLOOKUP(Z449,Bakgrunnsdata!$BS$6:$BT$66,2,FALSE)</f>
        <v>43</v>
      </c>
      <c r="Z449" s="2">
        <f t="shared" si="19"/>
        <v>3</v>
      </c>
    </row>
    <row r="450" spans="1:26">
      <c r="A450" s="3">
        <v>22</v>
      </c>
      <c r="B450" s="13">
        <v>40065</v>
      </c>
      <c r="C450" s="7">
        <v>211</v>
      </c>
      <c r="D450" s="7" t="s">
        <v>89</v>
      </c>
      <c r="E450" s="153">
        <v>4</v>
      </c>
      <c r="F450" s="153">
        <v>4</v>
      </c>
      <c r="G450" s="153">
        <v>3</v>
      </c>
      <c r="H450" s="153">
        <v>4</v>
      </c>
      <c r="I450" s="153">
        <v>3</v>
      </c>
      <c r="J450" s="153">
        <v>2</v>
      </c>
      <c r="K450" s="153">
        <v>3</v>
      </c>
      <c r="L450" s="153">
        <v>3</v>
      </c>
      <c r="M450" s="153">
        <v>3</v>
      </c>
      <c r="N450" s="153">
        <v>3</v>
      </c>
      <c r="O450" s="153">
        <v>2</v>
      </c>
      <c r="P450" s="153">
        <v>2</v>
      </c>
      <c r="Q450" s="153">
        <v>3</v>
      </c>
      <c r="R450" s="153">
        <v>5</v>
      </c>
      <c r="S450" s="153">
        <v>4</v>
      </c>
      <c r="T450" s="153">
        <v>3</v>
      </c>
      <c r="U450" s="153">
        <v>2</v>
      </c>
      <c r="V450" s="153">
        <v>3</v>
      </c>
      <c r="W450" s="3">
        <v>56</v>
      </c>
      <c r="X450" s="24">
        <v>0</v>
      </c>
      <c r="Y450" s="2">
        <f>VLOOKUP(Z450,Bakgrunnsdata!$BS$6:$BT$66,2,FALSE)</f>
        <v>43</v>
      </c>
      <c r="Z450" s="2">
        <f t="shared" si="19"/>
        <v>3</v>
      </c>
    </row>
    <row r="451" spans="1:26">
      <c r="A451" s="3">
        <v>22</v>
      </c>
      <c r="B451" s="13">
        <v>40065</v>
      </c>
      <c r="C451" s="7">
        <v>34</v>
      </c>
      <c r="D451" s="7" t="s">
        <v>6</v>
      </c>
      <c r="E451" s="153">
        <v>4</v>
      </c>
      <c r="F451" s="153">
        <v>2</v>
      </c>
      <c r="G451" s="153">
        <v>4</v>
      </c>
      <c r="H451" s="153">
        <v>4</v>
      </c>
      <c r="I451" s="153">
        <v>3</v>
      </c>
      <c r="J451" s="153">
        <v>3</v>
      </c>
      <c r="K451" s="153">
        <v>5</v>
      </c>
      <c r="L451" s="153">
        <v>3</v>
      </c>
      <c r="M451" s="153">
        <v>3</v>
      </c>
      <c r="N451" s="153">
        <v>3</v>
      </c>
      <c r="O451" s="153">
        <v>3</v>
      </c>
      <c r="P451" s="153">
        <v>2</v>
      </c>
      <c r="Q451" s="153">
        <v>3</v>
      </c>
      <c r="R451" s="153">
        <v>4</v>
      </c>
      <c r="S451" s="153">
        <v>3</v>
      </c>
      <c r="T451" s="153">
        <v>3</v>
      </c>
      <c r="U451" s="153">
        <v>3</v>
      </c>
      <c r="V451" s="153">
        <v>3</v>
      </c>
      <c r="W451" s="3">
        <v>58</v>
      </c>
      <c r="X451" s="24">
        <v>2</v>
      </c>
      <c r="Y451" s="2">
        <f>VLOOKUP(Z451,Bakgrunnsdata!$BS$6:$BT$66,2,FALSE)</f>
        <v>30</v>
      </c>
      <c r="Z451" s="2">
        <f t="shared" si="19"/>
        <v>8</v>
      </c>
    </row>
    <row r="452" spans="1:26">
      <c r="A452" s="3">
        <v>22</v>
      </c>
      <c r="B452" s="13">
        <v>40065</v>
      </c>
      <c r="C452" s="7">
        <v>3</v>
      </c>
      <c r="D452" s="7" t="s">
        <v>22</v>
      </c>
      <c r="E452" s="153">
        <v>4</v>
      </c>
      <c r="F452" s="153">
        <v>3</v>
      </c>
      <c r="G452" s="153">
        <v>4</v>
      </c>
      <c r="H452" s="153">
        <v>4</v>
      </c>
      <c r="I452" s="153">
        <v>3</v>
      </c>
      <c r="J452" s="153">
        <v>2</v>
      </c>
      <c r="K452" s="153">
        <v>7</v>
      </c>
      <c r="L452" s="153">
        <v>4</v>
      </c>
      <c r="M452" s="153">
        <v>3</v>
      </c>
      <c r="N452" s="153">
        <v>3</v>
      </c>
      <c r="O452" s="153">
        <v>3</v>
      </c>
      <c r="P452" s="153">
        <v>2</v>
      </c>
      <c r="Q452" s="153">
        <v>2</v>
      </c>
      <c r="R452" s="153">
        <v>4</v>
      </c>
      <c r="S452" s="153">
        <v>3</v>
      </c>
      <c r="T452" s="153">
        <v>2</v>
      </c>
      <c r="U452" s="153">
        <v>3</v>
      </c>
      <c r="V452" s="153">
        <v>4</v>
      </c>
      <c r="W452" s="3">
        <v>60</v>
      </c>
      <c r="X452" s="24">
        <v>4</v>
      </c>
      <c r="Y452" s="2">
        <f>VLOOKUP(Z452,Bakgrunnsdata!$BS$6:$BT$66,2,FALSE)</f>
        <v>26</v>
      </c>
      <c r="Z452" s="2">
        <f t="shared" si="19"/>
        <v>10</v>
      </c>
    </row>
    <row r="453" spans="1:26">
      <c r="A453" s="3">
        <v>22</v>
      </c>
      <c r="B453" s="13">
        <v>40065</v>
      </c>
      <c r="C453" s="7">
        <v>210</v>
      </c>
      <c r="D453" s="7" t="s">
        <v>21</v>
      </c>
      <c r="E453" s="153">
        <v>3</v>
      </c>
      <c r="F453" s="153">
        <v>4</v>
      </c>
      <c r="G453" s="153">
        <v>3</v>
      </c>
      <c r="H453" s="153">
        <v>5</v>
      </c>
      <c r="I453" s="153">
        <v>4</v>
      </c>
      <c r="J453" s="153">
        <v>2</v>
      </c>
      <c r="K453" s="153">
        <v>4</v>
      </c>
      <c r="L453" s="153">
        <v>3</v>
      </c>
      <c r="M453" s="153">
        <v>3</v>
      </c>
      <c r="N453" s="153">
        <v>3</v>
      </c>
      <c r="O453" s="153">
        <v>3</v>
      </c>
      <c r="P453" s="153">
        <v>3</v>
      </c>
      <c r="Q453" s="153">
        <v>3</v>
      </c>
      <c r="R453" s="153">
        <v>4</v>
      </c>
      <c r="S453" s="153">
        <v>3</v>
      </c>
      <c r="T453" s="153">
        <v>2</v>
      </c>
      <c r="U453" s="153">
        <v>3</v>
      </c>
      <c r="V453" s="153">
        <v>3</v>
      </c>
      <c r="W453" s="3">
        <v>58</v>
      </c>
      <c r="X453" s="24">
        <v>2</v>
      </c>
      <c r="Y453" s="2">
        <f>VLOOKUP(Z453,Bakgrunnsdata!$BS$6:$BT$66,2,FALSE)</f>
        <v>30</v>
      </c>
      <c r="Z453" s="2">
        <f t="shared" si="19"/>
        <v>8</v>
      </c>
    </row>
    <row r="454" spans="1:26">
      <c r="A454" s="3">
        <v>22</v>
      </c>
      <c r="B454" s="13">
        <v>40065</v>
      </c>
      <c r="C454" s="7">
        <v>192</v>
      </c>
      <c r="D454" s="7" t="s">
        <v>23</v>
      </c>
      <c r="E454" s="153">
        <v>4</v>
      </c>
      <c r="F454" s="153">
        <v>3</v>
      </c>
      <c r="G454" s="153">
        <v>3</v>
      </c>
      <c r="H454" s="153">
        <v>6</v>
      </c>
      <c r="I454" s="153">
        <v>3</v>
      </c>
      <c r="J454" s="153">
        <v>3</v>
      </c>
      <c r="K454" s="153">
        <v>3</v>
      </c>
      <c r="L454" s="153">
        <v>3</v>
      </c>
      <c r="M454" s="153">
        <v>4</v>
      </c>
      <c r="N454" s="153">
        <v>3</v>
      </c>
      <c r="O454" s="153">
        <v>4</v>
      </c>
      <c r="P454" s="153">
        <v>2</v>
      </c>
      <c r="Q454" s="153">
        <v>3</v>
      </c>
      <c r="R454" s="153">
        <v>4</v>
      </c>
      <c r="S454" s="153">
        <v>3</v>
      </c>
      <c r="T454" s="153">
        <v>4</v>
      </c>
      <c r="U454" s="153">
        <v>2</v>
      </c>
      <c r="V454" s="153">
        <v>4</v>
      </c>
      <c r="W454" s="3">
        <v>61</v>
      </c>
      <c r="X454" s="24">
        <v>5</v>
      </c>
      <c r="Y454" s="2">
        <f>VLOOKUP(Z454,Bakgrunnsdata!$BS$6:$BT$66,2,FALSE)</f>
        <v>22</v>
      </c>
      <c r="Z454" s="2">
        <f t="shared" si="19"/>
        <v>12</v>
      </c>
    </row>
    <row r="455" spans="1:26">
      <c r="A455" s="3">
        <v>22</v>
      </c>
      <c r="B455" s="13">
        <v>40065</v>
      </c>
      <c r="C455" s="7">
        <v>219</v>
      </c>
      <c r="D455" s="7" t="s">
        <v>28</v>
      </c>
      <c r="E455" s="153">
        <v>3</v>
      </c>
      <c r="F455" s="153">
        <v>4</v>
      </c>
      <c r="G455" s="153">
        <v>6</v>
      </c>
      <c r="H455" s="153">
        <v>5</v>
      </c>
      <c r="I455" s="153">
        <v>4</v>
      </c>
      <c r="J455" s="153">
        <v>5</v>
      </c>
      <c r="K455" s="153">
        <v>4</v>
      </c>
      <c r="L455" s="153">
        <v>3</v>
      </c>
      <c r="M455" s="153">
        <v>5</v>
      </c>
      <c r="N455" s="153">
        <v>4</v>
      </c>
      <c r="O455" s="153">
        <v>3</v>
      </c>
      <c r="P455" s="153">
        <v>5</v>
      </c>
      <c r="Q455" s="153">
        <v>3</v>
      </c>
      <c r="R455" s="153">
        <v>6</v>
      </c>
      <c r="S455" s="153">
        <v>4</v>
      </c>
      <c r="T455" s="153">
        <v>3</v>
      </c>
      <c r="U455" s="153">
        <v>4</v>
      </c>
      <c r="V455" s="153">
        <v>4</v>
      </c>
      <c r="W455" s="3">
        <v>75</v>
      </c>
      <c r="X455" s="24">
        <v>19</v>
      </c>
      <c r="Y455" s="2">
        <f>VLOOKUP(Z455,Bakgrunnsdata!$BS$6:$BT$66,2,FALSE)</f>
        <v>11</v>
      </c>
      <c r="Z455" s="2">
        <f t="shared" si="19"/>
        <v>20</v>
      </c>
    </row>
    <row r="456" spans="1:26">
      <c r="A456" s="3">
        <v>23</v>
      </c>
      <c r="B456" s="13">
        <v>40072</v>
      </c>
      <c r="C456" s="7">
        <v>195</v>
      </c>
      <c r="D456" s="7" t="s">
        <v>52</v>
      </c>
      <c r="E456" s="153">
        <v>3</v>
      </c>
      <c r="F456" s="153">
        <v>3</v>
      </c>
      <c r="G456" s="153">
        <v>3</v>
      </c>
      <c r="H456" s="153">
        <v>4</v>
      </c>
      <c r="I456" s="153">
        <v>3</v>
      </c>
      <c r="J456" s="153">
        <v>3</v>
      </c>
      <c r="K456" s="153">
        <v>4</v>
      </c>
      <c r="L456" s="153">
        <v>3</v>
      </c>
      <c r="M456" s="153">
        <v>3</v>
      </c>
      <c r="N456" s="153">
        <v>3</v>
      </c>
      <c r="O456" s="153">
        <v>3</v>
      </c>
      <c r="P456" s="153">
        <v>3</v>
      </c>
      <c r="Q456" s="153">
        <v>2</v>
      </c>
      <c r="R456" s="153">
        <v>4</v>
      </c>
      <c r="S456" s="153">
        <v>3</v>
      </c>
      <c r="T456" s="153">
        <v>4</v>
      </c>
      <c r="U456" s="153">
        <v>3</v>
      </c>
      <c r="V456" s="153">
        <v>3</v>
      </c>
      <c r="W456" s="3">
        <v>57</v>
      </c>
      <c r="X456" s="24">
        <v>1</v>
      </c>
      <c r="Y456" s="2">
        <f>VLOOKUP(Z456,Bakgrunnsdata!$BS$6:$BT$66,2,FALSE)</f>
        <v>30</v>
      </c>
      <c r="Z456" s="2">
        <f>RANK(W456,$W$456:$W$473,1)</f>
        <v>8</v>
      </c>
    </row>
    <row r="457" spans="1:26">
      <c r="A457" s="3">
        <v>23</v>
      </c>
      <c r="B457" s="13">
        <v>40072</v>
      </c>
      <c r="C457" s="7">
        <v>23</v>
      </c>
      <c r="D457" s="7" t="s">
        <v>10</v>
      </c>
      <c r="E457" s="153">
        <v>3</v>
      </c>
      <c r="F457" s="153">
        <v>4</v>
      </c>
      <c r="G457" s="153">
        <v>3</v>
      </c>
      <c r="H457" s="153">
        <v>5</v>
      </c>
      <c r="I457" s="153">
        <v>3</v>
      </c>
      <c r="J457" s="153">
        <v>2</v>
      </c>
      <c r="K457" s="153">
        <v>3</v>
      </c>
      <c r="L457" s="153">
        <v>4</v>
      </c>
      <c r="M457" s="153">
        <v>3</v>
      </c>
      <c r="N457" s="153">
        <v>2</v>
      </c>
      <c r="O457" s="153">
        <v>4</v>
      </c>
      <c r="P457" s="153">
        <v>2</v>
      </c>
      <c r="Q457" s="153">
        <v>3</v>
      </c>
      <c r="R457" s="153">
        <v>3</v>
      </c>
      <c r="S457" s="153">
        <v>4</v>
      </c>
      <c r="T457" s="153">
        <v>4</v>
      </c>
      <c r="U457" s="153">
        <v>3</v>
      </c>
      <c r="V457" s="153">
        <v>2</v>
      </c>
      <c r="W457" s="3">
        <v>57</v>
      </c>
      <c r="X457" s="24">
        <v>1</v>
      </c>
      <c r="Y457" s="2">
        <f>VLOOKUP(Z457,Bakgrunnsdata!$BS$6:$BT$66,2,FALSE)</f>
        <v>30</v>
      </c>
      <c r="Z457" s="2">
        <f t="shared" ref="Z457:Z473" si="20">RANK(W457,$W$456:$W$473,1)</f>
        <v>8</v>
      </c>
    </row>
    <row r="458" spans="1:26">
      <c r="A458" s="3">
        <v>23</v>
      </c>
      <c r="B458" s="13">
        <v>40072</v>
      </c>
      <c r="C458" s="7">
        <v>231</v>
      </c>
      <c r="D458" s="7" t="s">
        <v>18</v>
      </c>
      <c r="E458" s="153">
        <v>5</v>
      </c>
      <c r="F458" s="153">
        <v>5</v>
      </c>
      <c r="G458" s="153">
        <v>5</v>
      </c>
      <c r="H458" s="153">
        <v>6</v>
      </c>
      <c r="I458" s="153">
        <v>4</v>
      </c>
      <c r="J458" s="153">
        <v>5</v>
      </c>
      <c r="K458" s="153">
        <v>6</v>
      </c>
      <c r="L458" s="153">
        <v>3</v>
      </c>
      <c r="M458" s="153">
        <v>4</v>
      </c>
      <c r="N458" s="153">
        <v>3</v>
      </c>
      <c r="O458" s="153">
        <v>2</v>
      </c>
      <c r="P458" s="153">
        <v>4</v>
      </c>
      <c r="Q458" s="153">
        <v>4</v>
      </c>
      <c r="R458" s="153">
        <v>5</v>
      </c>
      <c r="S458" s="153">
        <v>4</v>
      </c>
      <c r="T458" s="153">
        <v>4</v>
      </c>
      <c r="U458" s="153">
        <v>4</v>
      </c>
      <c r="V458" s="153">
        <v>5</v>
      </c>
      <c r="W458" s="3">
        <v>78</v>
      </c>
      <c r="X458" s="24">
        <v>22</v>
      </c>
      <c r="Y458" s="2">
        <f>VLOOKUP(Z458,Bakgrunnsdata!$BS$6:$BT$66,2,FALSE)</f>
        <v>14</v>
      </c>
      <c r="Z458" s="2">
        <f t="shared" si="20"/>
        <v>17</v>
      </c>
    </row>
    <row r="459" spans="1:26">
      <c r="A459" s="3">
        <v>23</v>
      </c>
      <c r="B459" s="13">
        <v>40072</v>
      </c>
      <c r="C459" s="7">
        <v>1</v>
      </c>
      <c r="D459" s="7" t="s">
        <v>7</v>
      </c>
      <c r="E459" s="153">
        <v>3</v>
      </c>
      <c r="F459" s="153">
        <v>3</v>
      </c>
      <c r="G459" s="153">
        <v>4</v>
      </c>
      <c r="H459" s="153">
        <v>4</v>
      </c>
      <c r="I459" s="153">
        <v>3</v>
      </c>
      <c r="J459" s="153">
        <v>2</v>
      </c>
      <c r="K459" s="153">
        <v>3</v>
      </c>
      <c r="L459" s="153">
        <v>4</v>
      </c>
      <c r="M459" s="153">
        <v>3</v>
      </c>
      <c r="N459" s="153">
        <v>3</v>
      </c>
      <c r="O459" s="153">
        <v>2</v>
      </c>
      <c r="P459" s="153">
        <v>3</v>
      </c>
      <c r="Q459" s="153">
        <v>3</v>
      </c>
      <c r="R459" s="153">
        <v>3</v>
      </c>
      <c r="S459" s="153">
        <v>2</v>
      </c>
      <c r="T459" s="153">
        <v>3</v>
      </c>
      <c r="U459" s="153">
        <v>4</v>
      </c>
      <c r="V459" s="153">
        <v>3</v>
      </c>
      <c r="W459" s="3">
        <v>55</v>
      </c>
      <c r="X459" s="24">
        <v>-1</v>
      </c>
      <c r="Y459" s="2">
        <f>VLOOKUP(Z459,Bakgrunnsdata!$BS$6:$BT$66,2,FALSE)</f>
        <v>37</v>
      </c>
      <c r="Z459" s="2">
        <f t="shared" si="20"/>
        <v>5</v>
      </c>
    </row>
    <row r="460" spans="1:26">
      <c r="A460" s="3">
        <v>23</v>
      </c>
      <c r="B460" s="13">
        <v>40072</v>
      </c>
      <c r="C460" s="7">
        <v>39</v>
      </c>
      <c r="D460" s="7" t="s">
        <v>8</v>
      </c>
      <c r="E460" s="153">
        <v>4</v>
      </c>
      <c r="F460" s="153">
        <v>3</v>
      </c>
      <c r="G460" s="153">
        <v>3</v>
      </c>
      <c r="H460" s="153">
        <v>5</v>
      </c>
      <c r="I460" s="153">
        <v>5</v>
      </c>
      <c r="J460" s="153">
        <v>3</v>
      </c>
      <c r="K460" s="153">
        <v>3</v>
      </c>
      <c r="L460" s="153">
        <v>4</v>
      </c>
      <c r="M460" s="153">
        <v>3</v>
      </c>
      <c r="N460" s="153">
        <v>2</v>
      </c>
      <c r="O460" s="153">
        <v>3</v>
      </c>
      <c r="P460" s="153">
        <v>3</v>
      </c>
      <c r="Q460" s="153">
        <v>2</v>
      </c>
      <c r="R460" s="153">
        <v>3</v>
      </c>
      <c r="S460" s="153">
        <v>3</v>
      </c>
      <c r="T460" s="153">
        <v>2</v>
      </c>
      <c r="U460" s="153">
        <v>2</v>
      </c>
      <c r="V460" s="153">
        <v>3</v>
      </c>
      <c r="W460" s="3">
        <v>56</v>
      </c>
      <c r="X460" s="24">
        <v>0</v>
      </c>
      <c r="Y460" s="2">
        <f>VLOOKUP(Z460,Bakgrunnsdata!$BS$6:$BT$66,2,FALSE)</f>
        <v>34</v>
      </c>
      <c r="Z460" s="2">
        <f t="shared" si="20"/>
        <v>6</v>
      </c>
    </row>
    <row r="461" spans="1:26">
      <c r="A461" s="3">
        <v>23</v>
      </c>
      <c r="B461" s="13">
        <v>40072</v>
      </c>
      <c r="C461" s="7">
        <v>18</v>
      </c>
      <c r="D461" s="7" t="s">
        <v>13</v>
      </c>
      <c r="E461" s="153">
        <v>3</v>
      </c>
      <c r="F461" s="153">
        <v>3</v>
      </c>
      <c r="G461" s="153">
        <v>4</v>
      </c>
      <c r="H461" s="153">
        <v>4</v>
      </c>
      <c r="I461" s="153">
        <v>3</v>
      </c>
      <c r="J461" s="153">
        <v>5</v>
      </c>
      <c r="K461" s="153">
        <v>4</v>
      </c>
      <c r="L461" s="153">
        <v>2</v>
      </c>
      <c r="M461" s="153">
        <v>3</v>
      </c>
      <c r="N461" s="153">
        <v>4</v>
      </c>
      <c r="O461" s="153">
        <v>3</v>
      </c>
      <c r="P461" s="153">
        <v>2</v>
      </c>
      <c r="Q461" s="153">
        <v>2</v>
      </c>
      <c r="R461" s="153">
        <v>4</v>
      </c>
      <c r="S461" s="153">
        <v>4</v>
      </c>
      <c r="T461" s="153">
        <v>3</v>
      </c>
      <c r="U461" s="153">
        <v>4</v>
      </c>
      <c r="V461" s="153">
        <v>3</v>
      </c>
      <c r="W461" s="3">
        <v>60</v>
      </c>
      <c r="X461" s="24">
        <v>4</v>
      </c>
      <c r="Y461" s="2">
        <f>VLOOKUP(Z461,Bakgrunnsdata!$BS$6:$BT$66,2,FALSE)</f>
        <v>24</v>
      </c>
      <c r="Z461" s="2">
        <f t="shared" si="20"/>
        <v>11</v>
      </c>
    </row>
    <row r="462" spans="1:26">
      <c r="A462" s="3">
        <v>23</v>
      </c>
      <c r="B462" s="13">
        <v>40072</v>
      </c>
      <c r="C462" s="7">
        <v>232</v>
      </c>
      <c r="D462" s="7" t="s">
        <v>53</v>
      </c>
      <c r="E462" s="153">
        <v>3</v>
      </c>
      <c r="F462" s="153">
        <v>3</v>
      </c>
      <c r="G462" s="153">
        <v>4</v>
      </c>
      <c r="H462" s="153">
        <v>4</v>
      </c>
      <c r="I462" s="153">
        <v>3</v>
      </c>
      <c r="J462" s="153">
        <v>2</v>
      </c>
      <c r="K462" s="153">
        <v>3</v>
      </c>
      <c r="L462" s="153">
        <v>3</v>
      </c>
      <c r="M462" s="153">
        <v>3</v>
      </c>
      <c r="N462" s="153">
        <v>2</v>
      </c>
      <c r="O462" s="153">
        <v>2</v>
      </c>
      <c r="P462" s="153">
        <v>2</v>
      </c>
      <c r="Q462" s="153">
        <v>2</v>
      </c>
      <c r="R462" s="153">
        <v>3</v>
      </c>
      <c r="S462" s="153">
        <v>3</v>
      </c>
      <c r="T462" s="153">
        <v>4</v>
      </c>
      <c r="U462" s="153">
        <v>3</v>
      </c>
      <c r="V462" s="153">
        <v>4</v>
      </c>
      <c r="W462" s="3">
        <v>53</v>
      </c>
      <c r="X462" s="24">
        <v>-3</v>
      </c>
      <c r="Y462" s="2">
        <f>VLOOKUP(Z462,Bakgrunnsdata!$BS$6:$BT$66,2,FALSE)</f>
        <v>46</v>
      </c>
      <c r="Z462" s="2">
        <f t="shared" si="20"/>
        <v>2</v>
      </c>
    </row>
    <row r="463" spans="1:26">
      <c r="A463" s="3">
        <v>23</v>
      </c>
      <c r="B463" s="13">
        <v>40072</v>
      </c>
      <c r="C463" s="7">
        <v>14</v>
      </c>
      <c r="D463" s="7" t="s">
        <v>16</v>
      </c>
      <c r="E463" s="153">
        <v>4</v>
      </c>
      <c r="F463" s="153">
        <v>4</v>
      </c>
      <c r="G463" s="153">
        <v>4</v>
      </c>
      <c r="H463" s="153">
        <v>5</v>
      </c>
      <c r="I463" s="153">
        <v>3</v>
      </c>
      <c r="J463" s="153">
        <v>3</v>
      </c>
      <c r="K463" s="153">
        <v>4</v>
      </c>
      <c r="L463" s="153">
        <v>4</v>
      </c>
      <c r="M463" s="153">
        <v>3</v>
      </c>
      <c r="N463" s="153">
        <v>4</v>
      </c>
      <c r="O463" s="153">
        <v>4</v>
      </c>
      <c r="P463" s="153">
        <v>2</v>
      </c>
      <c r="Q463" s="153">
        <v>3</v>
      </c>
      <c r="R463" s="153">
        <v>5</v>
      </c>
      <c r="S463" s="153">
        <v>3</v>
      </c>
      <c r="T463" s="153">
        <v>3</v>
      </c>
      <c r="U463" s="153">
        <v>4</v>
      </c>
      <c r="V463" s="153">
        <v>3</v>
      </c>
      <c r="W463" s="3">
        <v>65</v>
      </c>
      <c r="X463" s="24">
        <v>9</v>
      </c>
      <c r="Y463" s="2">
        <f>VLOOKUP(Z463,Bakgrunnsdata!$BS$6:$BT$66,2,FALSE)</f>
        <v>18</v>
      </c>
      <c r="Z463" s="2">
        <f t="shared" si="20"/>
        <v>14</v>
      </c>
    </row>
    <row r="464" spans="1:26">
      <c r="A464" s="3">
        <v>23</v>
      </c>
      <c r="B464" s="13">
        <v>40072</v>
      </c>
      <c r="C464" s="7">
        <v>6</v>
      </c>
      <c r="D464" s="7" t="s">
        <v>12</v>
      </c>
      <c r="E464" s="153">
        <v>3</v>
      </c>
      <c r="F464" s="153">
        <v>3</v>
      </c>
      <c r="G464" s="153">
        <v>3</v>
      </c>
      <c r="H464" s="153">
        <v>5</v>
      </c>
      <c r="I464" s="153">
        <v>3</v>
      </c>
      <c r="J464" s="153">
        <v>2</v>
      </c>
      <c r="K464" s="153">
        <v>5</v>
      </c>
      <c r="L464" s="153">
        <v>2</v>
      </c>
      <c r="M464" s="153">
        <v>4</v>
      </c>
      <c r="N464" s="153">
        <v>3</v>
      </c>
      <c r="O464" s="153">
        <v>3</v>
      </c>
      <c r="P464" s="153">
        <v>4</v>
      </c>
      <c r="Q464" s="153">
        <v>3</v>
      </c>
      <c r="R464" s="153">
        <v>4</v>
      </c>
      <c r="S464" s="153">
        <v>2</v>
      </c>
      <c r="T464" s="153">
        <v>4</v>
      </c>
      <c r="U464" s="153">
        <v>3</v>
      </c>
      <c r="V464" s="153">
        <v>3</v>
      </c>
      <c r="W464" s="3">
        <v>59</v>
      </c>
      <c r="X464" s="24">
        <v>3</v>
      </c>
      <c r="Y464" s="2">
        <f>VLOOKUP(Z464,Bakgrunnsdata!$BS$6:$BT$66,2,FALSE)</f>
        <v>26</v>
      </c>
      <c r="Z464" s="2">
        <f t="shared" si="20"/>
        <v>10</v>
      </c>
    </row>
    <row r="465" spans="1:26">
      <c r="A465" s="3">
        <v>23</v>
      </c>
      <c r="B465" s="13">
        <v>40072</v>
      </c>
      <c r="C465" s="7">
        <v>4</v>
      </c>
      <c r="D465" s="7" t="s">
        <v>9</v>
      </c>
      <c r="E465" s="153">
        <v>3</v>
      </c>
      <c r="F465" s="153">
        <v>4</v>
      </c>
      <c r="G465" s="153">
        <v>4</v>
      </c>
      <c r="H465" s="153">
        <v>4</v>
      </c>
      <c r="I465" s="153">
        <v>3</v>
      </c>
      <c r="J465" s="153">
        <v>3</v>
      </c>
      <c r="K465" s="153">
        <v>3</v>
      </c>
      <c r="L465" s="153">
        <v>2</v>
      </c>
      <c r="M465" s="153">
        <v>3</v>
      </c>
      <c r="N465" s="153">
        <v>3</v>
      </c>
      <c r="O465" s="153">
        <v>4</v>
      </c>
      <c r="P465" s="153">
        <v>4</v>
      </c>
      <c r="Q465" s="153">
        <v>3</v>
      </c>
      <c r="R465" s="153">
        <v>3</v>
      </c>
      <c r="S465" s="153">
        <v>2</v>
      </c>
      <c r="T465" s="153">
        <v>2</v>
      </c>
      <c r="U465" s="153">
        <v>3</v>
      </c>
      <c r="V465" s="153">
        <v>3</v>
      </c>
      <c r="W465" s="3">
        <v>56</v>
      </c>
      <c r="X465" s="24">
        <v>0</v>
      </c>
      <c r="Y465" s="2">
        <f>VLOOKUP(Z465,Bakgrunnsdata!$BS$6:$BT$66,2,FALSE)</f>
        <v>34</v>
      </c>
      <c r="Z465" s="2">
        <f t="shared" si="20"/>
        <v>6</v>
      </c>
    </row>
    <row r="466" spans="1:26">
      <c r="A466" s="3">
        <v>23</v>
      </c>
      <c r="B466" s="13">
        <v>40072</v>
      </c>
      <c r="C466" s="7">
        <v>38</v>
      </c>
      <c r="D466" s="7" t="s">
        <v>14</v>
      </c>
      <c r="E466" s="153">
        <v>4</v>
      </c>
      <c r="F466" s="153">
        <v>2</v>
      </c>
      <c r="G466" s="153">
        <v>3</v>
      </c>
      <c r="H466" s="153">
        <v>4</v>
      </c>
      <c r="I466" s="153">
        <v>4</v>
      </c>
      <c r="J466" s="153">
        <v>4</v>
      </c>
      <c r="K466" s="153">
        <v>4</v>
      </c>
      <c r="L466" s="153">
        <v>5</v>
      </c>
      <c r="M466" s="153">
        <v>2</v>
      </c>
      <c r="N466" s="153">
        <v>3</v>
      </c>
      <c r="O466" s="153">
        <v>4</v>
      </c>
      <c r="P466" s="153">
        <v>2</v>
      </c>
      <c r="Q466" s="153">
        <v>2</v>
      </c>
      <c r="R466" s="153">
        <v>4</v>
      </c>
      <c r="S466" s="153">
        <v>3</v>
      </c>
      <c r="T466" s="153">
        <v>3</v>
      </c>
      <c r="U466" s="153">
        <v>3</v>
      </c>
      <c r="V466" s="153">
        <v>4</v>
      </c>
      <c r="W466" s="3">
        <v>60</v>
      </c>
      <c r="X466" s="24">
        <v>4</v>
      </c>
      <c r="Y466" s="2">
        <f>VLOOKUP(Z466,Bakgrunnsdata!$BS$6:$BT$66,2,FALSE)</f>
        <v>24</v>
      </c>
      <c r="Z466" s="2">
        <f t="shared" si="20"/>
        <v>11</v>
      </c>
    </row>
    <row r="467" spans="1:26">
      <c r="A467" s="3">
        <v>23</v>
      </c>
      <c r="B467" s="13">
        <v>40072</v>
      </c>
      <c r="C467" s="7">
        <v>173</v>
      </c>
      <c r="D467" s="7" t="s">
        <v>17</v>
      </c>
      <c r="E467" s="153">
        <v>4</v>
      </c>
      <c r="F467" s="153">
        <v>3</v>
      </c>
      <c r="G467" s="153">
        <v>4</v>
      </c>
      <c r="H467" s="153">
        <v>4</v>
      </c>
      <c r="I467" s="153">
        <v>3</v>
      </c>
      <c r="J467" s="153">
        <v>3</v>
      </c>
      <c r="K467" s="153">
        <v>4</v>
      </c>
      <c r="L467" s="153">
        <v>3</v>
      </c>
      <c r="M467" s="153">
        <v>4</v>
      </c>
      <c r="N467" s="153">
        <v>3</v>
      </c>
      <c r="O467" s="153">
        <v>4</v>
      </c>
      <c r="P467" s="153">
        <v>3</v>
      </c>
      <c r="Q467" s="153">
        <v>3</v>
      </c>
      <c r="R467" s="153">
        <v>4</v>
      </c>
      <c r="S467" s="153">
        <v>3</v>
      </c>
      <c r="T467" s="153">
        <v>4</v>
      </c>
      <c r="U467" s="153">
        <v>4</v>
      </c>
      <c r="V467" s="153">
        <v>5</v>
      </c>
      <c r="W467" s="3">
        <v>65</v>
      </c>
      <c r="X467" s="24">
        <v>9</v>
      </c>
      <c r="Y467" s="2">
        <f>VLOOKUP(Z467,Bakgrunnsdata!$BS$6:$BT$66,2,FALSE)</f>
        <v>18</v>
      </c>
      <c r="Z467" s="2">
        <f t="shared" si="20"/>
        <v>14</v>
      </c>
    </row>
    <row r="468" spans="1:26">
      <c r="A468" s="3">
        <v>23</v>
      </c>
      <c r="B468" s="13">
        <v>40072</v>
      </c>
      <c r="C468" s="7">
        <v>220</v>
      </c>
      <c r="D468" s="7" t="s">
        <v>19</v>
      </c>
      <c r="E468" s="153">
        <v>8</v>
      </c>
      <c r="F468" s="153">
        <v>5</v>
      </c>
      <c r="G468" s="153">
        <v>5</v>
      </c>
      <c r="H468" s="153">
        <v>6</v>
      </c>
      <c r="I468" s="153">
        <v>5</v>
      </c>
      <c r="J468" s="153">
        <v>4</v>
      </c>
      <c r="K468" s="153">
        <v>5</v>
      </c>
      <c r="L468" s="153">
        <v>6</v>
      </c>
      <c r="M468" s="153">
        <v>5</v>
      </c>
      <c r="N468" s="153">
        <v>5</v>
      </c>
      <c r="O468" s="153">
        <v>5</v>
      </c>
      <c r="P468" s="153">
        <v>3</v>
      </c>
      <c r="Q468" s="153">
        <v>3</v>
      </c>
      <c r="R468" s="153">
        <v>7</v>
      </c>
      <c r="S468" s="153">
        <v>6</v>
      </c>
      <c r="T468" s="153">
        <v>3</v>
      </c>
      <c r="U468" s="153">
        <v>5</v>
      </c>
      <c r="V468" s="153">
        <v>5</v>
      </c>
      <c r="W468" s="3">
        <v>91</v>
      </c>
      <c r="X468" s="24">
        <v>35</v>
      </c>
      <c r="Y468" s="2">
        <f>VLOOKUP(Z468,Bakgrunnsdata!$BS$6:$BT$66,2,FALSE)</f>
        <v>13</v>
      </c>
      <c r="Z468" s="2">
        <f t="shared" si="20"/>
        <v>18</v>
      </c>
    </row>
    <row r="469" spans="1:26">
      <c r="A469" s="3">
        <v>23</v>
      </c>
      <c r="B469" s="13">
        <v>40072</v>
      </c>
      <c r="C469" s="7">
        <v>33</v>
      </c>
      <c r="D469" s="7" t="s">
        <v>15</v>
      </c>
      <c r="E469" s="153">
        <v>3</v>
      </c>
      <c r="F469" s="153">
        <v>3</v>
      </c>
      <c r="G469" s="153">
        <v>4</v>
      </c>
      <c r="H469" s="153">
        <v>5</v>
      </c>
      <c r="I469" s="153">
        <v>4</v>
      </c>
      <c r="J469" s="153">
        <v>3</v>
      </c>
      <c r="K469" s="153">
        <v>3</v>
      </c>
      <c r="L469" s="153">
        <v>3</v>
      </c>
      <c r="M469" s="153">
        <v>3</v>
      </c>
      <c r="N469" s="153">
        <v>3</v>
      </c>
      <c r="O469" s="153">
        <v>2</v>
      </c>
      <c r="P469" s="153">
        <v>4</v>
      </c>
      <c r="Q469" s="153">
        <v>3</v>
      </c>
      <c r="R469" s="153">
        <v>4</v>
      </c>
      <c r="S469" s="153">
        <v>4</v>
      </c>
      <c r="T469" s="153">
        <v>4</v>
      </c>
      <c r="U469" s="153">
        <v>3</v>
      </c>
      <c r="V469" s="153">
        <v>4</v>
      </c>
      <c r="W469" s="3">
        <v>62</v>
      </c>
      <c r="X469" s="24">
        <v>6</v>
      </c>
      <c r="Y469" s="2">
        <f>VLOOKUP(Z469,Bakgrunnsdata!$BS$6:$BT$66,2,FALSE)</f>
        <v>20</v>
      </c>
      <c r="Z469" s="2">
        <f t="shared" si="20"/>
        <v>13</v>
      </c>
    </row>
    <row r="470" spans="1:26">
      <c r="A470" s="3">
        <v>23</v>
      </c>
      <c r="B470" s="13">
        <v>40072</v>
      </c>
      <c r="C470" s="7">
        <v>2</v>
      </c>
      <c r="D470" s="7" t="s">
        <v>4</v>
      </c>
      <c r="E470" s="153">
        <v>3</v>
      </c>
      <c r="F470" s="153">
        <v>3</v>
      </c>
      <c r="G470" s="153">
        <v>3</v>
      </c>
      <c r="H470" s="153">
        <v>3</v>
      </c>
      <c r="I470" s="153">
        <v>3</v>
      </c>
      <c r="J470" s="153">
        <v>3</v>
      </c>
      <c r="K470" s="153">
        <v>3</v>
      </c>
      <c r="L470" s="153">
        <v>2</v>
      </c>
      <c r="M470" s="153">
        <v>3</v>
      </c>
      <c r="N470" s="153">
        <v>2</v>
      </c>
      <c r="O470" s="153">
        <v>3</v>
      </c>
      <c r="P470" s="153">
        <v>3</v>
      </c>
      <c r="Q470" s="153">
        <v>3</v>
      </c>
      <c r="R470" s="153">
        <v>4</v>
      </c>
      <c r="S470" s="153">
        <v>3</v>
      </c>
      <c r="T470" s="153">
        <v>2</v>
      </c>
      <c r="U470" s="153">
        <v>2</v>
      </c>
      <c r="V470" s="153">
        <v>3</v>
      </c>
      <c r="W470" s="3">
        <v>51</v>
      </c>
      <c r="X470" s="24">
        <v>-5</v>
      </c>
      <c r="Y470" s="2">
        <f>VLOOKUP(Z470,Bakgrunnsdata!$BS$6:$BT$66,2,FALSE)</f>
        <v>50</v>
      </c>
      <c r="Z470" s="2">
        <f t="shared" si="20"/>
        <v>1</v>
      </c>
    </row>
    <row r="471" spans="1:26">
      <c r="A471" s="3">
        <v>23</v>
      </c>
      <c r="B471" s="13">
        <v>40072</v>
      </c>
      <c r="C471" s="7">
        <v>202</v>
      </c>
      <c r="D471" s="7" t="s">
        <v>5</v>
      </c>
      <c r="E471" s="153">
        <v>3</v>
      </c>
      <c r="F471" s="153">
        <v>2</v>
      </c>
      <c r="G471" s="153">
        <v>3</v>
      </c>
      <c r="H471" s="153">
        <v>5</v>
      </c>
      <c r="I471" s="153">
        <v>3</v>
      </c>
      <c r="J471" s="153">
        <v>3</v>
      </c>
      <c r="K471" s="153">
        <v>3</v>
      </c>
      <c r="L471" s="153">
        <v>3</v>
      </c>
      <c r="M471" s="153">
        <v>4</v>
      </c>
      <c r="N471" s="153">
        <v>3</v>
      </c>
      <c r="O471" s="153">
        <v>3</v>
      </c>
      <c r="P471" s="153">
        <v>2</v>
      </c>
      <c r="Q471" s="153">
        <v>2</v>
      </c>
      <c r="R471" s="153">
        <v>5</v>
      </c>
      <c r="S471" s="153">
        <v>2</v>
      </c>
      <c r="T471" s="153">
        <v>3</v>
      </c>
      <c r="U471" s="153">
        <v>3</v>
      </c>
      <c r="V471" s="153">
        <v>2</v>
      </c>
      <c r="W471" s="3">
        <v>54</v>
      </c>
      <c r="X471" s="24">
        <v>-2</v>
      </c>
      <c r="Y471" s="2">
        <f>VLOOKUP(Z471,Bakgrunnsdata!$BS$6:$BT$66,2,FALSE)</f>
        <v>43</v>
      </c>
      <c r="Z471" s="2">
        <f t="shared" si="20"/>
        <v>3</v>
      </c>
    </row>
    <row r="472" spans="1:26">
      <c r="A472" s="3">
        <v>23</v>
      </c>
      <c r="B472" s="13">
        <v>40072</v>
      </c>
      <c r="C472" s="7">
        <v>34</v>
      </c>
      <c r="D472" s="7" t="s">
        <v>6</v>
      </c>
      <c r="E472" s="153">
        <v>4</v>
      </c>
      <c r="F472" s="153">
        <v>3</v>
      </c>
      <c r="G472" s="153">
        <v>4</v>
      </c>
      <c r="H472" s="153">
        <v>4</v>
      </c>
      <c r="I472" s="153">
        <v>4</v>
      </c>
      <c r="J472" s="153">
        <v>2</v>
      </c>
      <c r="K472" s="153">
        <v>3</v>
      </c>
      <c r="L472" s="153">
        <v>3</v>
      </c>
      <c r="M472" s="153">
        <v>2</v>
      </c>
      <c r="N472" s="153">
        <v>3</v>
      </c>
      <c r="O472" s="153">
        <v>4</v>
      </c>
      <c r="P472" s="153">
        <v>2</v>
      </c>
      <c r="Q472" s="153">
        <v>2</v>
      </c>
      <c r="R472" s="153">
        <v>4</v>
      </c>
      <c r="S472" s="153">
        <v>2</v>
      </c>
      <c r="T472" s="153">
        <v>3</v>
      </c>
      <c r="U472" s="153">
        <v>2</v>
      </c>
      <c r="V472" s="153">
        <v>3</v>
      </c>
      <c r="W472" s="3">
        <v>54</v>
      </c>
      <c r="X472" s="24">
        <v>-2</v>
      </c>
      <c r="Y472" s="2">
        <f>VLOOKUP(Z472,Bakgrunnsdata!$BS$6:$BT$66,2,FALSE)</f>
        <v>43</v>
      </c>
      <c r="Z472" s="2">
        <f t="shared" si="20"/>
        <v>3</v>
      </c>
    </row>
    <row r="473" spans="1:26">
      <c r="A473" s="3">
        <v>23</v>
      </c>
      <c r="B473" s="13">
        <v>40072</v>
      </c>
      <c r="C473" s="7">
        <v>213</v>
      </c>
      <c r="D473" s="9" t="s">
        <v>90</v>
      </c>
      <c r="E473" s="153">
        <v>3</v>
      </c>
      <c r="F473" s="153">
        <v>5</v>
      </c>
      <c r="G473" s="153">
        <v>5</v>
      </c>
      <c r="H473" s="153">
        <v>5</v>
      </c>
      <c r="I473" s="153">
        <v>5</v>
      </c>
      <c r="J473" s="153">
        <v>4</v>
      </c>
      <c r="K473" s="153">
        <v>5</v>
      </c>
      <c r="L473" s="153">
        <v>5</v>
      </c>
      <c r="M473" s="153">
        <v>3</v>
      </c>
      <c r="N473" s="153">
        <v>3</v>
      </c>
      <c r="O473" s="153">
        <v>4</v>
      </c>
      <c r="P473" s="153">
        <v>3</v>
      </c>
      <c r="Q473" s="153">
        <v>4</v>
      </c>
      <c r="R473" s="153">
        <v>5</v>
      </c>
      <c r="S473" s="153">
        <v>4</v>
      </c>
      <c r="T473" s="153">
        <v>4</v>
      </c>
      <c r="U473" s="153">
        <v>5</v>
      </c>
      <c r="V473" s="153">
        <v>4</v>
      </c>
      <c r="W473" s="3">
        <v>76</v>
      </c>
      <c r="X473" s="24">
        <v>20</v>
      </c>
      <c r="Y473" s="2">
        <f>VLOOKUP(Z473,Bakgrunnsdata!$BS$6:$BT$66,2,FALSE)</f>
        <v>15</v>
      </c>
      <c r="Z473" s="2">
        <f t="shared" si="20"/>
        <v>16</v>
      </c>
    </row>
    <row r="474" spans="1:26">
      <c r="A474" s="1">
        <v>24</v>
      </c>
      <c r="B474" s="14">
        <v>40079</v>
      </c>
      <c r="C474" s="8">
        <v>5</v>
      </c>
      <c r="D474" s="8" t="s">
        <v>37</v>
      </c>
      <c r="E474" s="153">
        <v>4</v>
      </c>
      <c r="F474" s="153">
        <v>3</v>
      </c>
      <c r="G474" s="153">
        <v>5</v>
      </c>
      <c r="H474" s="153">
        <v>6</v>
      </c>
      <c r="I474" s="153">
        <v>3</v>
      </c>
      <c r="J474" s="153">
        <v>3</v>
      </c>
      <c r="K474" s="153">
        <v>3</v>
      </c>
      <c r="L474" s="153">
        <v>2</v>
      </c>
      <c r="M474" s="153">
        <v>3</v>
      </c>
      <c r="N474" s="153">
        <v>3</v>
      </c>
      <c r="O474" s="153">
        <v>3</v>
      </c>
      <c r="P474" s="153">
        <v>2</v>
      </c>
      <c r="Q474" s="153">
        <v>2</v>
      </c>
      <c r="R474" s="153">
        <v>3</v>
      </c>
      <c r="S474" s="153">
        <v>4</v>
      </c>
      <c r="T474" s="153">
        <v>3</v>
      </c>
      <c r="U474" s="153">
        <v>3</v>
      </c>
      <c r="V474" s="153">
        <v>4</v>
      </c>
      <c r="W474" s="1">
        <v>59</v>
      </c>
      <c r="X474" s="24">
        <v>3</v>
      </c>
      <c r="Y474" s="2">
        <f>VLOOKUP(Z474,Bakgrunnsdata!$BS$6:$BT$66,2,FALSE)</f>
        <v>24</v>
      </c>
      <c r="Z474" s="2">
        <f>RANK(W474,$W$474:$W$496,1)</f>
        <v>11</v>
      </c>
    </row>
    <row r="475" spans="1:26">
      <c r="A475" s="1">
        <v>24</v>
      </c>
      <c r="B475" s="14">
        <v>40079</v>
      </c>
      <c r="C475" s="8">
        <v>195</v>
      </c>
      <c r="D475" s="7" t="s">
        <v>52</v>
      </c>
      <c r="E475" s="153">
        <v>5</v>
      </c>
      <c r="F475" s="153">
        <v>3</v>
      </c>
      <c r="G475" s="153">
        <v>3</v>
      </c>
      <c r="H475" s="153">
        <v>4</v>
      </c>
      <c r="I475" s="153">
        <v>3</v>
      </c>
      <c r="J475" s="153">
        <v>2</v>
      </c>
      <c r="K475" s="153">
        <v>3</v>
      </c>
      <c r="L475" s="153">
        <v>3</v>
      </c>
      <c r="M475" s="153">
        <v>3</v>
      </c>
      <c r="N475" s="153">
        <v>3</v>
      </c>
      <c r="O475" s="153">
        <v>4</v>
      </c>
      <c r="P475" s="153">
        <v>2</v>
      </c>
      <c r="Q475" s="153">
        <v>3</v>
      </c>
      <c r="R475" s="153">
        <v>4</v>
      </c>
      <c r="S475" s="153">
        <v>3</v>
      </c>
      <c r="T475" s="153">
        <v>2</v>
      </c>
      <c r="U475" s="153">
        <v>3</v>
      </c>
      <c r="V475" s="153">
        <v>3</v>
      </c>
      <c r="W475" s="1">
        <v>56</v>
      </c>
      <c r="X475" s="24">
        <v>0</v>
      </c>
      <c r="Y475" s="2">
        <f>VLOOKUP(Z475,Bakgrunnsdata!$BS$6:$BT$66,2,FALSE)</f>
        <v>34</v>
      </c>
      <c r="Z475" s="2">
        <f t="shared" ref="Z475:Z496" si="21">RANK(W475,$W$474:$W$496,1)</f>
        <v>6</v>
      </c>
    </row>
    <row r="476" spans="1:26">
      <c r="A476" s="1">
        <v>24</v>
      </c>
      <c r="B476" s="14">
        <v>40079</v>
      </c>
      <c r="C476" s="8">
        <v>23</v>
      </c>
      <c r="D476" s="8" t="s">
        <v>10</v>
      </c>
      <c r="E476" s="153">
        <v>4</v>
      </c>
      <c r="F476" s="153">
        <v>4</v>
      </c>
      <c r="G476" s="153">
        <v>4</v>
      </c>
      <c r="H476" s="153">
        <v>4</v>
      </c>
      <c r="I476" s="153">
        <v>3</v>
      </c>
      <c r="J476" s="153">
        <v>2</v>
      </c>
      <c r="K476" s="153">
        <v>4</v>
      </c>
      <c r="L476" s="153">
        <v>4</v>
      </c>
      <c r="M476" s="153">
        <v>5</v>
      </c>
      <c r="N476" s="153">
        <v>2</v>
      </c>
      <c r="O476" s="153">
        <v>4</v>
      </c>
      <c r="P476" s="153">
        <v>3</v>
      </c>
      <c r="Q476" s="153">
        <v>2</v>
      </c>
      <c r="R476" s="153">
        <v>4</v>
      </c>
      <c r="S476" s="153">
        <v>4</v>
      </c>
      <c r="T476" s="153">
        <v>4</v>
      </c>
      <c r="U476" s="153">
        <v>2</v>
      </c>
      <c r="V476" s="153">
        <v>4</v>
      </c>
      <c r="W476" s="1">
        <v>63</v>
      </c>
      <c r="X476" s="24">
        <v>7</v>
      </c>
      <c r="Y476" s="2">
        <f>VLOOKUP(Z476,Bakgrunnsdata!$BS$6:$BT$66,2,FALSE)</f>
        <v>15</v>
      </c>
      <c r="Z476" s="2">
        <f t="shared" si="21"/>
        <v>16</v>
      </c>
    </row>
    <row r="477" spans="1:26">
      <c r="A477" s="1">
        <v>24</v>
      </c>
      <c r="B477" s="14">
        <v>40079</v>
      </c>
      <c r="C477" s="8">
        <v>231</v>
      </c>
      <c r="D477" s="8" t="s">
        <v>18</v>
      </c>
      <c r="E477" s="153">
        <v>4</v>
      </c>
      <c r="F477" s="153">
        <v>3</v>
      </c>
      <c r="G477" s="153">
        <v>4</v>
      </c>
      <c r="H477" s="153">
        <v>5</v>
      </c>
      <c r="I477" s="153">
        <v>4</v>
      </c>
      <c r="J477" s="153">
        <v>3</v>
      </c>
      <c r="K477" s="153">
        <v>4</v>
      </c>
      <c r="L477" s="153">
        <v>4</v>
      </c>
      <c r="M477" s="153">
        <v>3</v>
      </c>
      <c r="N477" s="153">
        <v>3</v>
      </c>
      <c r="O477" s="153">
        <v>4</v>
      </c>
      <c r="P477" s="153">
        <v>4</v>
      </c>
      <c r="Q477" s="153">
        <v>3</v>
      </c>
      <c r="R477" s="153">
        <v>4</v>
      </c>
      <c r="S477" s="153">
        <v>4</v>
      </c>
      <c r="T477" s="153">
        <v>3</v>
      </c>
      <c r="U477" s="153">
        <v>5</v>
      </c>
      <c r="V477" s="153">
        <v>3</v>
      </c>
      <c r="W477" s="1">
        <v>67</v>
      </c>
      <c r="X477" s="24">
        <v>11</v>
      </c>
      <c r="Y477" s="2">
        <f>VLOOKUP(Z477,Bakgrunnsdata!$BS$6:$BT$66,2,FALSE)</f>
        <v>13</v>
      </c>
      <c r="Z477" s="2">
        <f t="shared" si="21"/>
        <v>18</v>
      </c>
    </row>
    <row r="478" spans="1:26">
      <c r="A478" s="1">
        <v>24</v>
      </c>
      <c r="B478" s="14">
        <v>40079</v>
      </c>
      <c r="C478" s="8">
        <v>243</v>
      </c>
      <c r="D478" s="8" t="s">
        <v>168</v>
      </c>
      <c r="E478" s="153">
        <v>6</v>
      </c>
      <c r="F478" s="153">
        <v>4</v>
      </c>
      <c r="G478" s="153">
        <v>6</v>
      </c>
      <c r="H478" s="153">
        <v>10</v>
      </c>
      <c r="I478" s="153">
        <v>4</v>
      </c>
      <c r="J478" s="153">
        <v>3</v>
      </c>
      <c r="K478" s="153">
        <v>6</v>
      </c>
      <c r="L478" s="153">
        <v>6</v>
      </c>
      <c r="M478" s="153">
        <v>5</v>
      </c>
      <c r="N478" s="153">
        <v>6</v>
      </c>
      <c r="O478" s="153">
        <v>4</v>
      </c>
      <c r="P478" s="153">
        <v>6</v>
      </c>
      <c r="Q478" s="153">
        <v>3</v>
      </c>
      <c r="R478" s="153">
        <v>7</v>
      </c>
      <c r="S478" s="153">
        <v>7</v>
      </c>
      <c r="T478" s="153">
        <v>5</v>
      </c>
      <c r="U478" s="153">
        <v>3</v>
      </c>
      <c r="V478" s="153">
        <v>5</v>
      </c>
      <c r="W478" s="1">
        <v>96</v>
      </c>
      <c r="X478" s="24">
        <v>40</v>
      </c>
      <c r="Y478" s="2">
        <f>VLOOKUP(Z478,Bakgrunnsdata!$BS$6:$BT$66,2,FALSE)</f>
        <v>8</v>
      </c>
      <c r="Z478" s="2">
        <f t="shared" si="21"/>
        <v>23</v>
      </c>
    </row>
    <row r="479" spans="1:26">
      <c r="A479" s="1">
        <v>24</v>
      </c>
      <c r="B479" s="14">
        <v>40079</v>
      </c>
      <c r="C479" s="8">
        <v>217</v>
      </c>
      <c r="D479" s="8" t="s">
        <v>64</v>
      </c>
      <c r="E479" s="153">
        <v>4</v>
      </c>
      <c r="F479" s="153">
        <v>3</v>
      </c>
      <c r="G479" s="153">
        <v>4</v>
      </c>
      <c r="H479" s="153">
        <v>5</v>
      </c>
      <c r="I479" s="153">
        <v>3</v>
      </c>
      <c r="J479" s="153">
        <v>3</v>
      </c>
      <c r="K479" s="153">
        <v>4</v>
      </c>
      <c r="L479" s="153">
        <v>3</v>
      </c>
      <c r="M479" s="153">
        <v>4</v>
      </c>
      <c r="N479" s="153">
        <v>2</v>
      </c>
      <c r="O479" s="153">
        <v>4</v>
      </c>
      <c r="P479" s="153">
        <v>4</v>
      </c>
      <c r="Q479" s="153">
        <v>3</v>
      </c>
      <c r="R479" s="153">
        <v>4</v>
      </c>
      <c r="S479" s="153">
        <v>3</v>
      </c>
      <c r="T479" s="153">
        <v>4</v>
      </c>
      <c r="U479" s="153">
        <v>3</v>
      </c>
      <c r="V479" s="153">
        <v>5</v>
      </c>
      <c r="W479" s="1">
        <v>65</v>
      </c>
      <c r="X479" s="24">
        <v>9</v>
      </c>
      <c r="Y479" s="2">
        <f>VLOOKUP(Z479,Bakgrunnsdata!$BS$6:$BT$66,2,FALSE)</f>
        <v>14</v>
      </c>
      <c r="Z479" s="2">
        <f t="shared" si="21"/>
        <v>17</v>
      </c>
    </row>
    <row r="480" spans="1:26">
      <c r="A480" s="1">
        <v>24</v>
      </c>
      <c r="B480" s="14">
        <v>40079</v>
      </c>
      <c r="C480" s="8">
        <v>10</v>
      </c>
      <c r="D480" s="8" t="s">
        <v>32</v>
      </c>
      <c r="E480" s="153">
        <v>3</v>
      </c>
      <c r="F480" s="153">
        <v>3</v>
      </c>
      <c r="G480" s="153">
        <v>3</v>
      </c>
      <c r="H480" s="153">
        <v>4</v>
      </c>
      <c r="I480" s="153">
        <v>3</v>
      </c>
      <c r="J480" s="153">
        <v>2</v>
      </c>
      <c r="K480" s="153">
        <v>3</v>
      </c>
      <c r="L480" s="153">
        <v>3</v>
      </c>
      <c r="M480" s="153">
        <v>2</v>
      </c>
      <c r="N480" s="153">
        <v>3</v>
      </c>
      <c r="O480" s="153">
        <v>2</v>
      </c>
      <c r="P480" s="153">
        <v>2</v>
      </c>
      <c r="Q480" s="153">
        <v>2</v>
      </c>
      <c r="R480" s="153">
        <v>4</v>
      </c>
      <c r="S480" s="153">
        <v>4</v>
      </c>
      <c r="T480" s="153">
        <v>5</v>
      </c>
      <c r="U480" s="153">
        <v>3</v>
      </c>
      <c r="V480" s="153">
        <v>4</v>
      </c>
      <c r="W480" s="1">
        <v>55</v>
      </c>
      <c r="X480" s="24">
        <v>-1</v>
      </c>
      <c r="Y480" s="2">
        <f>VLOOKUP(Z480,Bakgrunnsdata!$BS$6:$BT$66,2,FALSE)</f>
        <v>37</v>
      </c>
      <c r="Z480" s="2">
        <f t="shared" si="21"/>
        <v>5</v>
      </c>
    </row>
    <row r="481" spans="1:26">
      <c r="A481" s="1">
        <v>24</v>
      </c>
      <c r="B481" s="14">
        <v>40079</v>
      </c>
      <c r="C481" s="8">
        <v>90</v>
      </c>
      <c r="D481" s="8" t="s">
        <v>38</v>
      </c>
      <c r="E481" s="153">
        <v>4</v>
      </c>
      <c r="F481" s="153">
        <v>2</v>
      </c>
      <c r="G481" s="153">
        <v>4</v>
      </c>
      <c r="H481" s="153">
        <v>4</v>
      </c>
      <c r="I481" s="153">
        <v>4</v>
      </c>
      <c r="J481" s="153">
        <v>2</v>
      </c>
      <c r="K481" s="153">
        <v>3</v>
      </c>
      <c r="L481" s="153">
        <v>2</v>
      </c>
      <c r="M481" s="153">
        <v>3</v>
      </c>
      <c r="N481" s="153">
        <v>3</v>
      </c>
      <c r="O481" s="153">
        <v>4</v>
      </c>
      <c r="P481" s="153">
        <v>3</v>
      </c>
      <c r="Q481" s="153">
        <v>3</v>
      </c>
      <c r="R481" s="153">
        <v>5</v>
      </c>
      <c r="S481" s="153">
        <v>3</v>
      </c>
      <c r="T481" s="153">
        <v>4</v>
      </c>
      <c r="U481" s="153">
        <v>3</v>
      </c>
      <c r="V481" s="153">
        <v>3</v>
      </c>
      <c r="W481" s="1">
        <v>59</v>
      </c>
      <c r="X481" s="24">
        <v>3</v>
      </c>
      <c r="Y481" s="2">
        <f>VLOOKUP(Z481,Bakgrunnsdata!$BS$6:$BT$66,2,FALSE)</f>
        <v>24</v>
      </c>
      <c r="Z481" s="2">
        <f t="shared" si="21"/>
        <v>11</v>
      </c>
    </row>
    <row r="482" spans="1:26">
      <c r="A482" s="1">
        <v>24</v>
      </c>
      <c r="B482" s="14">
        <v>40079</v>
      </c>
      <c r="C482" s="8">
        <v>102</v>
      </c>
      <c r="D482" s="8" t="s">
        <v>33</v>
      </c>
      <c r="E482" s="153">
        <v>3</v>
      </c>
      <c r="F482" s="153">
        <v>3</v>
      </c>
      <c r="G482" s="153">
        <v>4</v>
      </c>
      <c r="H482" s="153">
        <v>4</v>
      </c>
      <c r="I482" s="153">
        <v>4</v>
      </c>
      <c r="J482" s="153">
        <v>2</v>
      </c>
      <c r="K482" s="153">
        <v>3</v>
      </c>
      <c r="L482" s="153">
        <v>3</v>
      </c>
      <c r="M482" s="153">
        <v>3</v>
      </c>
      <c r="N482" s="153">
        <v>3</v>
      </c>
      <c r="O482" s="153">
        <v>2</v>
      </c>
      <c r="P482" s="153">
        <v>3</v>
      </c>
      <c r="Q482" s="153">
        <v>2</v>
      </c>
      <c r="R482" s="153">
        <v>3</v>
      </c>
      <c r="S482" s="153">
        <v>4</v>
      </c>
      <c r="T482" s="153">
        <v>2</v>
      </c>
      <c r="U482" s="153">
        <v>3</v>
      </c>
      <c r="V482" s="153">
        <v>3</v>
      </c>
      <c r="W482" s="1">
        <v>54</v>
      </c>
      <c r="X482" s="24">
        <v>-2</v>
      </c>
      <c r="Y482" s="2">
        <f>VLOOKUP(Z482,Bakgrunnsdata!$BS$6:$BT$66,2,FALSE)</f>
        <v>43</v>
      </c>
      <c r="Z482" s="2">
        <f t="shared" si="21"/>
        <v>3</v>
      </c>
    </row>
    <row r="483" spans="1:26">
      <c r="A483" s="1">
        <v>24</v>
      </c>
      <c r="B483" s="14">
        <v>40079</v>
      </c>
      <c r="C483" s="8">
        <v>14</v>
      </c>
      <c r="D483" s="7" t="s">
        <v>16</v>
      </c>
      <c r="E483" s="153">
        <v>4</v>
      </c>
      <c r="F483" s="153">
        <v>3</v>
      </c>
      <c r="G483" s="153">
        <v>3</v>
      </c>
      <c r="H483" s="153">
        <v>4</v>
      </c>
      <c r="I483" s="153">
        <v>3</v>
      </c>
      <c r="J483" s="153">
        <v>3</v>
      </c>
      <c r="K483" s="153">
        <v>5</v>
      </c>
      <c r="L483" s="153">
        <v>4</v>
      </c>
      <c r="M483" s="153">
        <v>2</v>
      </c>
      <c r="N483" s="153">
        <v>3</v>
      </c>
      <c r="O483" s="153">
        <v>2</v>
      </c>
      <c r="P483" s="153">
        <v>3</v>
      </c>
      <c r="Q483" s="153">
        <v>2</v>
      </c>
      <c r="R483" s="153">
        <v>4</v>
      </c>
      <c r="S483" s="153">
        <v>4</v>
      </c>
      <c r="T483" s="153">
        <v>4</v>
      </c>
      <c r="U483" s="153">
        <v>3</v>
      </c>
      <c r="V483" s="153">
        <v>3</v>
      </c>
      <c r="W483" s="1">
        <v>59</v>
      </c>
      <c r="X483" s="24">
        <v>3</v>
      </c>
      <c r="Y483" s="2">
        <f>VLOOKUP(Z483,Bakgrunnsdata!$BS$6:$BT$66,2,FALSE)</f>
        <v>24</v>
      </c>
      <c r="Z483" s="2">
        <f t="shared" si="21"/>
        <v>11</v>
      </c>
    </row>
    <row r="484" spans="1:26">
      <c r="A484" s="1">
        <v>24</v>
      </c>
      <c r="B484" s="14">
        <v>40079</v>
      </c>
      <c r="C484" s="8">
        <v>25</v>
      </c>
      <c r="D484" s="8" t="s">
        <v>20</v>
      </c>
      <c r="E484" s="153">
        <v>2</v>
      </c>
      <c r="F484" s="153">
        <v>3</v>
      </c>
      <c r="G484" s="153">
        <v>3</v>
      </c>
      <c r="H484" s="153">
        <v>4</v>
      </c>
      <c r="I484" s="153">
        <v>3</v>
      </c>
      <c r="J484" s="153">
        <v>2</v>
      </c>
      <c r="K484" s="153">
        <v>3</v>
      </c>
      <c r="L484" s="153">
        <v>2</v>
      </c>
      <c r="M484" s="153">
        <v>2</v>
      </c>
      <c r="N484" s="153">
        <v>2</v>
      </c>
      <c r="O484" s="153">
        <v>4</v>
      </c>
      <c r="P484" s="153">
        <v>4</v>
      </c>
      <c r="Q484" s="153">
        <v>2</v>
      </c>
      <c r="R484" s="153">
        <v>3</v>
      </c>
      <c r="S484" s="153">
        <v>3</v>
      </c>
      <c r="T484" s="153">
        <v>3</v>
      </c>
      <c r="U484" s="153">
        <v>2</v>
      </c>
      <c r="V484" s="153">
        <v>3</v>
      </c>
      <c r="W484" s="1">
        <v>50</v>
      </c>
      <c r="X484" s="24">
        <v>-6</v>
      </c>
      <c r="Y484" s="2">
        <f>VLOOKUP(Z484,Bakgrunnsdata!$BS$6:$BT$66,2,FALSE)</f>
        <v>50</v>
      </c>
      <c r="Z484" s="2">
        <f t="shared" si="21"/>
        <v>1</v>
      </c>
    </row>
    <row r="485" spans="1:26">
      <c r="A485" s="1">
        <v>24</v>
      </c>
      <c r="B485" s="14">
        <v>40079</v>
      </c>
      <c r="C485" s="8">
        <v>6</v>
      </c>
      <c r="D485" s="8" t="s">
        <v>12</v>
      </c>
      <c r="E485" s="153">
        <v>3</v>
      </c>
      <c r="F485" s="153">
        <v>3</v>
      </c>
      <c r="G485" s="153">
        <v>3</v>
      </c>
      <c r="H485" s="153">
        <v>5</v>
      </c>
      <c r="I485" s="153">
        <v>3</v>
      </c>
      <c r="J485" s="153">
        <v>3</v>
      </c>
      <c r="K485" s="153">
        <v>4</v>
      </c>
      <c r="L485" s="153">
        <v>3</v>
      </c>
      <c r="M485" s="153">
        <v>4</v>
      </c>
      <c r="N485" s="153">
        <v>2</v>
      </c>
      <c r="O485" s="153">
        <v>4</v>
      </c>
      <c r="P485" s="153">
        <v>3</v>
      </c>
      <c r="Q485" s="153">
        <v>3</v>
      </c>
      <c r="R485" s="153">
        <v>3</v>
      </c>
      <c r="S485" s="153">
        <v>3</v>
      </c>
      <c r="T485" s="153">
        <v>3</v>
      </c>
      <c r="U485" s="153">
        <v>3</v>
      </c>
      <c r="V485" s="153">
        <v>4</v>
      </c>
      <c r="W485" s="1">
        <v>59</v>
      </c>
      <c r="X485" s="24">
        <v>3</v>
      </c>
      <c r="Y485" s="2">
        <f>VLOOKUP(Z485,Bakgrunnsdata!$BS$6:$BT$66,2,FALSE)</f>
        <v>24</v>
      </c>
      <c r="Z485" s="2">
        <f t="shared" si="21"/>
        <v>11</v>
      </c>
    </row>
    <row r="486" spans="1:26">
      <c r="A486" s="1">
        <v>24</v>
      </c>
      <c r="B486" s="14">
        <v>40079</v>
      </c>
      <c r="C486" s="8">
        <v>4</v>
      </c>
      <c r="D486" s="8" t="s">
        <v>9</v>
      </c>
      <c r="E486" s="153">
        <v>5</v>
      </c>
      <c r="F486" s="153">
        <v>3</v>
      </c>
      <c r="G486" s="153">
        <v>4</v>
      </c>
      <c r="H486" s="153">
        <v>5</v>
      </c>
      <c r="I486" s="153">
        <v>3</v>
      </c>
      <c r="J486" s="153">
        <v>3</v>
      </c>
      <c r="K486" s="153">
        <v>3</v>
      </c>
      <c r="L486" s="153">
        <v>2</v>
      </c>
      <c r="M486" s="153">
        <v>3</v>
      </c>
      <c r="N486" s="153">
        <v>2</v>
      </c>
      <c r="O486" s="153">
        <v>4</v>
      </c>
      <c r="P486" s="153">
        <v>2</v>
      </c>
      <c r="Q486" s="153">
        <v>3</v>
      </c>
      <c r="R486" s="153">
        <v>4</v>
      </c>
      <c r="S486" s="153">
        <v>4</v>
      </c>
      <c r="T486" s="153">
        <v>2</v>
      </c>
      <c r="U486" s="153">
        <v>2</v>
      </c>
      <c r="V486" s="153">
        <v>2</v>
      </c>
      <c r="W486" s="1">
        <v>56</v>
      </c>
      <c r="X486" s="24">
        <v>0</v>
      </c>
      <c r="Y486" s="2">
        <f>VLOOKUP(Z486,Bakgrunnsdata!$BS$6:$BT$66,2,FALSE)</f>
        <v>34</v>
      </c>
      <c r="Z486" s="2">
        <f t="shared" si="21"/>
        <v>6</v>
      </c>
    </row>
    <row r="487" spans="1:26">
      <c r="A487" s="1">
        <v>24</v>
      </c>
      <c r="B487" s="14">
        <v>40079</v>
      </c>
      <c r="C487" s="8">
        <v>241</v>
      </c>
      <c r="D487" s="8" t="s">
        <v>165</v>
      </c>
      <c r="E487" s="153">
        <v>4</v>
      </c>
      <c r="F487" s="153">
        <v>3</v>
      </c>
      <c r="G487" s="153">
        <v>4</v>
      </c>
      <c r="H487" s="153">
        <v>5</v>
      </c>
      <c r="I487" s="153">
        <v>3</v>
      </c>
      <c r="J487" s="153">
        <v>3</v>
      </c>
      <c r="K487" s="153">
        <v>5</v>
      </c>
      <c r="L487" s="153">
        <v>2</v>
      </c>
      <c r="M487" s="153">
        <v>4</v>
      </c>
      <c r="N487" s="153">
        <v>3</v>
      </c>
      <c r="O487" s="153">
        <v>3</v>
      </c>
      <c r="P487" s="153">
        <v>3</v>
      </c>
      <c r="Q487" s="153">
        <v>3</v>
      </c>
      <c r="R487" s="153">
        <v>5</v>
      </c>
      <c r="S487" s="153">
        <v>6</v>
      </c>
      <c r="T487" s="153">
        <v>4</v>
      </c>
      <c r="U487" s="153">
        <v>3</v>
      </c>
      <c r="V487" s="153">
        <v>4</v>
      </c>
      <c r="W487" s="1">
        <v>67</v>
      </c>
      <c r="X487" s="24">
        <v>11</v>
      </c>
      <c r="Y487" s="2">
        <f>VLOOKUP(Z487,Bakgrunnsdata!$BS$6:$BT$66,2,FALSE)</f>
        <v>13</v>
      </c>
      <c r="Z487" s="2">
        <f t="shared" si="21"/>
        <v>18</v>
      </c>
    </row>
    <row r="488" spans="1:26">
      <c r="A488" s="1">
        <v>24</v>
      </c>
      <c r="B488" s="14">
        <v>40079</v>
      </c>
      <c r="C488" s="8">
        <v>38</v>
      </c>
      <c r="D488" s="8" t="s">
        <v>14</v>
      </c>
      <c r="E488" s="153">
        <v>3</v>
      </c>
      <c r="F488" s="153">
        <v>3</v>
      </c>
      <c r="G488" s="153">
        <v>3</v>
      </c>
      <c r="H488" s="153">
        <v>5</v>
      </c>
      <c r="I488" s="153">
        <v>3</v>
      </c>
      <c r="J488" s="153">
        <v>2</v>
      </c>
      <c r="K488" s="153">
        <v>3</v>
      </c>
      <c r="L488" s="153">
        <v>3</v>
      </c>
      <c r="M488" s="153">
        <v>4</v>
      </c>
      <c r="N488" s="153">
        <v>3</v>
      </c>
      <c r="O488" s="153">
        <v>3</v>
      </c>
      <c r="P488" s="153">
        <v>4</v>
      </c>
      <c r="Q488" s="153">
        <v>4</v>
      </c>
      <c r="R488" s="153">
        <v>4</v>
      </c>
      <c r="S488" s="153">
        <v>2</v>
      </c>
      <c r="T488" s="153">
        <v>3</v>
      </c>
      <c r="U488" s="153">
        <v>2</v>
      </c>
      <c r="V488" s="153">
        <v>4</v>
      </c>
      <c r="W488" s="1">
        <v>58</v>
      </c>
      <c r="X488" s="24">
        <v>2</v>
      </c>
      <c r="Y488" s="2">
        <f>VLOOKUP(Z488,Bakgrunnsdata!$BS$6:$BT$66,2,FALSE)</f>
        <v>26</v>
      </c>
      <c r="Z488" s="2">
        <f t="shared" si="21"/>
        <v>10</v>
      </c>
    </row>
    <row r="489" spans="1:26">
      <c r="A489" s="1">
        <v>24</v>
      </c>
      <c r="B489" s="14">
        <v>40079</v>
      </c>
      <c r="C489" s="8">
        <v>33</v>
      </c>
      <c r="D489" s="8" t="s">
        <v>15</v>
      </c>
      <c r="E489" s="153">
        <v>5</v>
      </c>
      <c r="F489" s="153">
        <v>2</v>
      </c>
      <c r="G489" s="153">
        <v>5</v>
      </c>
      <c r="H489" s="153">
        <v>5</v>
      </c>
      <c r="I489" s="153">
        <v>3</v>
      </c>
      <c r="J489" s="153">
        <v>3</v>
      </c>
      <c r="K489" s="153">
        <v>4</v>
      </c>
      <c r="L489" s="153">
        <v>4</v>
      </c>
      <c r="M489" s="153">
        <v>3</v>
      </c>
      <c r="N489" s="153">
        <v>3</v>
      </c>
      <c r="O489" s="153">
        <v>2</v>
      </c>
      <c r="P489" s="153">
        <v>4</v>
      </c>
      <c r="Q489" s="153">
        <v>3</v>
      </c>
      <c r="R489" s="153">
        <v>4</v>
      </c>
      <c r="S489" s="153">
        <v>3</v>
      </c>
      <c r="T489" s="153">
        <v>3</v>
      </c>
      <c r="U489" s="153">
        <v>2</v>
      </c>
      <c r="V489" s="153">
        <v>3</v>
      </c>
      <c r="W489" s="1">
        <v>61</v>
      </c>
      <c r="X489" s="24">
        <v>5</v>
      </c>
      <c r="Y489" s="2">
        <f>VLOOKUP(Z489,Bakgrunnsdata!$BS$6:$BT$66,2,FALSE)</f>
        <v>16</v>
      </c>
      <c r="Z489" s="2">
        <f t="shared" si="21"/>
        <v>15</v>
      </c>
    </row>
    <row r="490" spans="1:26">
      <c r="A490" s="1">
        <v>24</v>
      </c>
      <c r="B490" s="14">
        <v>40079</v>
      </c>
      <c r="C490" s="8">
        <v>242</v>
      </c>
      <c r="D490" s="8" t="s">
        <v>167</v>
      </c>
      <c r="E490" s="153">
        <v>6</v>
      </c>
      <c r="F490" s="153">
        <v>4</v>
      </c>
      <c r="G490" s="153">
        <v>6</v>
      </c>
      <c r="H490" s="153">
        <v>6</v>
      </c>
      <c r="I490" s="153">
        <v>5</v>
      </c>
      <c r="J490" s="153">
        <v>3</v>
      </c>
      <c r="K490" s="153">
        <v>6</v>
      </c>
      <c r="L490" s="153">
        <v>5</v>
      </c>
      <c r="M490" s="153">
        <v>3</v>
      </c>
      <c r="N490" s="153">
        <v>3</v>
      </c>
      <c r="O490" s="153">
        <v>4</v>
      </c>
      <c r="P490" s="153">
        <v>3</v>
      </c>
      <c r="Q490" s="153">
        <v>3</v>
      </c>
      <c r="R490" s="153">
        <v>5</v>
      </c>
      <c r="S490" s="153">
        <v>5</v>
      </c>
      <c r="T490" s="153">
        <v>4</v>
      </c>
      <c r="U490" s="153">
        <v>4</v>
      </c>
      <c r="V490" s="153">
        <v>4</v>
      </c>
      <c r="W490" s="1">
        <v>79</v>
      </c>
      <c r="X490" s="24">
        <v>23</v>
      </c>
      <c r="Y490" s="2">
        <f>VLOOKUP(Z490,Bakgrunnsdata!$BS$6:$BT$66,2,FALSE)</f>
        <v>10</v>
      </c>
      <c r="Z490" s="2">
        <f t="shared" si="21"/>
        <v>21</v>
      </c>
    </row>
    <row r="491" spans="1:26">
      <c r="A491" s="1">
        <v>24</v>
      </c>
      <c r="B491" s="14">
        <v>40079</v>
      </c>
      <c r="C491" s="8">
        <v>2</v>
      </c>
      <c r="D491" s="8" t="s">
        <v>4</v>
      </c>
      <c r="E491" s="153">
        <v>3</v>
      </c>
      <c r="F491" s="153">
        <v>3</v>
      </c>
      <c r="G491" s="153">
        <v>4</v>
      </c>
      <c r="H491" s="153">
        <v>4</v>
      </c>
      <c r="I491" s="153">
        <v>4</v>
      </c>
      <c r="J491" s="153">
        <v>3</v>
      </c>
      <c r="K491" s="153">
        <v>3</v>
      </c>
      <c r="L491" s="153">
        <v>2</v>
      </c>
      <c r="M491" s="153">
        <v>3</v>
      </c>
      <c r="N491" s="153">
        <v>3</v>
      </c>
      <c r="O491" s="153">
        <v>2</v>
      </c>
      <c r="P491" s="153">
        <v>3</v>
      </c>
      <c r="Q491" s="153">
        <v>2</v>
      </c>
      <c r="R491" s="153">
        <v>3</v>
      </c>
      <c r="S491" s="153">
        <v>3</v>
      </c>
      <c r="T491" s="153">
        <v>3</v>
      </c>
      <c r="U491" s="153">
        <v>3</v>
      </c>
      <c r="V491" s="153">
        <v>3</v>
      </c>
      <c r="W491" s="1">
        <v>54</v>
      </c>
      <c r="X491" s="24">
        <v>-2</v>
      </c>
      <c r="Y491" s="2">
        <f>VLOOKUP(Z491,Bakgrunnsdata!$BS$6:$BT$66,2,FALSE)</f>
        <v>43</v>
      </c>
      <c r="Z491" s="2">
        <f t="shared" si="21"/>
        <v>3</v>
      </c>
    </row>
    <row r="492" spans="1:26">
      <c r="A492" s="1">
        <v>24</v>
      </c>
      <c r="B492" s="14">
        <v>40079</v>
      </c>
      <c r="C492" s="8">
        <v>117</v>
      </c>
      <c r="D492" s="8" t="s">
        <v>166</v>
      </c>
      <c r="E492" s="153">
        <v>5</v>
      </c>
      <c r="F492" s="153">
        <v>5</v>
      </c>
      <c r="G492" s="153">
        <v>4</v>
      </c>
      <c r="H492" s="153">
        <v>7</v>
      </c>
      <c r="I492" s="153">
        <v>4</v>
      </c>
      <c r="J492" s="153">
        <v>3</v>
      </c>
      <c r="K492" s="153">
        <v>5</v>
      </c>
      <c r="L492" s="153">
        <v>3</v>
      </c>
      <c r="M492" s="153">
        <v>5</v>
      </c>
      <c r="N492" s="153">
        <v>4</v>
      </c>
      <c r="O492" s="153">
        <v>2</v>
      </c>
      <c r="P492" s="153">
        <v>5</v>
      </c>
      <c r="Q492" s="153">
        <v>5</v>
      </c>
      <c r="R492" s="153">
        <v>5</v>
      </c>
      <c r="S492" s="153">
        <v>5</v>
      </c>
      <c r="T492" s="153">
        <v>4</v>
      </c>
      <c r="U492" s="153">
        <v>3</v>
      </c>
      <c r="V492" s="153">
        <v>4</v>
      </c>
      <c r="W492" s="1">
        <v>78</v>
      </c>
      <c r="X492" s="24">
        <v>22</v>
      </c>
      <c r="Y492" s="2">
        <f>VLOOKUP(Z492,Bakgrunnsdata!$BS$6:$BT$66,2,FALSE)</f>
        <v>11</v>
      </c>
      <c r="Z492" s="2">
        <f t="shared" si="21"/>
        <v>20</v>
      </c>
    </row>
    <row r="493" spans="1:26">
      <c r="A493" s="1">
        <v>24</v>
      </c>
      <c r="B493" s="14">
        <v>40079</v>
      </c>
      <c r="C493" s="8">
        <v>211</v>
      </c>
      <c r="D493" s="7" t="s">
        <v>89</v>
      </c>
      <c r="E493" s="153">
        <v>4</v>
      </c>
      <c r="F493" s="153">
        <v>2</v>
      </c>
      <c r="G493" s="153">
        <v>3</v>
      </c>
      <c r="H493" s="153">
        <v>5</v>
      </c>
      <c r="I493" s="153">
        <v>2</v>
      </c>
      <c r="J493" s="153">
        <v>2</v>
      </c>
      <c r="K493" s="153">
        <v>5</v>
      </c>
      <c r="L493" s="153">
        <v>2</v>
      </c>
      <c r="M493" s="153">
        <v>5</v>
      </c>
      <c r="N493" s="153">
        <v>2</v>
      </c>
      <c r="O493" s="153">
        <v>2</v>
      </c>
      <c r="P493" s="153">
        <v>2</v>
      </c>
      <c r="Q493" s="153">
        <v>2</v>
      </c>
      <c r="R493" s="153">
        <v>5</v>
      </c>
      <c r="S493" s="153">
        <v>4</v>
      </c>
      <c r="T493" s="153">
        <v>4</v>
      </c>
      <c r="U493" s="153">
        <v>3</v>
      </c>
      <c r="V493" s="153">
        <v>2</v>
      </c>
      <c r="W493" s="1">
        <v>56</v>
      </c>
      <c r="X493" s="24">
        <v>0</v>
      </c>
      <c r="Y493" s="2">
        <f>VLOOKUP(Z493,Bakgrunnsdata!$BS$6:$BT$66,2,FALSE)</f>
        <v>34</v>
      </c>
      <c r="Z493" s="2">
        <f t="shared" si="21"/>
        <v>6</v>
      </c>
    </row>
    <row r="494" spans="1:26">
      <c r="A494" s="1">
        <v>24</v>
      </c>
      <c r="B494" s="14">
        <v>40079</v>
      </c>
      <c r="C494" s="8">
        <v>34</v>
      </c>
      <c r="D494" s="8" t="s">
        <v>6</v>
      </c>
      <c r="E494" s="153">
        <v>4</v>
      </c>
      <c r="F494" s="153">
        <v>3</v>
      </c>
      <c r="G494" s="153">
        <v>3</v>
      </c>
      <c r="H494" s="153">
        <v>4</v>
      </c>
      <c r="I494" s="153">
        <v>3</v>
      </c>
      <c r="J494" s="153">
        <v>2</v>
      </c>
      <c r="K494" s="153">
        <v>3</v>
      </c>
      <c r="L494" s="153">
        <v>3</v>
      </c>
      <c r="M494" s="153">
        <v>2</v>
      </c>
      <c r="N494" s="153">
        <v>3</v>
      </c>
      <c r="O494" s="153">
        <v>2</v>
      </c>
      <c r="P494" s="153">
        <v>2</v>
      </c>
      <c r="Q494" s="153">
        <v>2</v>
      </c>
      <c r="R494" s="153">
        <v>3</v>
      </c>
      <c r="S494" s="153">
        <v>3</v>
      </c>
      <c r="T494" s="153">
        <v>3</v>
      </c>
      <c r="U494" s="153">
        <v>2</v>
      </c>
      <c r="V494" s="153">
        <v>3</v>
      </c>
      <c r="W494" s="1">
        <v>50</v>
      </c>
      <c r="X494" s="24">
        <v>-6</v>
      </c>
      <c r="Y494" s="2">
        <f>VLOOKUP(Z494,Bakgrunnsdata!$BS$6:$BT$66,2,FALSE)</f>
        <v>50</v>
      </c>
      <c r="Z494" s="2">
        <f t="shared" si="21"/>
        <v>1</v>
      </c>
    </row>
    <row r="495" spans="1:26">
      <c r="A495" s="1">
        <v>24</v>
      </c>
      <c r="B495" s="14">
        <v>40079</v>
      </c>
      <c r="C495" s="8">
        <v>3</v>
      </c>
      <c r="D495" s="8" t="s">
        <v>22</v>
      </c>
      <c r="E495" s="153">
        <v>3</v>
      </c>
      <c r="F495" s="153">
        <v>3</v>
      </c>
      <c r="G495" s="153">
        <v>3</v>
      </c>
      <c r="H495" s="153">
        <v>4</v>
      </c>
      <c r="I495" s="153">
        <v>3</v>
      </c>
      <c r="J495" s="153">
        <v>2</v>
      </c>
      <c r="K495" s="153">
        <v>4</v>
      </c>
      <c r="L495" s="153">
        <v>4</v>
      </c>
      <c r="M495" s="153">
        <v>3</v>
      </c>
      <c r="N495" s="153">
        <v>3</v>
      </c>
      <c r="O495" s="153">
        <v>4</v>
      </c>
      <c r="P495" s="153">
        <v>3</v>
      </c>
      <c r="Q495" s="153">
        <v>2</v>
      </c>
      <c r="R495" s="153">
        <v>4</v>
      </c>
      <c r="S495" s="153">
        <v>3</v>
      </c>
      <c r="T495" s="153">
        <v>2</v>
      </c>
      <c r="U495" s="153">
        <v>3</v>
      </c>
      <c r="V495" s="153">
        <v>3</v>
      </c>
      <c r="W495" s="1">
        <v>56</v>
      </c>
      <c r="X495" s="24">
        <v>0</v>
      </c>
      <c r="Y495" s="2">
        <f>VLOOKUP(Z495,Bakgrunnsdata!$BS$6:$BT$66,2,FALSE)</f>
        <v>34</v>
      </c>
      <c r="Z495" s="2">
        <f t="shared" si="21"/>
        <v>6</v>
      </c>
    </row>
    <row r="496" spans="1:26">
      <c r="A496" s="1">
        <v>24</v>
      </c>
      <c r="B496" s="14">
        <v>40079</v>
      </c>
      <c r="C496" s="8">
        <v>213</v>
      </c>
      <c r="D496" s="9" t="s">
        <v>90</v>
      </c>
      <c r="E496" s="153">
        <v>6</v>
      </c>
      <c r="F496" s="153">
        <v>4</v>
      </c>
      <c r="G496" s="153">
        <v>4</v>
      </c>
      <c r="H496" s="153">
        <v>6</v>
      </c>
      <c r="I496" s="153">
        <v>4</v>
      </c>
      <c r="J496" s="153">
        <v>3</v>
      </c>
      <c r="K496" s="153">
        <v>8</v>
      </c>
      <c r="L496" s="153">
        <v>4</v>
      </c>
      <c r="M496" s="153">
        <v>5</v>
      </c>
      <c r="N496" s="153">
        <v>4</v>
      </c>
      <c r="O496" s="153">
        <v>4</v>
      </c>
      <c r="P496" s="153">
        <v>3</v>
      </c>
      <c r="Q496" s="153">
        <v>3</v>
      </c>
      <c r="R496" s="153">
        <v>6</v>
      </c>
      <c r="S496" s="153">
        <v>6</v>
      </c>
      <c r="T496" s="153">
        <v>4</v>
      </c>
      <c r="U496" s="153">
        <v>4</v>
      </c>
      <c r="V496" s="153">
        <v>5</v>
      </c>
      <c r="W496" s="1">
        <v>83</v>
      </c>
      <c r="X496" s="24">
        <v>27</v>
      </c>
      <c r="Y496" s="2">
        <f>VLOOKUP(Z496,Bakgrunnsdata!$BS$6:$BT$66,2,FALSE)</f>
        <v>9</v>
      </c>
      <c r="Z496" s="2">
        <f t="shared" si="21"/>
        <v>22</v>
      </c>
    </row>
    <row r="497" spans="1:26">
      <c r="A497" s="1">
        <v>25</v>
      </c>
      <c r="B497" s="14">
        <v>40086</v>
      </c>
      <c r="C497" s="8">
        <v>5</v>
      </c>
      <c r="D497" s="8" t="s">
        <v>37</v>
      </c>
      <c r="E497" s="153">
        <v>4</v>
      </c>
      <c r="F497" s="153">
        <v>3</v>
      </c>
      <c r="G497" s="153">
        <v>3</v>
      </c>
      <c r="H497" s="153">
        <v>3</v>
      </c>
      <c r="I497" s="153">
        <v>3</v>
      </c>
      <c r="J497" s="153">
        <v>3</v>
      </c>
      <c r="K497" s="153">
        <v>4</v>
      </c>
      <c r="L497" s="153">
        <v>5</v>
      </c>
      <c r="M497" s="153">
        <v>2</v>
      </c>
      <c r="N497" s="153">
        <v>3</v>
      </c>
      <c r="O497" s="153">
        <v>2</v>
      </c>
      <c r="P497" s="153">
        <v>2</v>
      </c>
      <c r="Q497" s="153">
        <v>5</v>
      </c>
      <c r="R497" s="153">
        <v>3</v>
      </c>
      <c r="S497" s="153">
        <v>3</v>
      </c>
      <c r="T497" s="153">
        <v>3</v>
      </c>
      <c r="U497" s="153">
        <v>3</v>
      </c>
      <c r="V497" s="153">
        <v>2</v>
      </c>
      <c r="W497" s="1">
        <v>56</v>
      </c>
      <c r="X497" s="24">
        <v>0</v>
      </c>
      <c r="Y497" s="2">
        <f>VLOOKUP(Z497,Bakgrunnsdata!$BS$6:$BT$66,2,FALSE)</f>
        <v>30</v>
      </c>
      <c r="Z497" s="2">
        <f>RANK(W497,$W$497:$W$522,1)</f>
        <v>8</v>
      </c>
    </row>
    <row r="498" spans="1:26">
      <c r="A498" s="1">
        <v>25</v>
      </c>
      <c r="B498" s="14">
        <v>40086</v>
      </c>
      <c r="C498" s="8">
        <v>27</v>
      </c>
      <c r="D498" s="8" t="s">
        <v>11</v>
      </c>
      <c r="E498" s="153">
        <v>3</v>
      </c>
      <c r="F498" s="153">
        <v>2</v>
      </c>
      <c r="G498" s="153">
        <v>4</v>
      </c>
      <c r="H498" s="153">
        <v>4</v>
      </c>
      <c r="I498" s="153">
        <v>3</v>
      </c>
      <c r="J498" s="153">
        <v>2</v>
      </c>
      <c r="K498" s="153">
        <v>4</v>
      </c>
      <c r="L498" s="153">
        <v>2</v>
      </c>
      <c r="M498" s="153">
        <v>3</v>
      </c>
      <c r="N498" s="153">
        <v>3</v>
      </c>
      <c r="O498" s="153">
        <v>4</v>
      </c>
      <c r="P498" s="153">
        <v>2</v>
      </c>
      <c r="Q498" s="153">
        <v>2</v>
      </c>
      <c r="R498" s="153">
        <v>3</v>
      </c>
      <c r="S498" s="153">
        <v>2</v>
      </c>
      <c r="T498" s="153">
        <v>3</v>
      </c>
      <c r="U498" s="153">
        <v>2</v>
      </c>
      <c r="V498" s="153">
        <v>2</v>
      </c>
      <c r="W498" s="1">
        <v>50</v>
      </c>
      <c r="X498" s="24">
        <v>-6</v>
      </c>
      <c r="Y498" s="2">
        <f>VLOOKUP(Z498,Bakgrunnsdata!$BS$6:$BT$66,2,FALSE)</f>
        <v>50</v>
      </c>
      <c r="Z498" s="2">
        <f t="shared" ref="Z498:Z522" si="22">RANK(W498,$W$497:$W$522,1)</f>
        <v>1</v>
      </c>
    </row>
    <row r="499" spans="1:26">
      <c r="A499" s="1">
        <v>25</v>
      </c>
      <c r="B499" s="14">
        <v>40086</v>
      </c>
      <c r="C499" s="8">
        <v>195</v>
      </c>
      <c r="D499" s="7" t="s">
        <v>52</v>
      </c>
      <c r="E499" s="153">
        <v>4</v>
      </c>
      <c r="F499" s="153">
        <v>3</v>
      </c>
      <c r="G499" s="153">
        <v>4</v>
      </c>
      <c r="H499" s="153">
        <v>4</v>
      </c>
      <c r="I499" s="153">
        <v>3</v>
      </c>
      <c r="J499" s="153">
        <v>3</v>
      </c>
      <c r="K499" s="153">
        <v>3</v>
      </c>
      <c r="L499" s="153">
        <v>3</v>
      </c>
      <c r="M499" s="153">
        <v>3</v>
      </c>
      <c r="N499" s="153">
        <v>3</v>
      </c>
      <c r="O499" s="153">
        <v>2</v>
      </c>
      <c r="P499" s="153">
        <v>2</v>
      </c>
      <c r="Q499" s="153">
        <v>3</v>
      </c>
      <c r="R499" s="153">
        <v>4</v>
      </c>
      <c r="S499" s="153">
        <v>3</v>
      </c>
      <c r="T499" s="153">
        <v>3</v>
      </c>
      <c r="U499" s="153">
        <v>3</v>
      </c>
      <c r="V499" s="153">
        <v>3</v>
      </c>
      <c r="W499" s="1">
        <v>56</v>
      </c>
      <c r="X499" s="24">
        <v>0</v>
      </c>
      <c r="Y499" s="2">
        <f>VLOOKUP(Z499,Bakgrunnsdata!$BS$6:$BT$66,2,FALSE)</f>
        <v>30</v>
      </c>
      <c r="Z499" s="2">
        <f t="shared" si="22"/>
        <v>8</v>
      </c>
    </row>
    <row r="500" spans="1:26">
      <c r="A500" s="1">
        <v>25</v>
      </c>
      <c r="B500" s="14">
        <v>40086</v>
      </c>
      <c r="C500" s="8">
        <v>28</v>
      </c>
      <c r="D500" s="8" t="s">
        <v>72</v>
      </c>
      <c r="E500" s="153">
        <v>3</v>
      </c>
      <c r="F500" s="153">
        <v>3</v>
      </c>
      <c r="G500" s="153">
        <v>4</v>
      </c>
      <c r="H500" s="153">
        <v>5</v>
      </c>
      <c r="I500" s="153">
        <v>3</v>
      </c>
      <c r="J500" s="153">
        <v>3</v>
      </c>
      <c r="K500" s="153">
        <v>4</v>
      </c>
      <c r="L500" s="153">
        <v>3</v>
      </c>
      <c r="M500" s="153">
        <v>3</v>
      </c>
      <c r="N500" s="153">
        <v>3</v>
      </c>
      <c r="O500" s="153">
        <v>3</v>
      </c>
      <c r="P500" s="153">
        <v>3</v>
      </c>
      <c r="Q500" s="153">
        <v>3</v>
      </c>
      <c r="R500" s="153">
        <v>4</v>
      </c>
      <c r="S500" s="153">
        <v>3</v>
      </c>
      <c r="T500" s="153">
        <v>3</v>
      </c>
      <c r="U500" s="153">
        <v>3</v>
      </c>
      <c r="V500" s="153">
        <v>3</v>
      </c>
      <c r="W500" s="1">
        <v>59</v>
      </c>
      <c r="X500" s="24">
        <v>3</v>
      </c>
      <c r="Y500" s="2">
        <f>VLOOKUP(Z500,Bakgrunnsdata!$BS$6:$BT$66,2,FALSE)</f>
        <v>22</v>
      </c>
      <c r="Z500" s="2">
        <f t="shared" si="22"/>
        <v>12</v>
      </c>
    </row>
    <row r="501" spans="1:26">
      <c r="A501" s="1">
        <v>25</v>
      </c>
      <c r="B501" s="14">
        <v>40086</v>
      </c>
      <c r="C501" s="8">
        <v>249</v>
      </c>
      <c r="D501" s="8" t="s">
        <v>164</v>
      </c>
      <c r="E501" s="153">
        <v>9</v>
      </c>
      <c r="F501" s="153">
        <v>5</v>
      </c>
      <c r="G501" s="153">
        <v>7</v>
      </c>
      <c r="H501" s="153">
        <v>8</v>
      </c>
      <c r="I501" s="153">
        <v>5</v>
      </c>
      <c r="J501" s="153">
        <v>6</v>
      </c>
      <c r="K501" s="153">
        <v>6</v>
      </c>
      <c r="L501" s="153">
        <v>8</v>
      </c>
      <c r="M501" s="153">
        <v>6</v>
      </c>
      <c r="N501" s="153">
        <v>7</v>
      </c>
      <c r="O501" s="153">
        <v>6</v>
      </c>
      <c r="P501" s="153">
        <v>5</v>
      </c>
      <c r="Q501" s="153">
        <v>5</v>
      </c>
      <c r="R501" s="153">
        <v>4</v>
      </c>
      <c r="S501" s="153">
        <v>9</v>
      </c>
      <c r="T501" s="153">
        <v>6</v>
      </c>
      <c r="U501" s="153">
        <v>6</v>
      </c>
      <c r="V501" s="153">
        <v>7</v>
      </c>
      <c r="W501" s="1">
        <v>115</v>
      </c>
      <c r="X501" s="24">
        <v>59</v>
      </c>
      <c r="Y501" s="2">
        <f>VLOOKUP(Z501,Bakgrunnsdata!$BS$6:$BT$66,2,FALSE)</f>
        <v>5</v>
      </c>
      <c r="Z501" s="2">
        <f t="shared" si="22"/>
        <v>26</v>
      </c>
    </row>
    <row r="502" spans="1:26">
      <c r="A502" s="1">
        <v>25</v>
      </c>
      <c r="B502" s="14">
        <v>40086</v>
      </c>
      <c r="C502" s="8">
        <v>238</v>
      </c>
      <c r="D502" s="7" t="s">
        <v>36</v>
      </c>
      <c r="E502" s="153">
        <v>6</v>
      </c>
      <c r="F502" s="153">
        <v>3</v>
      </c>
      <c r="G502" s="153">
        <v>4</v>
      </c>
      <c r="H502" s="153">
        <v>5</v>
      </c>
      <c r="I502" s="153">
        <v>3</v>
      </c>
      <c r="J502" s="153">
        <v>3</v>
      </c>
      <c r="K502" s="153">
        <v>6</v>
      </c>
      <c r="L502" s="153">
        <v>2</v>
      </c>
      <c r="M502" s="153">
        <v>3</v>
      </c>
      <c r="N502" s="153">
        <v>2</v>
      </c>
      <c r="O502" s="153">
        <v>3</v>
      </c>
      <c r="P502" s="153">
        <v>2</v>
      </c>
      <c r="Q502" s="153">
        <v>5</v>
      </c>
      <c r="R502" s="153">
        <v>3</v>
      </c>
      <c r="S502" s="153">
        <v>2</v>
      </c>
      <c r="T502" s="153">
        <v>3</v>
      </c>
      <c r="U502" s="153">
        <v>2</v>
      </c>
      <c r="V502" s="153">
        <v>4</v>
      </c>
      <c r="W502" s="1">
        <v>61</v>
      </c>
      <c r="X502" s="24">
        <v>5</v>
      </c>
      <c r="Y502" s="2">
        <f>VLOOKUP(Z502,Bakgrunnsdata!$BS$6:$BT$66,2,FALSE)</f>
        <v>16</v>
      </c>
      <c r="Z502" s="2">
        <f t="shared" si="22"/>
        <v>15</v>
      </c>
    </row>
    <row r="503" spans="1:26">
      <c r="A503" s="1">
        <v>25</v>
      </c>
      <c r="B503" s="14">
        <v>40086</v>
      </c>
      <c r="C503" s="8">
        <v>129</v>
      </c>
      <c r="D503" s="9" t="s">
        <v>67</v>
      </c>
      <c r="E503" s="153">
        <v>4</v>
      </c>
      <c r="F503" s="153">
        <v>3</v>
      </c>
      <c r="G503" s="153">
        <v>5</v>
      </c>
      <c r="H503" s="153">
        <v>6</v>
      </c>
      <c r="I503" s="153">
        <v>4</v>
      </c>
      <c r="J503" s="153">
        <v>2</v>
      </c>
      <c r="K503" s="153">
        <v>4</v>
      </c>
      <c r="L503" s="153">
        <v>3</v>
      </c>
      <c r="M503" s="153">
        <v>3</v>
      </c>
      <c r="N503" s="153">
        <v>4</v>
      </c>
      <c r="O503" s="153">
        <v>2</v>
      </c>
      <c r="P503" s="153">
        <v>3</v>
      </c>
      <c r="Q503" s="153">
        <v>3</v>
      </c>
      <c r="R503" s="153">
        <v>5</v>
      </c>
      <c r="S503" s="153">
        <v>3</v>
      </c>
      <c r="T503" s="153">
        <v>6</v>
      </c>
      <c r="U503" s="153">
        <v>4</v>
      </c>
      <c r="V503" s="153">
        <v>4</v>
      </c>
      <c r="W503" s="1">
        <v>68</v>
      </c>
      <c r="X503" s="24">
        <v>12</v>
      </c>
      <c r="Y503" s="2">
        <f>VLOOKUP(Z503,Bakgrunnsdata!$BS$6:$BT$66,2,FALSE)</f>
        <v>12</v>
      </c>
      <c r="Z503" s="2">
        <f t="shared" si="22"/>
        <v>19</v>
      </c>
    </row>
    <row r="504" spans="1:26">
      <c r="A504" s="1">
        <v>25</v>
      </c>
      <c r="B504" s="14">
        <v>40086</v>
      </c>
      <c r="C504" s="8">
        <v>135</v>
      </c>
      <c r="D504" s="8" t="s">
        <v>159</v>
      </c>
      <c r="E504" s="153">
        <v>5</v>
      </c>
      <c r="F504" s="153">
        <v>5</v>
      </c>
      <c r="G504" s="153">
        <v>4</v>
      </c>
      <c r="H504" s="153">
        <v>7</v>
      </c>
      <c r="I504" s="153">
        <v>3</v>
      </c>
      <c r="J504" s="153">
        <v>3</v>
      </c>
      <c r="K504" s="153">
        <v>4</v>
      </c>
      <c r="L504" s="153">
        <v>3</v>
      </c>
      <c r="M504" s="153">
        <v>3</v>
      </c>
      <c r="N504" s="153">
        <v>4</v>
      </c>
      <c r="O504" s="153">
        <v>3</v>
      </c>
      <c r="P504" s="153">
        <v>4</v>
      </c>
      <c r="Q504" s="153">
        <v>3</v>
      </c>
      <c r="R504" s="153">
        <v>5</v>
      </c>
      <c r="S504" s="153">
        <v>4</v>
      </c>
      <c r="T504" s="153">
        <v>3</v>
      </c>
      <c r="U504" s="153">
        <v>4</v>
      </c>
      <c r="V504" s="153">
        <v>3</v>
      </c>
      <c r="W504" s="1">
        <v>70</v>
      </c>
      <c r="X504" s="24">
        <v>14</v>
      </c>
      <c r="Y504" s="2">
        <f>VLOOKUP(Z504,Bakgrunnsdata!$BS$6:$BT$66,2,FALSE)</f>
        <v>11</v>
      </c>
      <c r="Z504" s="2">
        <f t="shared" si="22"/>
        <v>20</v>
      </c>
    </row>
    <row r="505" spans="1:26">
      <c r="A505" s="1">
        <v>25</v>
      </c>
      <c r="B505" s="14">
        <v>40086</v>
      </c>
      <c r="C505" s="8">
        <v>232</v>
      </c>
      <c r="D505" s="7" t="s">
        <v>53</v>
      </c>
      <c r="E505" s="153">
        <v>5</v>
      </c>
      <c r="F505" s="153">
        <v>3</v>
      </c>
      <c r="G505" s="153">
        <v>3</v>
      </c>
      <c r="H505" s="153">
        <v>4</v>
      </c>
      <c r="I505" s="153">
        <v>3</v>
      </c>
      <c r="J505" s="153">
        <v>2</v>
      </c>
      <c r="K505" s="153">
        <v>4</v>
      </c>
      <c r="L505" s="153">
        <v>5</v>
      </c>
      <c r="M505" s="153">
        <v>4</v>
      </c>
      <c r="N505" s="153">
        <v>3</v>
      </c>
      <c r="O505" s="153">
        <v>4</v>
      </c>
      <c r="P505" s="153">
        <v>3</v>
      </c>
      <c r="Q505" s="153">
        <v>2</v>
      </c>
      <c r="R505" s="153">
        <v>5</v>
      </c>
      <c r="S505" s="153">
        <v>3</v>
      </c>
      <c r="T505" s="153">
        <v>3</v>
      </c>
      <c r="U505" s="153">
        <v>3</v>
      </c>
      <c r="V505" s="153">
        <v>4</v>
      </c>
      <c r="W505" s="1">
        <v>63</v>
      </c>
      <c r="X505" s="24">
        <v>7</v>
      </c>
      <c r="Y505" s="2">
        <f>VLOOKUP(Z505,Bakgrunnsdata!$BS$6:$BT$66,2,FALSE)</f>
        <v>15</v>
      </c>
      <c r="Z505" s="2">
        <f t="shared" si="22"/>
        <v>16</v>
      </c>
    </row>
    <row r="506" spans="1:26">
      <c r="A506" s="1">
        <v>25</v>
      </c>
      <c r="B506" s="14">
        <v>40086</v>
      </c>
      <c r="C506" s="8">
        <v>246</v>
      </c>
      <c r="D506" s="8" t="s">
        <v>161</v>
      </c>
      <c r="E506" s="153">
        <v>5</v>
      </c>
      <c r="F506" s="153">
        <v>4</v>
      </c>
      <c r="G506" s="153">
        <v>6</v>
      </c>
      <c r="H506" s="153">
        <v>6</v>
      </c>
      <c r="I506" s="153">
        <v>4</v>
      </c>
      <c r="J506" s="153">
        <v>3</v>
      </c>
      <c r="K506" s="153">
        <v>7</v>
      </c>
      <c r="L506" s="153">
        <v>5</v>
      </c>
      <c r="M506" s="153">
        <v>5</v>
      </c>
      <c r="N506" s="153">
        <v>4</v>
      </c>
      <c r="O506" s="153">
        <v>4</v>
      </c>
      <c r="P506" s="153">
        <v>4</v>
      </c>
      <c r="Q506" s="153">
        <v>4</v>
      </c>
      <c r="R506" s="153">
        <v>4</v>
      </c>
      <c r="S506" s="153">
        <v>4</v>
      </c>
      <c r="T506" s="153">
        <v>4</v>
      </c>
      <c r="U506" s="153">
        <v>4</v>
      </c>
      <c r="V506" s="153">
        <v>5</v>
      </c>
      <c r="W506" s="1">
        <v>82</v>
      </c>
      <c r="X506" s="24">
        <v>26</v>
      </c>
      <c r="Y506" s="2">
        <f>VLOOKUP(Z506,Bakgrunnsdata!$BS$6:$BT$66,2,FALSE)</f>
        <v>10</v>
      </c>
      <c r="Z506" s="2">
        <f t="shared" si="22"/>
        <v>21</v>
      </c>
    </row>
    <row r="507" spans="1:26">
      <c r="A507" s="1">
        <v>25</v>
      </c>
      <c r="B507" s="14">
        <v>40086</v>
      </c>
      <c r="C507" s="8">
        <v>102</v>
      </c>
      <c r="D507" s="8" t="s">
        <v>33</v>
      </c>
      <c r="E507" s="153">
        <v>3</v>
      </c>
      <c r="F507" s="153">
        <v>3</v>
      </c>
      <c r="G507" s="153">
        <v>3</v>
      </c>
      <c r="H507" s="153">
        <v>4</v>
      </c>
      <c r="I507" s="153">
        <v>3</v>
      </c>
      <c r="J507" s="153">
        <v>3</v>
      </c>
      <c r="K507" s="153">
        <v>5</v>
      </c>
      <c r="L507" s="153">
        <v>2</v>
      </c>
      <c r="M507" s="153">
        <v>3</v>
      </c>
      <c r="N507" s="153">
        <v>2</v>
      </c>
      <c r="O507" s="153">
        <v>2</v>
      </c>
      <c r="P507" s="153">
        <v>3</v>
      </c>
      <c r="Q507" s="153">
        <v>2</v>
      </c>
      <c r="R507" s="153">
        <v>4</v>
      </c>
      <c r="S507" s="153">
        <v>3</v>
      </c>
      <c r="T507" s="153">
        <v>3</v>
      </c>
      <c r="U507" s="153">
        <v>4</v>
      </c>
      <c r="V507" s="153">
        <v>3</v>
      </c>
      <c r="W507" s="1">
        <v>55</v>
      </c>
      <c r="X507" s="24">
        <v>-1</v>
      </c>
      <c r="Y507" s="2">
        <f>VLOOKUP(Z507,Bakgrunnsdata!$BS$6:$BT$66,2,FALSE)</f>
        <v>32</v>
      </c>
      <c r="Z507" s="2">
        <f t="shared" si="22"/>
        <v>7</v>
      </c>
    </row>
    <row r="508" spans="1:26">
      <c r="A508" s="1">
        <v>25</v>
      </c>
      <c r="B508" s="14">
        <v>40086</v>
      </c>
      <c r="C508" s="8">
        <v>244</v>
      </c>
      <c r="D508" s="8" t="s">
        <v>158</v>
      </c>
      <c r="E508" s="153">
        <v>4</v>
      </c>
      <c r="F508" s="153">
        <v>4</v>
      </c>
      <c r="G508" s="153">
        <v>4</v>
      </c>
      <c r="H508" s="153">
        <v>4</v>
      </c>
      <c r="I508" s="153">
        <v>3</v>
      </c>
      <c r="J508" s="153">
        <v>3</v>
      </c>
      <c r="K508" s="153">
        <v>4</v>
      </c>
      <c r="L508" s="153">
        <v>4</v>
      </c>
      <c r="M508" s="153">
        <v>4</v>
      </c>
      <c r="N508" s="153">
        <v>3</v>
      </c>
      <c r="O508" s="153">
        <v>4</v>
      </c>
      <c r="P508" s="153">
        <v>3</v>
      </c>
      <c r="Q508" s="153">
        <v>4</v>
      </c>
      <c r="R508" s="153">
        <v>4</v>
      </c>
      <c r="S508" s="153">
        <v>4</v>
      </c>
      <c r="T508" s="153">
        <v>3</v>
      </c>
      <c r="U508" s="153">
        <v>3</v>
      </c>
      <c r="V508" s="153">
        <v>3</v>
      </c>
      <c r="W508" s="1">
        <v>65</v>
      </c>
      <c r="X508" s="24">
        <v>9</v>
      </c>
      <c r="Y508" s="2">
        <f>VLOOKUP(Z508,Bakgrunnsdata!$BS$6:$BT$66,2,FALSE)</f>
        <v>14</v>
      </c>
      <c r="Z508" s="2">
        <f t="shared" si="22"/>
        <v>17</v>
      </c>
    </row>
    <row r="509" spans="1:26">
      <c r="A509" s="1">
        <v>25</v>
      </c>
      <c r="B509" s="14">
        <v>40086</v>
      </c>
      <c r="C509" s="8">
        <v>25</v>
      </c>
      <c r="D509" s="8" t="s">
        <v>20</v>
      </c>
      <c r="E509" s="153">
        <v>5</v>
      </c>
      <c r="F509" s="153">
        <v>3</v>
      </c>
      <c r="G509" s="153">
        <v>3</v>
      </c>
      <c r="H509" s="153">
        <v>3</v>
      </c>
      <c r="I509" s="153">
        <v>3</v>
      </c>
      <c r="J509" s="153">
        <v>3</v>
      </c>
      <c r="K509" s="153">
        <v>3</v>
      </c>
      <c r="L509" s="153">
        <v>3</v>
      </c>
      <c r="M509" s="153">
        <v>4</v>
      </c>
      <c r="N509" s="153">
        <v>3</v>
      </c>
      <c r="O509" s="153">
        <v>3</v>
      </c>
      <c r="P509" s="153">
        <v>4</v>
      </c>
      <c r="Q509" s="153">
        <v>2</v>
      </c>
      <c r="R509" s="153">
        <v>5</v>
      </c>
      <c r="S509" s="153">
        <v>4</v>
      </c>
      <c r="T509" s="153">
        <v>3</v>
      </c>
      <c r="U509" s="153">
        <v>2</v>
      </c>
      <c r="V509" s="153">
        <v>3</v>
      </c>
      <c r="W509" s="1">
        <v>59</v>
      </c>
      <c r="X509" s="24">
        <v>3</v>
      </c>
      <c r="Y509" s="2">
        <f>VLOOKUP(Z509,Bakgrunnsdata!$BS$6:$BT$66,2,FALSE)</f>
        <v>22</v>
      </c>
      <c r="Z509" s="2">
        <f t="shared" si="22"/>
        <v>12</v>
      </c>
    </row>
    <row r="510" spans="1:26">
      <c r="A510" s="1">
        <v>25</v>
      </c>
      <c r="B510" s="14">
        <v>40086</v>
      </c>
      <c r="C510" s="8">
        <v>248</v>
      </c>
      <c r="D510" s="8" t="s">
        <v>163</v>
      </c>
      <c r="E510" s="153">
        <v>7</v>
      </c>
      <c r="F510" s="153">
        <v>4</v>
      </c>
      <c r="G510" s="153">
        <v>6</v>
      </c>
      <c r="H510" s="153">
        <v>7</v>
      </c>
      <c r="I510" s="153">
        <v>5</v>
      </c>
      <c r="J510" s="153">
        <v>4</v>
      </c>
      <c r="K510" s="153">
        <v>4</v>
      </c>
      <c r="L510" s="153">
        <v>6</v>
      </c>
      <c r="M510" s="153">
        <v>6</v>
      </c>
      <c r="N510" s="153">
        <v>4</v>
      </c>
      <c r="O510" s="153">
        <v>4</v>
      </c>
      <c r="P510" s="153">
        <v>3</v>
      </c>
      <c r="Q510" s="153">
        <v>4</v>
      </c>
      <c r="R510" s="153">
        <v>3</v>
      </c>
      <c r="S510" s="153">
        <v>6</v>
      </c>
      <c r="T510" s="153">
        <v>4</v>
      </c>
      <c r="U510" s="153">
        <v>5</v>
      </c>
      <c r="V510" s="153">
        <v>5</v>
      </c>
      <c r="W510" s="1">
        <v>87</v>
      </c>
      <c r="X510" s="24">
        <v>31</v>
      </c>
      <c r="Y510" s="2">
        <f>VLOOKUP(Z510,Bakgrunnsdata!$BS$6:$BT$66,2,FALSE)</f>
        <v>6</v>
      </c>
      <c r="Z510" s="2">
        <f t="shared" si="22"/>
        <v>25</v>
      </c>
    </row>
    <row r="511" spans="1:26">
      <c r="A511" s="1">
        <v>25</v>
      </c>
      <c r="B511" s="14">
        <v>40086</v>
      </c>
      <c r="C511" s="8">
        <v>6</v>
      </c>
      <c r="D511" s="8" t="s">
        <v>12</v>
      </c>
      <c r="E511" s="153">
        <v>3</v>
      </c>
      <c r="F511" s="153">
        <v>3</v>
      </c>
      <c r="G511" s="153">
        <v>3</v>
      </c>
      <c r="H511" s="153">
        <v>5</v>
      </c>
      <c r="I511" s="153">
        <v>3</v>
      </c>
      <c r="J511" s="153">
        <v>2</v>
      </c>
      <c r="K511" s="153">
        <v>4</v>
      </c>
      <c r="L511" s="153">
        <v>3</v>
      </c>
      <c r="M511" s="153">
        <v>3</v>
      </c>
      <c r="N511" s="153">
        <v>3</v>
      </c>
      <c r="O511" s="153">
        <v>3</v>
      </c>
      <c r="P511" s="153">
        <v>4</v>
      </c>
      <c r="Q511" s="153">
        <v>3</v>
      </c>
      <c r="R511" s="153">
        <v>4</v>
      </c>
      <c r="S511" s="153">
        <v>4</v>
      </c>
      <c r="T511" s="153">
        <v>3</v>
      </c>
      <c r="U511" s="153">
        <v>3</v>
      </c>
      <c r="V511" s="153">
        <v>3</v>
      </c>
      <c r="W511" s="1">
        <v>59</v>
      </c>
      <c r="X511" s="24">
        <v>3</v>
      </c>
      <c r="Y511" s="2">
        <f>VLOOKUP(Z511,Bakgrunnsdata!$BS$6:$BT$66,2,FALSE)</f>
        <v>22</v>
      </c>
      <c r="Z511" s="2">
        <f t="shared" si="22"/>
        <v>12</v>
      </c>
    </row>
    <row r="512" spans="1:26">
      <c r="A512" s="1">
        <v>25</v>
      </c>
      <c r="B512" s="14">
        <v>40086</v>
      </c>
      <c r="C512" s="8">
        <v>38</v>
      </c>
      <c r="D512" s="8" t="s">
        <v>14</v>
      </c>
      <c r="E512" s="153">
        <v>3</v>
      </c>
      <c r="F512" s="153">
        <v>3</v>
      </c>
      <c r="G512" s="153">
        <v>4</v>
      </c>
      <c r="H512" s="153">
        <v>4</v>
      </c>
      <c r="I512" s="153">
        <v>3</v>
      </c>
      <c r="J512" s="153">
        <v>2</v>
      </c>
      <c r="K512" s="153">
        <v>3</v>
      </c>
      <c r="L512" s="153">
        <v>2</v>
      </c>
      <c r="M512" s="153">
        <v>3</v>
      </c>
      <c r="N512" s="153">
        <v>3</v>
      </c>
      <c r="O512" s="153">
        <v>4</v>
      </c>
      <c r="P512" s="153">
        <v>5</v>
      </c>
      <c r="Q512" s="153">
        <v>3</v>
      </c>
      <c r="R512" s="153">
        <v>3</v>
      </c>
      <c r="S512" s="153">
        <v>3</v>
      </c>
      <c r="T512" s="153">
        <v>3</v>
      </c>
      <c r="U512" s="153">
        <v>2</v>
      </c>
      <c r="V512" s="153">
        <v>4</v>
      </c>
      <c r="W512" s="1">
        <v>57</v>
      </c>
      <c r="X512" s="24">
        <v>1</v>
      </c>
      <c r="Y512" s="2">
        <f>VLOOKUP(Z512,Bakgrunnsdata!$BS$6:$BT$66,2,FALSE)</f>
        <v>24</v>
      </c>
      <c r="Z512" s="2">
        <f t="shared" si="22"/>
        <v>11</v>
      </c>
    </row>
    <row r="513" spans="1:26">
      <c r="A513" s="1">
        <v>25</v>
      </c>
      <c r="B513" s="14">
        <v>40086</v>
      </c>
      <c r="C513" s="8">
        <v>33</v>
      </c>
      <c r="D513" s="8" t="s">
        <v>15</v>
      </c>
      <c r="E513" s="153">
        <v>3</v>
      </c>
      <c r="F513" s="153">
        <v>3</v>
      </c>
      <c r="G513" s="153">
        <v>4</v>
      </c>
      <c r="H513" s="153">
        <v>4</v>
      </c>
      <c r="I513" s="153">
        <v>4</v>
      </c>
      <c r="J513" s="153">
        <v>3</v>
      </c>
      <c r="K513" s="153">
        <v>4</v>
      </c>
      <c r="L513" s="153">
        <v>3</v>
      </c>
      <c r="M513" s="153">
        <v>3</v>
      </c>
      <c r="N513" s="153">
        <v>4</v>
      </c>
      <c r="O513" s="153">
        <v>3</v>
      </c>
      <c r="P513" s="153">
        <v>5</v>
      </c>
      <c r="Q513" s="153">
        <v>3</v>
      </c>
      <c r="R513" s="153">
        <v>3</v>
      </c>
      <c r="S513" s="153">
        <v>4</v>
      </c>
      <c r="T513" s="153">
        <v>3</v>
      </c>
      <c r="U513" s="153">
        <v>5</v>
      </c>
      <c r="V513" s="153">
        <v>4</v>
      </c>
      <c r="W513" s="1">
        <v>65</v>
      </c>
      <c r="X513" s="24">
        <v>9</v>
      </c>
      <c r="Y513" s="2">
        <f>VLOOKUP(Z513,Bakgrunnsdata!$BS$6:$BT$66,2,FALSE)</f>
        <v>14</v>
      </c>
      <c r="Z513" s="2">
        <f t="shared" si="22"/>
        <v>17</v>
      </c>
    </row>
    <row r="514" spans="1:26">
      <c r="A514" s="1">
        <v>25</v>
      </c>
      <c r="B514" s="14">
        <v>40086</v>
      </c>
      <c r="C514" s="8">
        <v>247</v>
      </c>
      <c r="D514" s="8" t="s">
        <v>162</v>
      </c>
      <c r="E514" s="153">
        <v>5</v>
      </c>
      <c r="F514" s="153">
        <v>4</v>
      </c>
      <c r="G514" s="153">
        <v>3</v>
      </c>
      <c r="H514" s="153">
        <v>7</v>
      </c>
      <c r="I514" s="153">
        <v>6</v>
      </c>
      <c r="J514" s="153">
        <v>4</v>
      </c>
      <c r="K514" s="153">
        <v>6</v>
      </c>
      <c r="L514" s="153">
        <v>4</v>
      </c>
      <c r="M514" s="153">
        <v>5</v>
      </c>
      <c r="N514" s="153">
        <v>4</v>
      </c>
      <c r="O514" s="153">
        <v>4</v>
      </c>
      <c r="P514" s="153">
        <v>3</v>
      </c>
      <c r="Q514" s="153">
        <v>6</v>
      </c>
      <c r="R514" s="153">
        <v>5</v>
      </c>
      <c r="S514" s="153">
        <v>7</v>
      </c>
      <c r="T514" s="153">
        <v>4</v>
      </c>
      <c r="U514" s="153">
        <v>5</v>
      </c>
      <c r="V514" s="153">
        <v>4</v>
      </c>
      <c r="W514" s="1">
        <v>86</v>
      </c>
      <c r="X514" s="24">
        <v>30</v>
      </c>
      <c r="Y514" s="2">
        <f>VLOOKUP(Z514,Bakgrunnsdata!$BS$6:$BT$66,2,FALSE)</f>
        <v>7</v>
      </c>
      <c r="Z514" s="2">
        <f t="shared" si="22"/>
        <v>24</v>
      </c>
    </row>
    <row r="515" spans="1:26">
      <c r="A515" s="1">
        <v>25</v>
      </c>
      <c r="B515" s="14">
        <v>40086</v>
      </c>
      <c r="C515" s="8">
        <v>2</v>
      </c>
      <c r="D515" s="8" t="s">
        <v>4</v>
      </c>
      <c r="E515" s="153">
        <v>3</v>
      </c>
      <c r="F515" s="153">
        <v>2</v>
      </c>
      <c r="G515" s="153">
        <v>3</v>
      </c>
      <c r="H515" s="153">
        <v>4</v>
      </c>
      <c r="I515" s="153">
        <v>2</v>
      </c>
      <c r="J515" s="153">
        <v>2</v>
      </c>
      <c r="K515" s="153">
        <v>3</v>
      </c>
      <c r="L515" s="153">
        <v>2</v>
      </c>
      <c r="M515" s="153">
        <v>4</v>
      </c>
      <c r="N515" s="153">
        <v>2</v>
      </c>
      <c r="O515" s="153">
        <v>3</v>
      </c>
      <c r="P515" s="153">
        <v>2</v>
      </c>
      <c r="Q515" s="153">
        <v>2</v>
      </c>
      <c r="R515" s="153">
        <v>4</v>
      </c>
      <c r="S515" s="153">
        <v>3</v>
      </c>
      <c r="T515" s="153">
        <v>3</v>
      </c>
      <c r="U515" s="153">
        <v>4</v>
      </c>
      <c r="V515" s="153">
        <v>2</v>
      </c>
      <c r="W515" s="1">
        <v>50</v>
      </c>
      <c r="X515" s="24">
        <v>-6</v>
      </c>
      <c r="Y515" s="2">
        <f>VLOOKUP(Z515,Bakgrunnsdata!$BS$6:$BT$66,2,FALSE)</f>
        <v>50</v>
      </c>
      <c r="Z515" s="2">
        <f t="shared" si="22"/>
        <v>1</v>
      </c>
    </row>
    <row r="516" spans="1:26">
      <c r="A516" s="1">
        <v>25</v>
      </c>
      <c r="B516" s="14">
        <v>40086</v>
      </c>
      <c r="C516" s="8">
        <v>15</v>
      </c>
      <c r="D516" s="8" t="s">
        <v>58</v>
      </c>
      <c r="E516" s="153">
        <v>3</v>
      </c>
      <c r="F516" s="153">
        <v>2</v>
      </c>
      <c r="G516" s="153">
        <v>4</v>
      </c>
      <c r="H516" s="153">
        <v>4</v>
      </c>
      <c r="I516" s="153">
        <v>4</v>
      </c>
      <c r="J516" s="153">
        <v>2</v>
      </c>
      <c r="K516" s="153">
        <v>4</v>
      </c>
      <c r="L516" s="153">
        <v>3</v>
      </c>
      <c r="M516" s="153">
        <v>2</v>
      </c>
      <c r="N516" s="153">
        <v>3</v>
      </c>
      <c r="O516" s="153">
        <v>3</v>
      </c>
      <c r="P516" s="153">
        <v>2</v>
      </c>
      <c r="Q516" s="153">
        <v>2</v>
      </c>
      <c r="R516" s="153">
        <v>4</v>
      </c>
      <c r="S516" s="153">
        <v>3</v>
      </c>
      <c r="T516" s="153">
        <v>2</v>
      </c>
      <c r="U516" s="153">
        <v>3</v>
      </c>
      <c r="V516" s="153">
        <v>3</v>
      </c>
      <c r="W516" s="1">
        <v>53</v>
      </c>
      <c r="X516" s="24">
        <v>-3</v>
      </c>
      <c r="Y516" s="2">
        <f>VLOOKUP(Z516,Bakgrunnsdata!$BS$6:$BT$66,2,FALSE)</f>
        <v>37</v>
      </c>
      <c r="Z516" s="2">
        <f t="shared" si="22"/>
        <v>5</v>
      </c>
    </row>
    <row r="517" spans="1:26">
      <c r="A517" s="1">
        <v>25</v>
      </c>
      <c r="B517" s="14">
        <v>40086</v>
      </c>
      <c r="C517" s="8">
        <v>211</v>
      </c>
      <c r="D517" s="7" t="s">
        <v>89</v>
      </c>
      <c r="E517" s="153">
        <v>4</v>
      </c>
      <c r="F517" s="153">
        <v>2</v>
      </c>
      <c r="G517" s="153">
        <v>3</v>
      </c>
      <c r="H517" s="153">
        <v>5</v>
      </c>
      <c r="I517" s="153">
        <v>3</v>
      </c>
      <c r="J517" s="153">
        <v>3</v>
      </c>
      <c r="K517" s="153">
        <v>4</v>
      </c>
      <c r="L517" s="153">
        <v>2</v>
      </c>
      <c r="M517" s="153">
        <v>3</v>
      </c>
      <c r="N517" s="153">
        <v>3</v>
      </c>
      <c r="O517" s="153">
        <v>2</v>
      </c>
      <c r="P517" s="153">
        <v>3</v>
      </c>
      <c r="Q517" s="153">
        <v>2</v>
      </c>
      <c r="R517" s="153">
        <v>4</v>
      </c>
      <c r="S517" s="153">
        <v>3</v>
      </c>
      <c r="T517" s="153">
        <v>2</v>
      </c>
      <c r="U517" s="153">
        <v>3</v>
      </c>
      <c r="V517" s="153">
        <v>3</v>
      </c>
      <c r="W517" s="1">
        <v>54</v>
      </c>
      <c r="X517" s="24">
        <v>-2</v>
      </c>
      <c r="Y517" s="2">
        <f>VLOOKUP(Z517,Bakgrunnsdata!$BS$6:$BT$66,2,FALSE)</f>
        <v>34</v>
      </c>
      <c r="Z517" s="2">
        <f t="shared" si="22"/>
        <v>6</v>
      </c>
    </row>
    <row r="518" spans="1:26">
      <c r="A518" s="1">
        <v>25</v>
      </c>
      <c r="B518" s="14">
        <v>40086</v>
      </c>
      <c r="C518" s="8">
        <v>245</v>
      </c>
      <c r="D518" s="8" t="s">
        <v>160</v>
      </c>
      <c r="E518" s="153">
        <v>5</v>
      </c>
      <c r="F518" s="153">
        <v>4</v>
      </c>
      <c r="G518" s="153">
        <v>6</v>
      </c>
      <c r="H518" s="153">
        <v>6</v>
      </c>
      <c r="I518" s="153">
        <v>4</v>
      </c>
      <c r="J518" s="153">
        <v>4</v>
      </c>
      <c r="K518" s="153">
        <v>5</v>
      </c>
      <c r="L518" s="153">
        <v>6</v>
      </c>
      <c r="M518" s="153">
        <v>4</v>
      </c>
      <c r="N518" s="153">
        <v>5</v>
      </c>
      <c r="O518" s="153">
        <v>4</v>
      </c>
      <c r="P518" s="153">
        <v>3</v>
      </c>
      <c r="Q518" s="153">
        <v>5</v>
      </c>
      <c r="R518" s="153">
        <v>3</v>
      </c>
      <c r="S518" s="153">
        <v>6</v>
      </c>
      <c r="T518" s="153">
        <v>4</v>
      </c>
      <c r="U518" s="153">
        <v>5</v>
      </c>
      <c r="V518" s="153">
        <v>3</v>
      </c>
      <c r="W518" s="1">
        <v>82</v>
      </c>
      <c r="X518" s="24">
        <v>26</v>
      </c>
      <c r="Y518" s="2">
        <f>VLOOKUP(Z518,Bakgrunnsdata!$BS$6:$BT$66,2,FALSE)</f>
        <v>10</v>
      </c>
      <c r="Z518" s="2">
        <f t="shared" si="22"/>
        <v>21</v>
      </c>
    </row>
    <row r="519" spans="1:26">
      <c r="A519" s="1">
        <v>25</v>
      </c>
      <c r="B519" s="14">
        <v>40086</v>
      </c>
      <c r="C519" s="8">
        <v>34</v>
      </c>
      <c r="D519" s="8" t="s">
        <v>6</v>
      </c>
      <c r="E519" s="153">
        <v>3</v>
      </c>
      <c r="F519" s="153">
        <v>3</v>
      </c>
      <c r="G519" s="153">
        <v>3</v>
      </c>
      <c r="H519" s="153">
        <v>4</v>
      </c>
      <c r="I519" s="153">
        <v>2</v>
      </c>
      <c r="J519" s="153">
        <v>2</v>
      </c>
      <c r="K519" s="153">
        <v>3</v>
      </c>
      <c r="L519" s="153">
        <v>4</v>
      </c>
      <c r="M519" s="153">
        <v>3</v>
      </c>
      <c r="N519" s="153">
        <v>3</v>
      </c>
      <c r="O519" s="153">
        <v>2</v>
      </c>
      <c r="P519" s="153">
        <v>2</v>
      </c>
      <c r="Q519" s="153">
        <v>2</v>
      </c>
      <c r="R519" s="153">
        <v>4</v>
      </c>
      <c r="S519" s="153">
        <v>3</v>
      </c>
      <c r="T519" s="153">
        <v>3</v>
      </c>
      <c r="U519" s="153">
        <v>3</v>
      </c>
      <c r="V519" s="153">
        <v>3</v>
      </c>
      <c r="W519" s="1">
        <v>52</v>
      </c>
      <c r="X519" s="24">
        <v>-4</v>
      </c>
      <c r="Y519" s="2">
        <f>VLOOKUP(Z519,Bakgrunnsdata!$BS$6:$BT$66,2,FALSE)</f>
        <v>43</v>
      </c>
      <c r="Z519" s="2">
        <f t="shared" si="22"/>
        <v>3</v>
      </c>
    </row>
    <row r="520" spans="1:26">
      <c r="A520" s="1">
        <v>25</v>
      </c>
      <c r="B520" s="14">
        <v>40086</v>
      </c>
      <c r="C520" s="8">
        <v>3</v>
      </c>
      <c r="D520" s="8" t="s">
        <v>22</v>
      </c>
      <c r="E520" s="153">
        <v>4</v>
      </c>
      <c r="F520" s="153">
        <v>3</v>
      </c>
      <c r="G520" s="153">
        <v>4</v>
      </c>
      <c r="H520" s="153">
        <v>4</v>
      </c>
      <c r="I520" s="153">
        <v>3</v>
      </c>
      <c r="J520" s="153">
        <v>2</v>
      </c>
      <c r="K520" s="153">
        <v>4</v>
      </c>
      <c r="L520" s="153">
        <v>3</v>
      </c>
      <c r="M520" s="153">
        <v>3</v>
      </c>
      <c r="N520" s="153">
        <v>3</v>
      </c>
      <c r="O520" s="153">
        <v>2</v>
      </c>
      <c r="P520" s="153">
        <v>3</v>
      </c>
      <c r="Q520" s="153">
        <v>2</v>
      </c>
      <c r="R520" s="153">
        <v>4</v>
      </c>
      <c r="S520" s="153">
        <v>2</v>
      </c>
      <c r="T520" s="153">
        <v>4</v>
      </c>
      <c r="U520" s="153">
        <v>2</v>
      </c>
      <c r="V520" s="153">
        <v>4</v>
      </c>
      <c r="W520" s="1">
        <v>56</v>
      </c>
      <c r="X520" s="24">
        <v>0</v>
      </c>
      <c r="Y520" s="2">
        <f>VLOOKUP(Z520,Bakgrunnsdata!$BS$6:$BT$66,2,FALSE)</f>
        <v>30</v>
      </c>
      <c r="Z520" s="2">
        <f t="shared" si="22"/>
        <v>8</v>
      </c>
    </row>
    <row r="521" spans="1:26">
      <c r="A521" s="1">
        <v>25</v>
      </c>
      <c r="B521" s="14">
        <v>40086</v>
      </c>
      <c r="C521" s="8">
        <v>213</v>
      </c>
      <c r="D521" s="9" t="s">
        <v>90</v>
      </c>
      <c r="E521" s="153">
        <v>6</v>
      </c>
      <c r="F521" s="153">
        <v>4</v>
      </c>
      <c r="G521" s="153">
        <v>5</v>
      </c>
      <c r="H521" s="153">
        <v>6</v>
      </c>
      <c r="I521" s="153">
        <v>5</v>
      </c>
      <c r="J521" s="153">
        <v>5</v>
      </c>
      <c r="K521" s="153">
        <v>5</v>
      </c>
      <c r="L521" s="153">
        <v>4</v>
      </c>
      <c r="M521" s="153">
        <v>3</v>
      </c>
      <c r="N521" s="153">
        <v>6</v>
      </c>
      <c r="O521" s="153">
        <v>4</v>
      </c>
      <c r="P521" s="153">
        <v>5</v>
      </c>
      <c r="Q521" s="153">
        <v>3</v>
      </c>
      <c r="R521" s="153">
        <v>5</v>
      </c>
      <c r="S521" s="153">
        <v>5</v>
      </c>
      <c r="T521" s="153">
        <v>3</v>
      </c>
      <c r="U521" s="153">
        <v>4</v>
      </c>
      <c r="V521" s="153">
        <v>6</v>
      </c>
      <c r="W521" s="1">
        <v>84</v>
      </c>
      <c r="X521" s="24">
        <v>28</v>
      </c>
      <c r="Y521" s="2">
        <f>VLOOKUP(Z521,Bakgrunnsdata!$BS$6:$BT$66,2,FALSE)</f>
        <v>8</v>
      </c>
      <c r="Z521" s="2">
        <f t="shared" si="22"/>
        <v>23</v>
      </c>
    </row>
    <row r="522" spans="1:26">
      <c r="A522" s="1">
        <v>25</v>
      </c>
      <c r="B522" s="14">
        <v>40086</v>
      </c>
      <c r="C522" s="8">
        <v>1</v>
      </c>
      <c r="D522" s="8" t="s">
        <v>7</v>
      </c>
      <c r="E522" s="153">
        <v>4</v>
      </c>
      <c r="F522" s="153">
        <v>3</v>
      </c>
      <c r="G522" s="153">
        <v>3</v>
      </c>
      <c r="H522" s="153">
        <v>3</v>
      </c>
      <c r="I522" s="153">
        <v>3</v>
      </c>
      <c r="J522" s="153">
        <v>3</v>
      </c>
      <c r="K522" s="153">
        <v>3</v>
      </c>
      <c r="L522" s="153">
        <v>3</v>
      </c>
      <c r="M522" s="153">
        <v>3</v>
      </c>
      <c r="N522" s="153">
        <v>2</v>
      </c>
      <c r="O522" s="153">
        <v>3</v>
      </c>
      <c r="P522" s="153">
        <v>2</v>
      </c>
      <c r="Q522" s="153">
        <v>2</v>
      </c>
      <c r="R522" s="153">
        <v>4</v>
      </c>
      <c r="S522" s="153">
        <v>3</v>
      </c>
      <c r="T522" s="153">
        <v>2</v>
      </c>
      <c r="U522" s="153">
        <v>3</v>
      </c>
      <c r="V522" s="153">
        <v>3</v>
      </c>
      <c r="W522" s="1">
        <v>52</v>
      </c>
      <c r="X522" s="24">
        <v>-4</v>
      </c>
      <c r="Y522" s="2">
        <f>VLOOKUP(Z522,Bakgrunnsdata!$BS$6:$BT$66,2,FALSE)</f>
        <v>43</v>
      </c>
      <c r="Z522" s="2">
        <f t="shared" si="22"/>
        <v>3</v>
      </c>
    </row>
  </sheetData>
  <autoFilter ref="A1:Y522"/>
  <phoneticPr fontId="4" type="noConversion"/>
  <conditionalFormatting sqref="E2:G522 I2:Q522 S2:V522">
    <cfRule type="cellIs" dxfId="40" priority="9" operator="equal">
      <formula>2</formula>
    </cfRule>
    <cfRule type="cellIs" dxfId="39" priority="7" operator="equal">
      <formula>1</formula>
    </cfRule>
    <cfRule type="cellIs" dxfId="38" priority="6" operator="equal">
      <formula>4</formula>
    </cfRule>
    <cfRule type="cellIs" dxfId="37" priority="5" operator="greaterThan">
      <formula>4</formula>
    </cfRule>
  </conditionalFormatting>
  <conditionalFormatting sqref="R2:R522 H2:H522">
    <cfRule type="cellIs" dxfId="36" priority="4" operator="equal">
      <formula>2</formula>
    </cfRule>
  </conditionalFormatting>
  <conditionalFormatting sqref="R2:R522 H2:H522">
    <cfRule type="cellIs" dxfId="35" priority="3" operator="equal">
      <formula>3</formula>
    </cfRule>
  </conditionalFormatting>
  <conditionalFormatting sqref="R2:R522 H2:H522">
    <cfRule type="cellIs" dxfId="34" priority="2" operator="equal">
      <formula>5</formula>
    </cfRule>
  </conditionalFormatting>
  <conditionalFormatting sqref="R2:R522 H2:H522">
    <cfRule type="cellIs" dxfId="33" priority="1" operator="greaterThan">
      <formula>5</formula>
    </cfRule>
  </conditionalFormatting>
  <pageMargins left="0.78740157499999996" right="0.78740157499999996" top="0.984251969" bottom="0.984251969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3:BT9383"/>
  <sheetViews>
    <sheetView showGridLines="0" topLeftCell="AE1" zoomScale="70" zoomScaleNormal="70" workbookViewId="0">
      <pane ySplit="6" topLeftCell="A7" activePane="bottomLeft" state="frozen"/>
      <selection pane="bottomLeft" activeCell="BC3" sqref="BB3:BC3"/>
    </sheetView>
  </sheetViews>
  <sheetFormatPr baseColWidth="10" defaultColWidth="9.140625" defaultRowHeight="12.75"/>
  <cols>
    <col min="1" max="1" width="22.5703125" bestFit="1" customWidth="1"/>
    <col min="2" max="2" width="6.42578125" customWidth="1"/>
    <col min="3" max="3" width="12.85546875" bestFit="1" customWidth="1"/>
    <col min="4" max="4" width="22.5703125" style="30" customWidth="1"/>
    <col min="5" max="5" width="6.42578125" style="31" customWidth="1"/>
    <col min="7" max="7" width="22.5703125" bestFit="1" customWidth="1"/>
    <col min="8" max="8" width="7.7109375" style="29" customWidth="1"/>
    <col min="10" max="10" width="15.28515625" customWidth="1"/>
    <col min="11" max="11" width="6.7109375" customWidth="1"/>
    <col min="12" max="12" width="10.5703125" bestFit="1" customWidth="1"/>
    <col min="13" max="13" width="22.5703125" customWidth="1"/>
    <col min="14" max="14" width="15.42578125" customWidth="1"/>
    <col min="15" max="22" width="15.85546875" customWidth="1"/>
    <col min="23" max="23" width="16.42578125" customWidth="1"/>
    <col min="24" max="24" width="16" customWidth="1"/>
    <col min="25" max="31" width="16.42578125" customWidth="1"/>
    <col min="32" max="32" width="15.140625" bestFit="1" customWidth="1"/>
    <col min="33" max="33" width="22.5703125" bestFit="1" customWidth="1"/>
    <col min="34" max="34" width="6.42578125" customWidth="1"/>
    <col min="35" max="35" width="11.42578125" bestFit="1" customWidth="1"/>
    <col min="36" max="36" width="22.5703125" bestFit="1" customWidth="1"/>
    <col min="37" max="37" width="6.42578125" customWidth="1"/>
    <col min="38" max="38" width="11.42578125" bestFit="1" customWidth="1"/>
    <col min="39" max="39" width="22.5703125" bestFit="1" customWidth="1"/>
    <col min="40" max="40" width="6.42578125" customWidth="1"/>
    <col min="41" max="41" width="11.42578125" bestFit="1" customWidth="1"/>
    <col min="42" max="43" width="12" customWidth="1"/>
    <col min="44" max="44" width="11.42578125" style="1" customWidth="1"/>
    <col min="45" max="52" width="2.42578125" style="1" customWidth="1"/>
    <col min="53" max="61" width="3.42578125" style="1" customWidth="1"/>
    <col min="62" max="66" width="3.42578125" customWidth="1"/>
    <col min="67" max="67" width="6.42578125" customWidth="1"/>
    <col min="68" max="68" width="22.5703125" bestFit="1" customWidth="1"/>
    <col min="71" max="71" width="10.28515625" bestFit="1" customWidth="1"/>
    <col min="90" max="90" width="6.42578125" customWidth="1"/>
  </cols>
  <sheetData>
    <row r="3" spans="1:72">
      <c r="D3"/>
      <c r="E3"/>
      <c r="J3" s="115" t="s">
        <v>254</v>
      </c>
      <c r="K3" s="116">
        <v>50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72">
      <c r="D4"/>
      <c r="E4"/>
    </row>
    <row r="5" spans="1:72">
      <c r="A5" s="26" t="s">
        <v>256</v>
      </c>
      <c r="B5" s="19"/>
      <c r="D5" s="26" t="s">
        <v>255</v>
      </c>
      <c r="E5" s="19"/>
      <c r="G5" s="26" t="s">
        <v>181</v>
      </c>
      <c r="H5" s="34"/>
      <c r="J5" s="26" t="s">
        <v>257</v>
      </c>
      <c r="K5" s="19"/>
      <c r="M5" s="40"/>
      <c r="N5" s="26" t="s">
        <v>139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16"/>
      <c r="AG5" s="26" t="s">
        <v>251</v>
      </c>
      <c r="AH5" s="19"/>
      <c r="AJ5" s="26" t="s">
        <v>250</v>
      </c>
      <c r="AK5" s="19"/>
      <c r="AM5" s="26" t="s">
        <v>252</v>
      </c>
      <c r="AN5" s="19"/>
      <c r="AP5" s="15"/>
      <c r="AQ5" s="27"/>
      <c r="AR5" s="26" t="s">
        <v>119</v>
      </c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2"/>
      <c r="BP5" s="26" t="s">
        <v>205</v>
      </c>
      <c r="BQ5" s="32"/>
    </row>
    <row r="6" spans="1:72">
      <c r="A6" s="26" t="s">
        <v>0</v>
      </c>
      <c r="B6" s="19" t="s">
        <v>202</v>
      </c>
      <c r="D6" s="26" t="s">
        <v>0</v>
      </c>
      <c r="E6" s="19" t="s">
        <v>202</v>
      </c>
      <c r="G6" s="26" t="s">
        <v>0</v>
      </c>
      <c r="H6" s="19" t="s">
        <v>202</v>
      </c>
      <c r="J6" s="26" t="s">
        <v>0</v>
      </c>
      <c r="K6" s="19" t="s">
        <v>202</v>
      </c>
      <c r="M6" s="113" t="s">
        <v>0</v>
      </c>
      <c r="N6" s="15" t="s">
        <v>209</v>
      </c>
      <c r="O6" s="40" t="s">
        <v>210</v>
      </c>
      <c r="P6" s="40" t="s">
        <v>211</v>
      </c>
      <c r="Q6" s="40" t="s">
        <v>212</v>
      </c>
      <c r="R6" s="40" t="s">
        <v>213</v>
      </c>
      <c r="S6" s="40" t="s">
        <v>214</v>
      </c>
      <c r="T6" s="40" t="s">
        <v>215</v>
      </c>
      <c r="U6" s="40" t="s">
        <v>216</v>
      </c>
      <c r="V6" s="40" t="s">
        <v>217</v>
      </c>
      <c r="W6" s="40" t="s">
        <v>218</v>
      </c>
      <c r="X6" s="40" t="s">
        <v>219</v>
      </c>
      <c r="Y6" s="40" t="s">
        <v>220</v>
      </c>
      <c r="Z6" s="40" t="s">
        <v>221</v>
      </c>
      <c r="AA6" s="40" t="s">
        <v>222</v>
      </c>
      <c r="AB6" s="40" t="s">
        <v>223</v>
      </c>
      <c r="AC6" s="40" t="s">
        <v>224</v>
      </c>
      <c r="AD6" s="40" t="s">
        <v>225</v>
      </c>
      <c r="AE6" s="43" t="s">
        <v>226</v>
      </c>
      <c r="AG6" s="26" t="s">
        <v>0</v>
      </c>
      <c r="AH6" s="19" t="s">
        <v>202</v>
      </c>
      <c r="AJ6" s="26" t="s">
        <v>0</v>
      </c>
      <c r="AK6" s="19" t="s">
        <v>202</v>
      </c>
      <c r="AM6" s="26" t="s">
        <v>0</v>
      </c>
      <c r="AN6" s="19" t="s">
        <v>202</v>
      </c>
      <c r="AP6" s="26" t="s">
        <v>0</v>
      </c>
      <c r="AQ6" s="90" t="s">
        <v>139</v>
      </c>
      <c r="AR6" s="15">
        <v>1</v>
      </c>
      <c r="AS6" s="40">
        <v>2</v>
      </c>
      <c r="AT6" s="40">
        <v>3</v>
      </c>
      <c r="AU6" s="40">
        <v>4</v>
      </c>
      <c r="AV6" s="40">
        <v>5</v>
      </c>
      <c r="AW6" s="40">
        <v>6</v>
      </c>
      <c r="AX6" s="40">
        <v>7</v>
      </c>
      <c r="AY6" s="40">
        <v>8</v>
      </c>
      <c r="AZ6" s="40">
        <v>9</v>
      </c>
      <c r="BA6" s="40">
        <v>10</v>
      </c>
      <c r="BB6" s="40">
        <v>11</v>
      </c>
      <c r="BC6" s="40">
        <v>12</v>
      </c>
      <c r="BD6" s="40">
        <v>14</v>
      </c>
      <c r="BE6" s="40">
        <v>16</v>
      </c>
      <c r="BF6" s="40">
        <v>17</v>
      </c>
      <c r="BG6" s="40">
        <v>18</v>
      </c>
      <c r="BH6" s="40">
        <v>19</v>
      </c>
      <c r="BI6" s="40">
        <v>20</v>
      </c>
      <c r="BJ6" s="40">
        <v>21</v>
      </c>
      <c r="BK6" s="40">
        <v>22</v>
      </c>
      <c r="BL6" s="40">
        <v>23</v>
      </c>
      <c r="BM6" s="40">
        <v>24</v>
      </c>
      <c r="BN6" s="43">
        <v>25</v>
      </c>
      <c r="BP6" s="26" t="s">
        <v>204</v>
      </c>
      <c r="BQ6" s="19" t="s">
        <v>202</v>
      </c>
      <c r="BS6" s="105" t="s">
        <v>253</v>
      </c>
      <c r="BT6" s="106" t="s">
        <v>3</v>
      </c>
    </row>
    <row r="7" spans="1:72">
      <c r="A7" s="15" t="s">
        <v>30</v>
      </c>
      <c r="B7" s="108">
        <v>48.9</v>
      </c>
      <c r="D7" s="15" t="s">
        <v>4</v>
      </c>
      <c r="E7" s="21">
        <v>799</v>
      </c>
      <c r="G7" s="15" t="s">
        <v>30</v>
      </c>
      <c r="H7" s="34">
        <v>49.6</v>
      </c>
      <c r="J7" s="15" t="s">
        <v>30</v>
      </c>
      <c r="K7" s="21">
        <v>8</v>
      </c>
      <c r="M7" s="40" t="s">
        <v>117</v>
      </c>
      <c r="N7" s="46">
        <v>4</v>
      </c>
      <c r="O7" s="47">
        <v>3</v>
      </c>
      <c r="P7" s="47">
        <v>6</v>
      </c>
      <c r="Q7" s="47">
        <v>6</v>
      </c>
      <c r="R7" s="47">
        <v>3</v>
      </c>
      <c r="S7" s="47">
        <v>3</v>
      </c>
      <c r="T7" s="47">
        <v>6</v>
      </c>
      <c r="U7" s="47">
        <v>4</v>
      </c>
      <c r="V7" s="47">
        <v>2</v>
      </c>
      <c r="W7" s="47">
        <v>3</v>
      </c>
      <c r="X7" s="47">
        <v>4</v>
      </c>
      <c r="Y7" s="47">
        <v>4</v>
      </c>
      <c r="Z7" s="47">
        <v>3</v>
      </c>
      <c r="AA7" s="47">
        <v>5</v>
      </c>
      <c r="AB7" s="47">
        <v>4</v>
      </c>
      <c r="AC7" s="47">
        <v>4</v>
      </c>
      <c r="AD7" s="47">
        <v>3</v>
      </c>
      <c r="AE7" s="60">
        <v>3</v>
      </c>
      <c r="AG7" s="15" t="s">
        <v>117</v>
      </c>
      <c r="AH7" s="21">
        <v>70</v>
      </c>
      <c r="AJ7" s="15" t="s">
        <v>117</v>
      </c>
      <c r="AK7" s="21">
        <v>70</v>
      </c>
      <c r="AM7" s="15" t="s">
        <v>117</v>
      </c>
      <c r="AN7" s="21">
        <v>1</v>
      </c>
      <c r="AP7" s="15" t="s">
        <v>117</v>
      </c>
      <c r="AQ7" s="93" t="s">
        <v>140</v>
      </c>
      <c r="AR7" s="94">
        <v>4</v>
      </c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6"/>
      <c r="BP7" s="15" t="s">
        <v>4</v>
      </c>
      <c r="BQ7" s="32">
        <v>1549.6793732583208</v>
      </c>
      <c r="BS7" s="107">
        <v>1</v>
      </c>
      <c r="BT7" s="107">
        <v>50</v>
      </c>
    </row>
    <row r="8" spans="1:72">
      <c r="A8" s="18" t="s">
        <v>91</v>
      </c>
      <c r="B8" s="109">
        <v>44.4</v>
      </c>
      <c r="D8" s="18" t="s">
        <v>7</v>
      </c>
      <c r="E8" s="23">
        <v>690</v>
      </c>
      <c r="G8" s="18" t="s">
        <v>91</v>
      </c>
      <c r="H8" s="35">
        <v>51</v>
      </c>
      <c r="J8" s="18" t="s">
        <v>20</v>
      </c>
      <c r="K8" s="23">
        <v>4</v>
      </c>
      <c r="M8" s="112" t="s">
        <v>37</v>
      </c>
      <c r="N8" s="48">
        <v>3.6</v>
      </c>
      <c r="O8" s="61">
        <v>3.3</v>
      </c>
      <c r="P8" s="61">
        <v>3.8</v>
      </c>
      <c r="Q8" s="61">
        <v>4.5</v>
      </c>
      <c r="R8" s="61">
        <v>3.5</v>
      </c>
      <c r="S8" s="61">
        <v>2.9</v>
      </c>
      <c r="T8" s="61">
        <v>3.8</v>
      </c>
      <c r="U8" s="61">
        <v>3</v>
      </c>
      <c r="V8" s="61">
        <v>3.1</v>
      </c>
      <c r="W8" s="61">
        <v>3.1</v>
      </c>
      <c r="X8" s="61">
        <v>2.8</v>
      </c>
      <c r="Y8" s="61">
        <v>2.4</v>
      </c>
      <c r="Z8" s="61">
        <v>2.7</v>
      </c>
      <c r="AA8" s="61">
        <v>3.3</v>
      </c>
      <c r="AB8" s="61">
        <v>3.4</v>
      </c>
      <c r="AC8" s="61">
        <v>3</v>
      </c>
      <c r="AD8" s="61">
        <v>2.6</v>
      </c>
      <c r="AE8" s="62">
        <v>3.5</v>
      </c>
      <c r="AG8" s="18" t="s">
        <v>37</v>
      </c>
      <c r="AH8" s="23">
        <v>64</v>
      </c>
      <c r="AJ8" s="18" t="s">
        <v>37</v>
      </c>
      <c r="AK8" s="23">
        <v>53</v>
      </c>
      <c r="AM8" s="18" t="s">
        <v>37</v>
      </c>
      <c r="AN8" s="23">
        <v>10</v>
      </c>
      <c r="AP8" s="17"/>
      <c r="AQ8" s="100" t="s">
        <v>141</v>
      </c>
      <c r="AR8" s="97">
        <v>3</v>
      </c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9"/>
      <c r="BP8" s="18" t="s">
        <v>30</v>
      </c>
      <c r="BQ8" s="33">
        <v>1218.3741258741259</v>
      </c>
      <c r="BS8" s="107">
        <v>2</v>
      </c>
      <c r="BT8" s="107">
        <v>46</v>
      </c>
    </row>
    <row r="9" spans="1:72">
      <c r="A9" s="18" t="s">
        <v>4</v>
      </c>
      <c r="B9" s="109">
        <v>42.05263157894737</v>
      </c>
      <c r="D9" s="18" t="s">
        <v>9</v>
      </c>
      <c r="E9" s="23">
        <v>527</v>
      </c>
      <c r="G9" s="18" t="s">
        <v>4</v>
      </c>
      <c r="H9" s="35">
        <v>52.789473684210527</v>
      </c>
      <c r="J9" s="18" t="s">
        <v>4</v>
      </c>
      <c r="K9" s="23">
        <v>4</v>
      </c>
      <c r="M9" s="112" t="s">
        <v>11</v>
      </c>
      <c r="N9" s="48">
        <v>3.3333333333333335</v>
      </c>
      <c r="O9" s="61">
        <v>2.7777777777777777</v>
      </c>
      <c r="P9" s="61">
        <v>3.2222222222222223</v>
      </c>
      <c r="Q9" s="61">
        <v>3.8888888888888888</v>
      </c>
      <c r="R9" s="61">
        <v>3.1111111111111112</v>
      </c>
      <c r="S9" s="61">
        <v>2.4444444444444446</v>
      </c>
      <c r="T9" s="61">
        <v>4.1111111111111107</v>
      </c>
      <c r="U9" s="61">
        <v>2.7777777777777777</v>
      </c>
      <c r="V9" s="61">
        <v>3.2222222222222223</v>
      </c>
      <c r="W9" s="61">
        <v>2.7777777777777777</v>
      </c>
      <c r="X9" s="61">
        <v>3.5555555555555554</v>
      </c>
      <c r="Y9" s="61">
        <v>2.7777777777777777</v>
      </c>
      <c r="Z9" s="61">
        <v>2.3333333333333335</v>
      </c>
      <c r="AA9" s="61">
        <v>3.3333333333333335</v>
      </c>
      <c r="AB9" s="61">
        <v>2.7777777777777777</v>
      </c>
      <c r="AC9" s="61">
        <v>2.6666666666666665</v>
      </c>
      <c r="AD9" s="61">
        <v>2.5555555555555554</v>
      </c>
      <c r="AE9" s="62">
        <v>2.6666666666666665</v>
      </c>
      <c r="AG9" s="18" t="s">
        <v>11</v>
      </c>
      <c r="AH9" s="23">
        <v>57</v>
      </c>
      <c r="AJ9" s="18" t="s">
        <v>11</v>
      </c>
      <c r="AK9" s="23">
        <v>50</v>
      </c>
      <c r="AM9" s="18" t="s">
        <v>11</v>
      </c>
      <c r="AN9" s="23">
        <v>9</v>
      </c>
      <c r="AP9" s="17"/>
      <c r="AQ9" s="100" t="s">
        <v>142</v>
      </c>
      <c r="AR9" s="97">
        <v>6</v>
      </c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9"/>
      <c r="BP9" s="18" t="s">
        <v>7</v>
      </c>
      <c r="BQ9" s="33">
        <v>1137.9123069912544</v>
      </c>
      <c r="BS9" s="107">
        <v>3</v>
      </c>
      <c r="BT9" s="107">
        <v>43</v>
      </c>
    </row>
    <row r="10" spans="1:72">
      <c r="A10" s="18" t="s">
        <v>5</v>
      </c>
      <c r="B10" s="109">
        <v>42</v>
      </c>
      <c r="D10" s="18" t="s">
        <v>30</v>
      </c>
      <c r="E10" s="23">
        <v>489</v>
      </c>
      <c r="G10" s="18" t="s">
        <v>5</v>
      </c>
      <c r="H10" s="35">
        <v>53</v>
      </c>
      <c r="J10" s="18" t="s">
        <v>9</v>
      </c>
      <c r="K10" s="23">
        <v>2</v>
      </c>
      <c r="M10" s="112" t="s">
        <v>52</v>
      </c>
      <c r="N10" s="48">
        <v>3.5</v>
      </c>
      <c r="O10" s="61">
        <v>2.9166666666666665</v>
      </c>
      <c r="P10" s="61">
        <v>3.4166666666666665</v>
      </c>
      <c r="Q10" s="61">
        <v>4.166666666666667</v>
      </c>
      <c r="R10" s="61">
        <v>3.1666666666666665</v>
      </c>
      <c r="S10" s="61">
        <v>2.5</v>
      </c>
      <c r="T10" s="61">
        <v>3.4166666666666665</v>
      </c>
      <c r="U10" s="61">
        <v>3</v>
      </c>
      <c r="V10" s="61">
        <v>2.75</v>
      </c>
      <c r="W10" s="61">
        <v>2.6666666666666665</v>
      </c>
      <c r="X10" s="61">
        <v>2.8333333333333335</v>
      </c>
      <c r="Y10" s="61">
        <v>2.4166666666666665</v>
      </c>
      <c r="Z10" s="61">
        <v>2.3333333333333335</v>
      </c>
      <c r="AA10" s="61">
        <v>3.6666666666666665</v>
      </c>
      <c r="AB10" s="61">
        <v>3.0833333333333335</v>
      </c>
      <c r="AC10" s="61">
        <v>3</v>
      </c>
      <c r="AD10" s="61">
        <v>2.8333333333333335</v>
      </c>
      <c r="AE10" s="62">
        <v>2.9166666666666665</v>
      </c>
      <c r="AG10" s="18" t="s">
        <v>52</v>
      </c>
      <c r="AH10" s="23">
        <v>59</v>
      </c>
      <c r="AJ10" s="18" t="s">
        <v>52</v>
      </c>
      <c r="AK10" s="23">
        <v>51</v>
      </c>
      <c r="AM10" s="18" t="s">
        <v>52</v>
      </c>
      <c r="AN10" s="23">
        <v>12</v>
      </c>
      <c r="AP10" s="17"/>
      <c r="AQ10" s="100" t="s">
        <v>143</v>
      </c>
      <c r="AR10" s="97">
        <v>6</v>
      </c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9"/>
      <c r="BP10" s="18" t="s">
        <v>20</v>
      </c>
      <c r="BQ10" s="33">
        <v>957.16067266067262</v>
      </c>
      <c r="BS10" s="107">
        <v>4</v>
      </c>
      <c r="BT10" s="107">
        <v>40</v>
      </c>
    </row>
    <row r="11" spans="1:72">
      <c r="A11" s="18" t="s">
        <v>109</v>
      </c>
      <c r="B11" s="109">
        <v>40</v>
      </c>
      <c r="D11" s="18" t="s">
        <v>22</v>
      </c>
      <c r="E11" s="23">
        <v>471</v>
      </c>
      <c r="G11" s="18" t="s">
        <v>31</v>
      </c>
      <c r="H11" s="35">
        <v>53.2</v>
      </c>
      <c r="J11" s="18" t="s">
        <v>52</v>
      </c>
      <c r="K11" s="23">
        <v>2</v>
      </c>
      <c r="M11" s="112" t="s">
        <v>72</v>
      </c>
      <c r="N11" s="48">
        <v>3.6666666666666665</v>
      </c>
      <c r="O11" s="61">
        <v>3</v>
      </c>
      <c r="P11" s="61">
        <v>4</v>
      </c>
      <c r="Q11" s="61">
        <v>4.666666666666667</v>
      </c>
      <c r="R11" s="61">
        <v>3.3333333333333335</v>
      </c>
      <c r="S11" s="61">
        <v>3</v>
      </c>
      <c r="T11" s="61">
        <v>5.333333333333333</v>
      </c>
      <c r="U11" s="61">
        <v>3.6666666666666665</v>
      </c>
      <c r="V11" s="61">
        <v>3</v>
      </c>
      <c r="W11" s="61">
        <v>3.3333333333333335</v>
      </c>
      <c r="X11" s="61">
        <v>3.3333333333333335</v>
      </c>
      <c r="Y11" s="61">
        <v>3</v>
      </c>
      <c r="Z11" s="61">
        <v>3</v>
      </c>
      <c r="AA11" s="61">
        <v>4</v>
      </c>
      <c r="AB11" s="61">
        <v>3.6666666666666665</v>
      </c>
      <c r="AC11" s="61">
        <v>3.3333333333333335</v>
      </c>
      <c r="AD11" s="61">
        <v>2.6666666666666665</v>
      </c>
      <c r="AE11" s="62">
        <v>3</v>
      </c>
      <c r="AG11" s="18" t="s">
        <v>72</v>
      </c>
      <c r="AH11" s="23">
        <v>68</v>
      </c>
      <c r="AJ11" s="18" t="s">
        <v>72</v>
      </c>
      <c r="AK11" s="23">
        <v>59</v>
      </c>
      <c r="AM11" s="18" t="s">
        <v>72</v>
      </c>
      <c r="AN11" s="23">
        <v>3</v>
      </c>
      <c r="AP11" s="17"/>
      <c r="AQ11" s="100" t="s">
        <v>144</v>
      </c>
      <c r="AR11" s="97">
        <v>3</v>
      </c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9"/>
      <c r="BP11" s="18" t="s">
        <v>9</v>
      </c>
      <c r="BQ11" s="33">
        <v>942.45926003820739</v>
      </c>
      <c r="BS11" s="107">
        <v>5</v>
      </c>
      <c r="BT11" s="107">
        <v>37</v>
      </c>
    </row>
    <row r="12" spans="1:72">
      <c r="A12" s="18" t="s">
        <v>47</v>
      </c>
      <c r="B12" s="109">
        <v>40</v>
      </c>
      <c r="D12" s="18" t="s">
        <v>52</v>
      </c>
      <c r="E12" s="23">
        <v>453</v>
      </c>
      <c r="G12" s="18" t="s">
        <v>20</v>
      </c>
      <c r="H12" s="35">
        <v>53.545454545454547</v>
      </c>
      <c r="J12" s="18" t="s">
        <v>5</v>
      </c>
      <c r="K12" s="23">
        <v>2</v>
      </c>
      <c r="M12" s="112" t="s">
        <v>164</v>
      </c>
      <c r="N12" s="48">
        <v>9</v>
      </c>
      <c r="O12" s="61">
        <v>5</v>
      </c>
      <c r="P12" s="61">
        <v>7</v>
      </c>
      <c r="Q12" s="61">
        <v>8</v>
      </c>
      <c r="R12" s="61">
        <v>5</v>
      </c>
      <c r="S12" s="61">
        <v>6</v>
      </c>
      <c r="T12" s="61">
        <v>6</v>
      </c>
      <c r="U12" s="61">
        <v>8</v>
      </c>
      <c r="V12" s="61">
        <v>6</v>
      </c>
      <c r="W12" s="61">
        <v>7</v>
      </c>
      <c r="X12" s="61">
        <v>6</v>
      </c>
      <c r="Y12" s="61">
        <v>5</v>
      </c>
      <c r="Z12" s="61">
        <v>5</v>
      </c>
      <c r="AA12" s="61">
        <v>4</v>
      </c>
      <c r="AB12" s="61">
        <v>9</v>
      </c>
      <c r="AC12" s="61">
        <v>6</v>
      </c>
      <c r="AD12" s="61">
        <v>6</v>
      </c>
      <c r="AE12" s="62">
        <v>7</v>
      </c>
      <c r="AG12" s="18" t="s">
        <v>164</v>
      </c>
      <c r="AH12" s="23">
        <v>115</v>
      </c>
      <c r="AJ12" s="18" t="s">
        <v>164</v>
      </c>
      <c r="AK12" s="23">
        <v>115</v>
      </c>
      <c r="AM12" s="18" t="s">
        <v>164</v>
      </c>
      <c r="AN12" s="23">
        <v>1</v>
      </c>
      <c r="AP12" s="17"/>
      <c r="AQ12" s="100" t="s">
        <v>145</v>
      </c>
      <c r="AR12" s="97">
        <v>3</v>
      </c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9"/>
      <c r="BP12" s="18" t="s">
        <v>22</v>
      </c>
      <c r="BQ12" s="33">
        <v>754.44272394272389</v>
      </c>
      <c r="BS12" s="107">
        <v>6</v>
      </c>
      <c r="BT12" s="107">
        <v>34</v>
      </c>
    </row>
    <row r="13" spans="1:72">
      <c r="A13" s="18" t="s">
        <v>6</v>
      </c>
      <c r="B13" s="109">
        <v>40</v>
      </c>
      <c r="D13" s="18" t="s">
        <v>29</v>
      </c>
      <c r="E13" s="23">
        <v>432</v>
      </c>
      <c r="G13" s="18" t="s">
        <v>6</v>
      </c>
      <c r="H13" s="35">
        <v>54</v>
      </c>
      <c r="J13" s="18" t="s">
        <v>91</v>
      </c>
      <c r="K13" s="23">
        <v>1</v>
      </c>
      <c r="M13" s="112" t="s">
        <v>86</v>
      </c>
      <c r="N13" s="48">
        <v>4.5</v>
      </c>
      <c r="O13" s="61">
        <v>3</v>
      </c>
      <c r="P13" s="61">
        <v>4</v>
      </c>
      <c r="Q13" s="61">
        <v>4.5</v>
      </c>
      <c r="R13" s="61">
        <v>3</v>
      </c>
      <c r="S13" s="61">
        <v>2</v>
      </c>
      <c r="T13" s="61">
        <v>6</v>
      </c>
      <c r="U13" s="61">
        <v>3.5</v>
      </c>
      <c r="V13" s="61">
        <v>3.5</v>
      </c>
      <c r="W13" s="61">
        <v>3.5</v>
      </c>
      <c r="X13" s="61">
        <v>3.5</v>
      </c>
      <c r="Y13" s="61">
        <v>3</v>
      </c>
      <c r="Z13" s="61">
        <v>3</v>
      </c>
      <c r="AA13" s="61">
        <v>4.5</v>
      </c>
      <c r="AB13" s="61">
        <v>3.5</v>
      </c>
      <c r="AC13" s="61">
        <v>3.5</v>
      </c>
      <c r="AD13" s="61">
        <v>3</v>
      </c>
      <c r="AE13" s="62">
        <v>4.5</v>
      </c>
      <c r="AG13" s="18" t="s">
        <v>86</v>
      </c>
      <c r="AH13" s="23">
        <v>72</v>
      </c>
      <c r="AJ13" s="18" t="s">
        <v>86</v>
      </c>
      <c r="AK13" s="23">
        <v>60</v>
      </c>
      <c r="AM13" s="18" t="s">
        <v>86</v>
      </c>
      <c r="AN13" s="23">
        <v>2</v>
      </c>
      <c r="AP13" s="17"/>
      <c r="AQ13" s="100" t="s">
        <v>146</v>
      </c>
      <c r="AR13" s="97">
        <v>6</v>
      </c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9"/>
      <c r="BP13" s="18" t="s">
        <v>8</v>
      </c>
      <c r="BQ13" s="33">
        <v>632.61310619205346</v>
      </c>
      <c r="BS13" s="107">
        <v>7</v>
      </c>
      <c r="BT13" s="107">
        <v>32</v>
      </c>
    </row>
    <row r="14" spans="1:72">
      <c r="A14" s="18" t="s">
        <v>31</v>
      </c>
      <c r="B14" s="109">
        <v>39.5</v>
      </c>
      <c r="D14" s="18" t="s">
        <v>20</v>
      </c>
      <c r="E14" s="23">
        <v>426</v>
      </c>
      <c r="G14" s="18" t="s">
        <v>70</v>
      </c>
      <c r="H14" s="35">
        <v>54</v>
      </c>
      <c r="J14" s="18" t="s">
        <v>7</v>
      </c>
      <c r="K14" s="23">
        <v>1</v>
      </c>
      <c r="M14" s="112" t="s">
        <v>10</v>
      </c>
      <c r="N14" s="48">
        <v>3.8888888888888888</v>
      </c>
      <c r="O14" s="61">
        <v>3.2222222222222223</v>
      </c>
      <c r="P14" s="61">
        <v>3.8888888888888888</v>
      </c>
      <c r="Q14" s="61">
        <v>4.7777777777777777</v>
      </c>
      <c r="R14" s="61">
        <v>3.4444444444444446</v>
      </c>
      <c r="S14" s="61">
        <v>2.5555555555555554</v>
      </c>
      <c r="T14" s="61">
        <v>4.2777777777777777</v>
      </c>
      <c r="U14" s="61">
        <v>3.6111111111111112</v>
      </c>
      <c r="V14" s="61">
        <v>3.3333333333333335</v>
      </c>
      <c r="W14" s="61">
        <v>2.5555555555555554</v>
      </c>
      <c r="X14" s="61">
        <v>3.3333333333333335</v>
      </c>
      <c r="Y14" s="61">
        <v>2.8888888888888888</v>
      </c>
      <c r="Z14" s="61">
        <v>2.6111111111111112</v>
      </c>
      <c r="AA14" s="61">
        <v>3.9444444444444446</v>
      </c>
      <c r="AB14" s="61">
        <v>3.3888888888888888</v>
      </c>
      <c r="AC14" s="61">
        <v>3.2222222222222223</v>
      </c>
      <c r="AD14" s="61">
        <v>2.8888888888888888</v>
      </c>
      <c r="AE14" s="62">
        <v>3</v>
      </c>
      <c r="AG14" s="18" t="s">
        <v>10</v>
      </c>
      <c r="AH14" s="23">
        <v>66</v>
      </c>
      <c r="AJ14" s="18" t="s">
        <v>10</v>
      </c>
      <c r="AK14" s="23">
        <v>55</v>
      </c>
      <c r="AM14" s="18" t="s">
        <v>10</v>
      </c>
      <c r="AN14" s="23">
        <v>18</v>
      </c>
      <c r="AP14" s="17"/>
      <c r="AQ14" s="100" t="s">
        <v>147</v>
      </c>
      <c r="AR14" s="97">
        <v>4</v>
      </c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9"/>
      <c r="BP14" s="18" t="s">
        <v>32</v>
      </c>
      <c r="BQ14" s="33">
        <v>618.75957375957364</v>
      </c>
      <c r="BS14" s="107">
        <v>8</v>
      </c>
      <c r="BT14" s="107">
        <v>30</v>
      </c>
    </row>
    <row r="15" spans="1:72">
      <c r="A15" s="18" t="s">
        <v>20</v>
      </c>
      <c r="B15" s="109">
        <v>38.727272727272727</v>
      </c>
      <c r="D15" s="18" t="s">
        <v>31</v>
      </c>
      <c r="E15" s="23">
        <v>395</v>
      </c>
      <c r="G15" s="18" t="s">
        <v>11</v>
      </c>
      <c r="H15" s="35">
        <v>54.333333333333336</v>
      </c>
      <c r="J15" s="18" t="s">
        <v>42</v>
      </c>
      <c r="K15" s="23">
        <v>1</v>
      </c>
      <c r="M15" s="112" t="s">
        <v>18</v>
      </c>
      <c r="N15" s="48">
        <v>4.5</v>
      </c>
      <c r="O15" s="61">
        <v>3.5</v>
      </c>
      <c r="P15" s="61">
        <v>5.25</v>
      </c>
      <c r="Q15" s="61">
        <v>5.75</v>
      </c>
      <c r="R15" s="61">
        <v>4</v>
      </c>
      <c r="S15" s="61">
        <v>3.5</v>
      </c>
      <c r="T15" s="61">
        <v>5.25</v>
      </c>
      <c r="U15" s="61">
        <v>3.75</v>
      </c>
      <c r="V15" s="61">
        <v>3</v>
      </c>
      <c r="W15" s="61">
        <v>3.25</v>
      </c>
      <c r="X15" s="61">
        <v>3</v>
      </c>
      <c r="Y15" s="61">
        <v>4.25</v>
      </c>
      <c r="Z15" s="61">
        <v>3</v>
      </c>
      <c r="AA15" s="61">
        <v>5.5</v>
      </c>
      <c r="AB15" s="61">
        <v>4.75</v>
      </c>
      <c r="AC15" s="61">
        <v>4.25</v>
      </c>
      <c r="AD15" s="61">
        <v>4</v>
      </c>
      <c r="AE15" s="62">
        <v>3.75</v>
      </c>
      <c r="AG15" s="18" t="s">
        <v>18</v>
      </c>
      <c r="AH15" s="23">
        <v>78</v>
      </c>
      <c r="AJ15" s="18" t="s">
        <v>18</v>
      </c>
      <c r="AK15" s="23">
        <v>67</v>
      </c>
      <c r="AM15" s="18" t="s">
        <v>18</v>
      </c>
      <c r="AN15" s="23">
        <v>4</v>
      </c>
      <c r="AP15" s="17"/>
      <c r="AQ15" s="100" t="s">
        <v>148</v>
      </c>
      <c r="AR15" s="97">
        <v>2</v>
      </c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9"/>
      <c r="BP15" s="18" t="s">
        <v>11</v>
      </c>
      <c r="BQ15" s="33">
        <v>617.54534062428797</v>
      </c>
      <c r="BS15" s="107">
        <v>9</v>
      </c>
      <c r="BT15" s="107">
        <v>28</v>
      </c>
    </row>
    <row r="16" spans="1:72">
      <c r="A16" s="18" t="s">
        <v>7</v>
      </c>
      <c r="B16" s="109">
        <v>38.333333333333336</v>
      </c>
      <c r="D16" s="18" t="s">
        <v>10</v>
      </c>
      <c r="E16" s="23">
        <v>386</v>
      </c>
      <c r="G16" s="18" t="s">
        <v>32</v>
      </c>
      <c r="H16" s="35">
        <v>54.4</v>
      </c>
      <c r="J16" s="18" t="s">
        <v>11</v>
      </c>
      <c r="K16" s="23">
        <v>1</v>
      </c>
      <c r="M16" s="112" t="s">
        <v>69</v>
      </c>
      <c r="N16" s="48">
        <v>3.5</v>
      </c>
      <c r="O16" s="61">
        <v>2.8</v>
      </c>
      <c r="P16" s="61">
        <v>3.6</v>
      </c>
      <c r="Q16" s="61">
        <v>4.4000000000000004</v>
      </c>
      <c r="R16" s="61">
        <v>3.2</v>
      </c>
      <c r="S16" s="61">
        <v>2.6</v>
      </c>
      <c r="T16" s="61">
        <v>4</v>
      </c>
      <c r="U16" s="61">
        <v>3.2</v>
      </c>
      <c r="V16" s="61">
        <v>3.3</v>
      </c>
      <c r="W16" s="61">
        <v>2.7</v>
      </c>
      <c r="X16" s="61">
        <v>2.6</v>
      </c>
      <c r="Y16" s="61">
        <v>2.5</v>
      </c>
      <c r="Z16" s="61">
        <v>2.5</v>
      </c>
      <c r="AA16" s="61">
        <v>3.9</v>
      </c>
      <c r="AB16" s="61">
        <v>3.2</v>
      </c>
      <c r="AC16" s="61">
        <v>3</v>
      </c>
      <c r="AD16" s="61">
        <v>2.6</v>
      </c>
      <c r="AE16" s="62">
        <v>3.1</v>
      </c>
      <c r="AG16" s="18" t="s">
        <v>69</v>
      </c>
      <c r="AH16" s="23">
        <v>60</v>
      </c>
      <c r="AJ16" s="18" t="s">
        <v>69</v>
      </c>
      <c r="AK16" s="23">
        <v>51</v>
      </c>
      <c r="AM16" s="18" t="s">
        <v>69</v>
      </c>
      <c r="AN16" s="23">
        <v>10</v>
      </c>
      <c r="AP16" s="17"/>
      <c r="AQ16" s="100" t="s">
        <v>149</v>
      </c>
      <c r="AR16" s="97">
        <v>3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9"/>
      <c r="BP16" s="18" t="s">
        <v>29</v>
      </c>
      <c r="BQ16" s="33">
        <v>608.88783146677883</v>
      </c>
      <c r="BS16" s="107">
        <v>10</v>
      </c>
      <c r="BT16" s="107">
        <v>26</v>
      </c>
    </row>
    <row r="17" spans="1:72">
      <c r="A17" s="18" t="s">
        <v>42</v>
      </c>
      <c r="B17" s="109">
        <v>38</v>
      </c>
      <c r="D17" s="18" t="s">
        <v>5</v>
      </c>
      <c r="E17" s="23">
        <v>378</v>
      </c>
      <c r="G17" s="18" t="s">
        <v>52</v>
      </c>
      <c r="H17" s="35">
        <v>54.583333333333336</v>
      </c>
      <c r="J17" s="18" t="s">
        <v>8</v>
      </c>
      <c r="K17" s="23">
        <v>1</v>
      </c>
      <c r="M17" s="112" t="s">
        <v>77</v>
      </c>
      <c r="N17" s="48">
        <v>7</v>
      </c>
      <c r="O17" s="61">
        <v>3</v>
      </c>
      <c r="P17" s="61">
        <v>5</v>
      </c>
      <c r="Q17" s="61">
        <v>7</v>
      </c>
      <c r="R17" s="61">
        <v>4</v>
      </c>
      <c r="S17" s="61">
        <v>3</v>
      </c>
      <c r="T17" s="61">
        <v>6</v>
      </c>
      <c r="U17" s="61">
        <v>4</v>
      </c>
      <c r="V17" s="61">
        <v>4</v>
      </c>
      <c r="W17" s="61">
        <v>3</v>
      </c>
      <c r="X17" s="61">
        <v>3</v>
      </c>
      <c r="Y17" s="61">
        <v>4</v>
      </c>
      <c r="Z17" s="61">
        <v>4</v>
      </c>
      <c r="AA17" s="61">
        <v>5</v>
      </c>
      <c r="AB17" s="61">
        <v>5</v>
      </c>
      <c r="AC17" s="61">
        <v>4</v>
      </c>
      <c r="AD17" s="61">
        <v>4</v>
      </c>
      <c r="AE17" s="62">
        <v>4</v>
      </c>
      <c r="AG17" s="18" t="s">
        <v>77</v>
      </c>
      <c r="AH17" s="23">
        <v>79</v>
      </c>
      <c r="AJ17" s="18" t="s">
        <v>77</v>
      </c>
      <c r="AK17" s="23">
        <v>79</v>
      </c>
      <c r="AM17" s="18" t="s">
        <v>77</v>
      </c>
      <c r="AN17" s="23">
        <v>1</v>
      </c>
      <c r="AP17" s="17"/>
      <c r="AQ17" s="100" t="s">
        <v>150</v>
      </c>
      <c r="AR17" s="97">
        <v>4</v>
      </c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P17" s="18" t="s">
        <v>31</v>
      </c>
      <c r="BQ17" s="33">
        <v>549.43611651506387</v>
      </c>
      <c r="BS17" s="107">
        <v>11</v>
      </c>
      <c r="BT17" s="107">
        <v>24</v>
      </c>
    </row>
    <row r="18" spans="1:72">
      <c r="A18" s="18" t="s">
        <v>52</v>
      </c>
      <c r="B18" s="109">
        <v>37.75</v>
      </c>
      <c r="D18" s="18" t="s">
        <v>32</v>
      </c>
      <c r="E18" s="23">
        <v>368</v>
      </c>
      <c r="G18" s="18" t="s">
        <v>7</v>
      </c>
      <c r="H18" s="35">
        <v>54.611111111111114</v>
      </c>
      <c r="J18" s="18" t="s">
        <v>6</v>
      </c>
      <c r="K18" s="23">
        <v>1</v>
      </c>
      <c r="M18" s="112" t="s">
        <v>115</v>
      </c>
      <c r="N18" s="48">
        <v>4</v>
      </c>
      <c r="O18" s="61">
        <v>3</v>
      </c>
      <c r="P18" s="61">
        <v>3</v>
      </c>
      <c r="Q18" s="61">
        <v>5</v>
      </c>
      <c r="R18" s="61">
        <v>3</v>
      </c>
      <c r="S18" s="61">
        <v>3</v>
      </c>
      <c r="T18" s="61">
        <v>5</v>
      </c>
      <c r="U18" s="61">
        <v>4</v>
      </c>
      <c r="V18" s="61">
        <v>3</v>
      </c>
      <c r="W18" s="61">
        <v>3</v>
      </c>
      <c r="X18" s="61">
        <v>3</v>
      </c>
      <c r="Y18" s="61">
        <v>4</v>
      </c>
      <c r="Z18" s="61">
        <v>3</v>
      </c>
      <c r="AA18" s="61">
        <v>3</v>
      </c>
      <c r="AB18" s="61">
        <v>4</v>
      </c>
      <c r="AC18" s="61">
        <v>3</v>
      </c>
      <c r="AD18" s="61">
        <v>5</v>
      </c>
      <c r="AE18" s="62">
        <v>4</v>
      </c>
      <c r="AG18" s="18" t="s">
        <v>115</v>
      </c>
      <c r="AH18" s="23">
        <v>65</v>
      </c>
      <c r="AJ18" s="18" t="s">
        <v>115</v>
      </c>
      <c r="AK18" s="23">
        <v>65</v>
      </c>
      <c r="AM18" s="18" t="s">
        <v>115</v>
      </c>
      <c r="AN18" s="23">
        <v>1</v>
      </c>
      <c r="AP18" s="17"/>
      <c r="AQ18" s="100" t="s">
        <v>151</v>
      </c>
      <c r="AR18" s="97">
        <v>4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9"/>
      <c r="BP18" s="18" t="s">
        <v>52</v>
      </c>
      <c r="BQ18" s="33">
        <v>526.56398864293601</v>
      </c>
      <c r="BS18" s="107">
        <v>12</v>
      </c>
      <c r="BT18" s="107">
        <v>22</v>
      </c>
    </row>
    <row r="19" spans="1:72">
      <c r="A19" s="18" t="s">
        <v>32</v>
      </c>
      <c r="B19" s="109">
        <v>36.799999999999997</v>
      </c>
      <c r="D19" s="18" t="s">
        <v>8</v>
      </c>
      <c r="E19" s="23">
        <v>324</v>
      </c>
      <c r="G19" s="18" t="s">
        <v>58</v>
      </c>
      <c r="H19" s="35">
        <v>54.833333333333336</v>
      </c>
      <c r="J19" s="18" t="s">
        <v>57</v>
      </c>
      <c r="K19" s="23">
        <v>1</v>
      </c>
      <c r="M19" s="112" t="s">
        <v>168</v>
      </c>
      <c r="N19" s="48">
        <v>6</v>
      </c>
      <c r="O19" s="61">
        <v>4</v>
      </c>
      <c r="P19" s="61">
        <v>6</v>
      </c>
      <c r="Q19" s="61">
        <v>10</v>
      </c>
      <c r="R19" s="61">
        <v>4</v>
      </c>
      <c r="S19" s="61">
        <v>3</v>
      </c>
      <c r="T19" s="61">
        <v>6</v>
      </c>
      <c r="U19" s="61">
        <v>6</v>
      </c>
      <c r="V19" s="61">
        <v>5</v>
      </c>
      <c r="W19" s="61">
        <v>6</v>
      </c>
      <c r="X19" s="61">
        <v>4</v>
      </c>
      <c r="Y19" s="61">
        <v>6</v>
      </c>
      <c r="Z19" s="61">
        <v>3</v>
      </c>
      <c r="AA19" s="61">
        <v>7</v>
      </c>
      <c r="AB19" s="61">
        <v>7</v>
      </c>
      <c r="AC19" s="61">
        <v>5</v>
      </c>
      <c r="AD19" s="61">
        <v>3</v>
      </c>
      <c r="AE19" s="62">
        <v>5</v>
      </c>
      <c r="AG19" s="18" t="s">
        <v>168</v>
      </c>
      <c r="AH19" s="23">
        <v>96</v>
      </c>
      <c r="AJ19" s="18" t="s">
        <v>168</v>
      </c>
      <c r="AK19" s="23">
        <v>96</v>
      </c>
      <c r="AM19" s="18" t="s">
        <v>168</v>
      </c>
      <c r="AN19" s="23">
        <v>1</v>
      </c>
      <c r="AP19" s="17"/>
      <c r="AQ19" s="100" t="s">
        <v>152</v>
      </c>
      <c r="AR19" s="97">
        <v>3</v>
      </c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9"/>
      <c r="BP19" s="18" t="s">
        <v>10</v>
      </c>
      <c r="BQ19" s="33">
        <v>524.04895104895104</v>
      </c>
      <c r="BS19" s="107">
        <v>13</v>
      </c>
      <c r="BT19" s="107">
        <v>20</v>
      </c>
    </row>
    <row r="20" spans="1:72">
      <c r="A20" s="18" t="s">
        <v>8</v>
      </c>
      <c r="B20" s="109">
        <v>36</v>
      </c>
      <c r="D20" s="18" t="s">
        <v>11</v>
      </c>
      <c r="E20" s="23">
        <v>316</v>
      </c>
      <c r="G20" s="18" t="s">
        <v>8</v>
      </c>
      <c r="H20" s="35">
        <v>55</v>
      </c>
      <c r="J20" s="18" t="s">
        <v>31</v>
      </c>
      <c r="K20" s="23">
        <v>1</v>
      </c>
      <c r="M20" s="112" t="s">
        <v>99</v>
      </c>
      <c r="N20" s="48">
        <v>3</v>
      </c>
      <c r="O20" s="61">
        <v>2.5</v>
      </c>
      <c r="P20" s="61">
        <v>3</v>
      </c>
      <c r="Q20" s="61">
        <v>4.5</v>
      </c>
      <c r="R20" s="61">
        <v>2.5</v>
      </c>
      <c r="S20" s="61">
        <v>2.5</v>
      </c>
      <c r="T20" s="61">
        <v>4</v>
      </c>
      <c r="U20" s="61">
        <v>4</v>
      </c>
      <c r="V20" s="61">
        <v>3</v>
      </c>
      <c r="W20" s="61">
        <v>3</v>
      </c>
      <c r="X20" s="61">
        <v>3</v>
      </c>
      <c r="Y20" s="61">
        <v>3</v>
      </c>
      <c r="Z20" s="61">
        <v>3</v>
      </c>
      <c r="AA20" s="61">
        <v>3.5</v>
      </c>
      <c r="AB20" s="61">
        <v>3.5</v>
      </c>
      <c r="AC20" s="61">
        <v>3</v>
      </c>
      <c r="AD20" s="61">
        <v>2.5</v>
      </c>
      <c r="AE20" s="62">
        <v>4</v>
      </c>
      <c r="AG20" s="18" t="s">
        <v>99</v>
      </c>
      <c r="AH20" s="23">
        <v>58</v>
      </c>
      <c r="AJ20" s="18" t="s">
        <v>99</v>
      </c>
      <c r="AK20" s="23">
        <v>57</v>
      </c>
      <c r="AM20" s="18" t="s">
        <v>99</v>
      </c>
      <c r="AN20" s="23">
        <v>2</v>
      </c>
      <c r="AP20" s="17"/>
      <c r="AQ20" s="100" t="s">
        <v>153</v>
      </c>
      <c r="AR20" s="97">
        <v>5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9"/>
      <c r="BP20" s="18" t="s">
        <v>5</v>
      </c>
      <c r="BQ20" s="33">
        <v>522.57764165658898</v>
      </c>
      <c r="BS20" s="107">
        <v>14</v>
      </c>
      <c r="BT20" s="107">
        <v>18</v>
      </c>
    </row>
    <row r="21" spans="1:72">
      <c r="A21" s="18" t="s">
        <v>9</v>
      </c>
      <c r="B21" s="109">
        <v>35.133333333333333</v>
      </c>
      <c r="D21" s="18" t="s">
        <v>89</v>
      </c>
      <c r="E21" s="23">
        <v>295</v>
      </c>
      <c r="G21" s="18" t="s">
        <v>47</v>
      </c>
      <c r="H21" s="35">
        <v>55</v>
      </c>
      <c r="J21" s="36" t="s">
        <v>32</v>
      </c>
      <c r="K21" s="38">
        <v>1</v>
      </c>
      <c r="M21" s="112" t="s">
        <v>91</v>
      </c>
      <c r="N21" s="48">
        <v>3.6</v>
      </c>
      <c r="O21" s="61">
        <v>2.2000000000000002</v>
      </c>
      <c r="P21" s="61">
        <v>3</v>
      </c>
      <c r="Q21" s="61">
        <v>3.4</v>
      </c>
      <c r="R21" s="61">
        <v>3</v>
      </c>
      <c r="S21" s="61">
        <v>2.4</v>
      </c>
      <c r="T21" s="61">
        <v>3.4</v>
      </c>
      <c r="U21" s="61">
        <v>2.6</v>
      </c>
      <c r="V21" s="61">
        <v>2.6</v>
      </c>
      <c r="W21" s="61">
        <v>2.8</v>
      </c>
      <c r="X21" s="61">
        <v>3.2</v>
      </c>
      <c r="Y21" s="61">
        <v>2.2000000000000002</v>
      </c>
      <c r="Z21" s="61">
        <v>2</v>
      </c>
      <c r="AA21" s="61">
        <v>3.6</v>
      </c>
      <c r="AB21" s="61">
        <v>2.8</v>
      </c>
      <c r="AC21" s="61">
        <v>2.2000000000000002</v>
      </c>
      <c r="AD21" s="61">
        <v>2.4</v>
      </c>
      <c r="AE21" s="62">
        <v>3.6</v>
      </c>
      <c r="AG21" s="18" t="s">
        <v>91</v>
      </c>
      <c r="AH21" s="23">
        <v>54</v>
      </c>
      <c r="AJ21" s="18" t="s">
        <v>91</v>
      </c>
      <c r="AK21" s="23">
        <v>47</v>
      </c>
      <c r="AM21" s="18" t="s">
        <v>91</v>
      </c>
      <c r="AN21" s="23">
        <v>5</v>
      </c>
      <c r="AP21" s="17"/>
      <c r="AQ21" s="100" t="s">
        <v>154</v>
      </c>
      <c r="AR21" s="97">
        <v>4</v>
      </c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9"/>
      <c r="BP21" s="18" t="s">
        <v>24</v>
      </c>
      <c r="BQ21" s="33">
        <v>507.66366966366962</v>
      </c>
      <c r="BS21" s="107">
        <v>15</v>
      </c>
      <c r="BT21" s="107">
        <v>16</v>
      </c>
    </row>
    <row r="22" spans="1:72">
      <c r="A22" s="18" t="s">
        <v>11</v>
      </c>
      <c r="B22" s="109">
        <v>35.111111111111114</v>
      </c>
      <c r="D22" s="18" t="s">
        <v>69</v>
      </c>
      <c r="E22" s="23">
        <v>293</v>
      </c>
      <c r="G22" s="18" t="s">
        <v>42</v>
      </c>
      <c r="H22" s="35">
        <v>55</v>
      </c>
      <c r="M22" s="112" t="s">
        <v>36</v>
      </c>
      <c r="N22" s="48">
        <v>4</v>
      </c>
      <c r="O22" s="61">
        <v>3.5</v>
      </c>
      <c r="P22" s="61">
        <v>4.5</v>
      </c>
      <c r="Q22" s="61">
        <v>4.5</v>
      </c>
      <c r="R22" s="61">
        <v>3</v>
      </c>
      <c r="S22" s="61">
        <v>3</v>
      </c>
      <c r="T22" s="61">
        <v>5</v>
      </c>
      <c r="U22" s="61">
        <v>3.5</v>
      </c>
      <c r="V22" s="61">
        <v>3</v>
      </c>
      <c r="W22" s="61">
        <v>2.5</v>
      </c>
      <c r="X22" s="61">
        <v>2.5</v>
      </c>
      <c r="Y22" s="61">
        <v>2.5</v>
      </c>
      <c r="Z22" s="61">
        <v>4</v>
      </c>
      <c r="AA22" s="61">
        <v>3.5</v>
      </c>
      <c r="AB22" s="61">
        <v>3</v>
      </c>
      <c r="AC22" s="61">
        <v>3</v>
      </c>
      <c r="AD22" s="61">
        <v>2.5</v>
      </c>
      <c r="AE22" s="62">
        <v>4.5</v>
      </c>
      <c r="AG22" s="18" t="s">
        <v>36</v>
      </c>
      <c r="AH22" s="23">
        <v>63</v>
      </c>
      <c r="AJ22" s="18" t="s">
        <v>36</v>
      </c>
      <c r="AK22" s="23">
        <v>61</v>
      </c>
      <c r="AM22" s="18" t="s">
        <v>36</v>
      </c>
      <c r="AN22" s="23">
        <v>2</v>
      </c>
      <c r="AP22" s="17"/>
      <c r="AQ22" s="100" t="s">
        <v>155</v>
      </c>
      <c r="AR22" s="97">
        <v>4</v>
      </c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9"/>
      <c r="BP22" s="18" t="s">
        <v>14</v>
      </c>
      <c r="BQ22" s="33">
        <v>480.48673256567992</v>
      </c>
      <c r="BS22" s="107">
        <v>16</v>
      </c>
      <c r="BT22" s="107">
        <v>15</v>
      </c>
    </row>
    <row r="23" spans="1:72">
      <c r="A23" s="18" t="s">
        <v>58</v>
      </c>
      <c r="B23" s="109">
        <v>34.666666666666664</v>
      </c>
      <c r="D23" s="18" t="s">
        <v>24</v>
      </c>
      <c r="E23" s="23">
        <v>286</v>
      </c>
      <c r="G23" s="18" t="s">
        <v>9</v>
      </c>
      <c r="H23" s="35">
        <v>55.133333333333333</v>
      </c>
      <c r="M23" s="112" t="s">
        <v>67</v>
      </c>
      <c r="N23" s="48">
        <v>5.5</v>
      </c>
      <c r="O23" s="61">
        <v>3.5</v>
      </c>
      <c r="P23" s="61">
        <v>6</v>
      </c>
      <c r="Q23" s="61">
        <v>7</v>
      </c>
      <c r="R23" s="61">
        <v>4.5</v>
      </c>
      <c r="S23" s="61">
        <v>3.5</v>
      </c>
      <c r="T23" s="61">
        <v>5.5</v>
      </c>
      <c r="U23" s="61">
        <v>4</v>
      </c>
      <c r="V23" s="61">
        <v>4</v>
      </c>
      <c r="W23" s="61">
        <v>3.5</v>
      </c>
      <c r="X23" s="61">
        <v>3.5</v>
      </c>
      <c r="Y23" s="61">
        <v>3.5</v>
      </c>
      <c r="Z23" s="61">
        <v>3</v>
      </c>
      <c r="AA23" s="61">
        <v>7</v>
      </c>
      <c r="AB23" s="61">
        <v>4</v>
      </c>
      <c r="AC23" s="61">
        <v>5.5</v>
      </c>
      <c r="AD23" s="61">
        <v>4</v>
      </c>
      <c r="AE23" s="62">
        <v>3.5</v>
      </c>
      <c r="AG23" s="18" t="s">
        <v>67</v>
      </c>
      <c r="AH23" s="23">
        <v>94</v>
      </c>
      <c r="AJ23" s="18" t="s">
        <v>67</v>
      </c>
      <c r="AK23" s="23">
        <v>68</v>
      </c>
      <c r="AM23" s="18" t="s">
        <v>67</v>
      </c>
      <c r="AN23" s="23">
        <v>2</v>
      </c>
      <c r="AP23" s="17"/>
      <c r="AQ23" s="100" t="s">
        <v>156</v>
      </c>
      <c r="AR23" s="97">
        <v>3</v>
      </c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9"/>
      <c r="BP23" s="18" t="s">
        <v>37</v>
      </c>
      <c r="BQ23" s="33">
        <v>464.70901028795765</v>
      </c>
      <c r="BS23" s="107">
        <v>17</v>
      </c>
      <c r="BT23" s="107">
        <v>14</v>
      </c>
    </row>
    <row r="24" spans="1:72">
      <c r="A24" s="18" t="s">
        <v>59</v>
      </c>
      <c r="B24" s="109">
        <v>31.75</v>
      </c>
      <c r="D24" s="18" t="s">
        <v>14</v>
      </c>
      <c r="E24" s="23">
        <v>274</v>
      </c>
      <c r="G24" s="18" t="s">
        <v>40</v>
      </c>
      <c r="H24" s="35">
        <v>55.666666666666664</v>
      </c>
      <c r="M24" s="112" t="s">
        <v>80</v>
      </c>
      <c r="N24" s="48">
        <v>7</v>
      </c>
      <c r="O24" s="61">
        <v>7</v>
      </c>
      <c r="P24" s="61">
        <v>6</v>
      </c>
      <c r="Q24" s="61">
        <v>10</v>
      </c>
      <c r="R24" s="61">
        <v>9</v>
      </c>
      <c r="S24" s="61">
        <v>5</v>
      </c>
      <c r="T24" s="61">
        <v>6</v>
      </c>
      <c r="U24" s="61">
        <v>7</v>
      </c>
      <c r="V24" s="61">
        <v>5</v>
      </c>
      <c r="W24" s="61">
        <v>5</v>
      </c>
      <c r="X24" s="61">
        <v>5</v>
      </c>
      <c r="Y24" s="61">
        <v>6</v>
      </c>
      <c r="Z24" s="61">
        <v>4</v>
      </c>
      <c r="AA24" s="61">
        <v>7</v>
      </c>
      <c r="AB24" s="61">
        <v>7</v>
      </c>
      <c r="AC24" s="61">
        <v>6</v>
      </c>
      <c r="AD24" s="61">
        <v>5</v>
      </c>
      <c r="AE24" s="62">
        <v>5</v>
      </c>
      <c r="AG24" s="18" t="s">
        <v>80</v>
      </c>
      <c r="AH24" s="23">
        <v>112</v>
      </c>
      <c r="AJ24" s="18" t="s">
        <v>80</v>
      </c>
      <c r="AK24" s="23">
        <v>112</v>
      </c>
      <c r="AM24" s="18" t="s">
        <v>80</v>
      </c>
      <c r="AN24" s="23">
        <v>1</v>
      </c>
      <c r="AP24" s="17"/>
      <c r="AQ24" s="100" t="s">
        <v>157</v>
      </c>
      <c r="AR24" s="97">
        <v>3</v>
      </c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9"/>
      <c r="BP24" s="18" t="s">
        <v>35</v>
      </c>
      <c r="BQ24" s="33">
        <v>454.33982683982686</v>
      </c>
      <c r="BS24" s="107">
        <v>18</v>
      </c>
      <c r="BT24" s="107">
        <v>13</v>
      </c>
    </row>
    <row r="25" spans="1:72">
      <c r="A25" s="18" t="s">
        <v>40</v>
      </c>
      <c r="B25" s="109">
        <v>31</v>
      </c>
      <c r="D25" s="18" t="s">
        <v>37</v>
      </c>
      <c r="E25" s="23">
        <v>271</v>
      </c>
      <c r="G25" s="18" t="s">
        <v>109</v>
      </c>
      <c r="H25" s="35">
        <v>56</v>
      </c>
      <c r="M25" s="112" t="s">
        <v>112</v>
      </c>
      <c r="N25" s="48">
        <v>4</v>
      </c>
      <c r="O25" s="61">
        <v>3</v>
      </c>
      <c r="P25" s="61">
        <v>6</v>
      </c>
      <c r="Q25" s="61">
        <v>5</v>
      </c>
      <c r="R25" s="61">
        <v>4</v>
      </c>
      <c r="S25" s="61">
        <v>5</v>
      </c>
      <c r="T25" s="61">
        <v>8</v>
      </c>
      <c r="U25" s="61">
        <v>4</v>
      </c>
      <c r="V25" s="61">
        <v>3</v>
      </c>
      <c r="W25" s="61">
        <v>4</v>
      </c>
      <c r="X25" s="61">
        <v>3</v>
      </c>
      <c r="Y25" s="61">
        <v>3</v>
      </c>
      <c r="Z25" s="61">
        <v>3</v>
      </c>
      <c r="AA25" s="61">
        <v>5</v>
      </c>
      <c r="AB25" s="61">
        <v>4</v>
      </c>
      <c r="AC25" s="61">
        <v>4</v>
      </c>
      <c r="AD25" s="61">
        <v>3</v>
      </c>
      <c r="AE25" s="62">
        <v>4</v>
      </c>
      <c r="AG25" s="18" t="s">
        <v>112</v>
      </c>
      <c r="AH25" s="23">
        <v>75</v>
      </c>
      <c r="AJ25" s="18" t="s">
        <v>112</v>
      </c>
      <c r="AK25" s="23">
        <v>75</v>
      </c>
      <c r="AM25" s="18" t="s">
        <v>112</v>
      </c>
      <c r="AN25" s="23">
        <v>1</v>
      </c>
      <c r="AP25" s="15" t="s">
        <v>37</v>
      </c>
      <c r="AQ25" s="93" t="s">
        <v>140</v>
      </c>
      <c r="AR25" s="94">
        <v>4</v>
      </c>
      <c r="AS25" s="95">
        <v>3</v>
      </c>
      <c r="AT25" s="95"/>
      <c r="AU25" s="95">
        <v>4</v>
      </c>
      <c r="AV25" s="95">
        <v>3</v>
      </c>
      <c r="AW25" s="95">
        <v>3</v>
      </c>
      <c r="AX25" s="95"/>
      <c r="AY25" s="95">
        <v>3</v>
      </c>
      <c r="AZ25" s="95"/>
      <c r="BA25" s="95"/>
      <c r="BB25" s="95"/>
      <c r="BC25" s="95"/>
      <c r="BD25" s="95">
        <v>3</v>
      </c>
      <c r="BE25" s="95"/>
      <c r="BF25" s="95"/>
      <c r="BG25" s="95"/>
      <c r="BH25" s="95"/>
      <c r="BI25" s="95"/>
      <c r="BJ25" s="95">
        <v>5</v>
      </c>
      <c r="BK25" s="95"/>
      <c r="BL25" s="95"/>
      <c r="BM25" s="95">
        <v>4</v>
      </c>
      <c r="BN25" s="96">
        <v>4</v>
      </c>
      <c r="BP25" s="18" t="s">
        <v>89</v>
      </c>
      <c r="BQ25" s="33">
        <v>443.04978354978351</v>
      </c>
      <c r="BS25" s="107">
        <v>19</v>
      </c>
      <c r="BT25" s="107">
        <v>12</v>
      </c>
    </row>
    <row r="26" spans="1:72">
      <c r="A26" s="18" t="s">
        <v>69</v>
      </c>
      <c r="B26" s="109">
        <v>29.3</v>
      </c>
      <c r="D26" s="18" t="s">
        <v>43</v>
      </c>
      <c r="E26" s="23">
        <v>248</v>
      </c>
      <c r="G26" s="18" t="s">
        <v>59</v>
      </c>
      <c r="H26" s="35">
        <v>56.25</v>
      </c>
      <c r="M26" s="112" t="s">
        <v>64</v>
      </c>
      <c r="N26" s="48">
        <v>3.5</v>
      </c>
      <c r="O26" s="61">
        <v>3.25</v>
      </c>
      <c r="P26" s="61">
        <v>4.25</v>
      </c>
      <c r="Q26" s="61">
        <v>5</v>
      </c>
      <c r="R26" s="61">
        <v>3.75</v>
      </c>
      <c r="S26" s="61">
        <v>2.75</v>
      </c>
      <c r="T26" s="61">
        <v>4.75</v>
      </c>
      <c r="U26" s="61">
        <v>3.25</v>
      </c>
      <c r="V26" s="61">
        <v>4.5</v>
      </c>
      <c r="W26" s="61">
        <v>2.75</v>
      </c>
      <c r="X26" s="61">
        <v>3.75</v>
      </c>
      <c r="Y26" s="61">
        <v>3.25</v>
      </c>
      <c r="Z26" s="61">
        <v>3.25</v>
      </c>
      <c r="AA26" s="61">
        <v>4</v>
      </c>
      <c r="AB26" s="61">
        <v>3.75</v>
      </c>
      <c r="AC26" s="61">
        <v>3.5</v>
      </c>
      <c r="AD26" s="61">
        <v>2.75</v>
      </c>
      <c r="AE26" s="62">
        <v>3.75</v>
      </c>
      <c r="AG26" s="18" t="s">
        <v>64</v>
      </c>
      <c r="AH26" s="23">
        <v>72</v>
      </c>
      <c r="AJ26" s="18" t="s">
        <v>64</v>
      </c>
      <c r="AK26" s="23">
        <v>61</v>
      </c>
      <c r="AM26" s="18" t="s">
        <v>64</v>
      </c>
      <c r="AN26" s="23">
        <v>4</v>
      </c>
      <c r="AP26" s="17"/>
      <c r="AQ26" s="100" t="s">
        <v>141</v>
      </c>
      <c r="AR26" s="97">
        <v>3</v>
      </c>
      <c r="AS26" s="98">
        <v>3</v>
      </c>
      <c r="AT26" s="98"/>
      <c r="AU26" s="98">
        <v>3</v>
      </c>
      <c r="AV26" s="98">
        <v>4</v>
      </c>
      <c r="AW26" s="98">
        <v>4</v>
      </c>
      <c r="AX26" s="98"/>
      <c r="AY26" s="98">
        <v>3</v>
      </c>
      <c r="AZ26" s="98"/>
      <c r="BA26" s="98"/>
      <c r="BB26" s="98"/>
      <c r="BC26" s="98"/>
      <c r="BD26" s="98">
        <v>4</v>
      </c>
      <c r="BE26" s="98"/>
      <c r="BF26" s="98"/>
      <c r="BG26" s="98"/>
      <c r="BH26" s="98"/>
      <c r="BI26" s="98"/>
      <c r="BJ26" s="98">
        <v>3</v>
      </c>
      <c r="BK26" s="98"/>
      <c r="BL26" s="98"/>
      <c r="BM26" s="98">
        <v>3</v>
      </c>
      <c r="BN26" s="99">
        <v>3</v>
      </c>
      <c r="BP26" s="18" t="s">
        <v>69</v>
      </c>
      <c r="BQ26" s="33">
        <v>376.82883782883783</v>
      </c>
      <c r="BS26" s="107">
        <v>20</v>
      </c>
      <c r="BT26" s="107">
        <v>11</v>
      </c>
    </row>
    <row r="27" spans="1:72">
      <c r="A27" s="18" t="s">
        <v>98</v>
      </c>
      <c r="B27" s="109">
        <v>28.666666666666668</v>
      </c>
      <c r="D27" s="18" t="s">
        <v>6</v>
      </c>
      <c r="E27" s="23">
        <v>240</v>
      </c>
      <c r="G27" s="18" t="s">
        <v>98</v>
      </c>
      <c r="H27" s="35">
        <v>56.333333333333336</v>
      </c>
      <c r="M27" s="112" t="s">
        <v>60</v>
      </c>
      <c r="N27" s="48">
        <v>5</v>
      </c>
      <c r="O27" s="61">
        <v>5</v>
      </c>
      <c r="P27" s="61">
        <v>4</v>
      </c>
      <c r="Q27" s="61">
        <v>6</v>
      </c>
      <c r="R27" s="61">
        <v>3</v>
      </c>
      <c r="S27" s="61">
        <v>3</v>
      </c>
      <c r="T27" s="61">
        <v>4</v>
      </c>
      <c r="U27" s="61">
        <v>4</v>
      </c>
      <c r="V27" s="61">
        <v>4</v>
      </c>
      <c r="W27" s="61">
        <v>3</v>
      </c>
      <c r="X27" s="61">
        <v>2</v>
      </c>
      <c r="Y27" s="61">
        <v>4</v>
      </c>
      <c r="Z27" s="61">
        <v>2</v>
      </c>
      <c r="AA27" s="61">
        <v>3</v>
      </c>
      <c r="AB27" s="61">
        <v>4</v>
      </c>
      <c r="AC27" s="61">
        <v>3</v>
      </c>
      <c r="AD27" s="61">
        <v>4</v>
      </c>
      <c r="AE27" s="62">
        <v>4</v>
      </c>
      <c r="AG27" s="18" t="s">
        <v>60</v>
      </c>
      <c r="AH27" s="23">
        <v>67</v>
      </c>
      <c r="AJ27" s="18" t="s">
        <v>60</v>
      </c>
      <c r="AK27" s="23">
        <v>67</v>
      </c>
      <c r="AM27" s="18" t="s">
        <v>60</v>
      </c>
      <c r="AN27" s="23">
        <v>1</v>
      </c>
      <c r="AP27" s="17"/>
      <c r="AQ27" s="100" t="s">
        <v>142</v>
      </c>
      <c r="AR27" s="97">
        <v>3</v>
      </c>
      <c r="AS27" s="98">
        <v>4</v>
      </c>
      <c r="AT27" s="98"/>
      <c r="AU27" s="98">
        <v>3</v>
      </c>
      <c r="AV27" s="98">
        <v>3</v>
      </c>
      <c r="AW27" s="98">
        <v>3</v>
      </c>
      <c r="AX27" s="98"/>
      <c r="AY27" s="98">
        <v>4</v>
      </c>
      <c r="AZ27" s="98"/>
      <c r="BA27" s="98"/>
      <c r="BB27" s="98"/>
      <c r="BC27" s="98"/>
      <c r="BD27" s="98">
        <v>5</v>
      </c>
      <c r="BE27" s="98"/>
      <c r="BF27" s="98"/>
      <c r="BG27" s="98"/>
      <c r="BH27" s="98"/>
      <c r="BI27" s="98"/>
      <c r="BJ27" s="98">
        <v>5</v>
      </c>
      <c r="BK27" s="98"/>
      <c r="BL27" s="98"/>
      <c r="BM27" s="98">
        <v>5</v>
      </c>
      <c r="BN27" s="99">
        <v>3</v>
      </c>
      <c r="BP27" s="18" t="s">
        <v>85</v>
      </c>
      <c r="BQ27" s="33">
        <v>352.32739190633924</v>
      </c>
      <c r="BS27" s="107">
        <v>21</v>
      </c>
      <c r="BT27" s="107">
        <v>10</v>
      </c>
    </row>
    <row r="28" spans="1:72">
      <c r="A28" s="18" t="s">
        <v>85</v>
      </c>
      <c r="B28" s="109">
        <v>28.5</v>
      </c>
      <c r="D28" s="18" t="s">
        <v>85</v>
      </c>
      <c r="E28" s="23">
        <v>228</v>
      </c>
      <c r="G28" s="18" t="s">
        <v>69</v>
      </c>
      <c r="H28" s="35">
        <v>56.7</v>
      </c>
      <c r="M28" s="112" t="s">
        <v>7</v>
      </c>
      <c r="N28" s="48">
        <v>3.4444444444444446</v>
      </c>
      <c r="O28" s="61">
        <v>2.8333333333333335</v>
      </c>
      <c r="P28" s="61">
        <v>3.3333333333333335</v>
      </c>
      <c r="Q28" s="61">
        <v>4.166666666666667</v>
      </c>
      <c r="R28" s="61">
        <v>2.9444444444444446</v>
      </c>
      <c r="S28" s="61">
        <v>2.3888888888888888</v>
      </c>
      <c r="T28" s="61">
        <v>4.1111111111111107</v>
      </c>
      <c r="U28" s="61">
        <v>2.9444444444444446</v>
      </c>
      <c r="V28" s="61">
        <v>3</v>
      </c>
      <c r="W28" s="61">
        <v>2.5555555555555554</v>
      </c>
      <c r="X28" s="61">
        <v>2.8888888888888888</v>
      </c>
      <c r="Y28" s="61">
        <v>2.5555555555555554</v>
      </c>
      <c r="Z28" s="61">
        <v>2.2222222222222223</v>
      </c>
      <c r="AA28" s="61">
        <v>3.5</v>
      </c>
      <c r="AB28" s="61">
        <v>3</v>
      </c>
      <c r="AC28" s="61">
        <v>2.8333333333333335</v>
      </c>
      <c r="AD28" s="61">
        <v>2.8333333333333335</v>
      </c>
      <c r="AE28" s="62">
        <v>3</v>
      </c>
      <c r="AG28" s="18" t="s">
        <v>7</v>
      </c>
      <c r="AH28" s="23">
        <v>61</v>
      </c>
      <c r="AJ28" s="18" t="s">
        <v>7</v>
      </c>
      <c r="AK28" s="23">
        <v>49</v>
      </c>
      <c r="AM28" s="18" t="s">
        <v>7</v>
      </c>
      <c r="AN28" s="23">
        <v>18</v>
      </c>
      <c r="AP28" s="17"/>
      <c r="AQ28" s="100" t="s">
        <v>143</v>
      </c>
      <c r="AR28" s="97">
        <v>4</v>
      </c>
      <c r="AS28" s="98">
        <v>4</v>
      </c>
      <c r="AT28" s="98"/>
      <c r="AU28" s="98">
        <v>4</v>
      </c>
      <c r="AV28" s="98">
        <v>6</v>
      </c>
      <c r="AW28" s="98">
        <v>5</v>
      </c>
      <c r="AX28" s="98"/>
      <c r="AY28" s="98">
        <v>4</v>
      </c>
      <c r="AZ28" s="98"/>
      <c r="BA28" s="98"/>
      <c r="BB28" s="98"/>
      <c r="BC28" s="98"/>
      <c r="BD28" s="98">
        <v>4</v>
      </c>
      <c r="BE28" s="98"/>
      <c r="BF28" s="98"/>
      <c r="BG28" s="98"/>
      <c r="BH28" s="98"/>
      <c r="BI28" s="98"/>
      <c r="BJ28" s="98">
        <v>5</v>
      </c>
      <c r="BK28" s="98"/>
      <c r="BL28" s="98"/>
      <c r="BM28" s="98">
        <v>6</v>
      </c>
      <c r="BN28" s="99">
        <v>3</v>
      </c>
      <c r="BP28" s="18" t="s">
        <v>43</v>
      </c>
      <c r="BQ28" s="33">
        <v>352.000666000666</v>
      </c>
      <c r="BS28" s="107">
        <v>22</v>
      </c>
      <c r="BT28" s="107">
        <v>9</v>
      </c>
    </row>
    <row r="29" spans="1:72">
      <c r="A29" s="18" t="s">
        <v>57</v>
      </c>
      <c r="B29" s="109">
        <v>28.333333333333332</v>
      </c>
      <c r="D29" s="18" t="s">
        <v>91</v>
      </c>
      <c r="E29" s="23">
        <v>222</v>
      </c>
      <c r="G29" s="18" t="s">
        <v>106</v>
      </c>
      <c r="H29" s="35">
        <v>57</v>
      </c>
      <c r="M29" s="112" t="s">
        <v>88</v>
      </c>
      <c r="N29" s="48">
        <v>4.666666666666667</v>
      </c>
      <c r="O29" s="61">
        <v>4</v>
      </c>
      <c r="P29" s="61">
        <v>5.333333333333333</v>
      </c>
      <c r="Q29" s="61">
        <v>5.666666666666667</v>
      </c>
      <c r="R29" s="61">
        <v>4</v>
      </c>
      <c r="S29" s="61">
        <v>3.3333333333333335</v>
      </c>
      <c r="T29" s="61">
        <v>7</v>
      </c>
      <c r="U29" s="61">
        <v>4</v>
      </c>
      <c r="V29" s="61">
        <v>3.3333333333333335</v>
      </c>
      <c r="W29" s="61">
        <v>3</v>
      </c>
      <c r="X29" s="61">
        <v>3.6666666666666665</v>
      </c>
      <c r="Y29" s="61">
        <v>3.3333333333333335</v>
      </c>
      <c r="Z29" s="61">
        <v>4.666666666666667</v>
      </c>
      <c r="AA29" s="61">
        <v>5</v>
      </c>
      <c r="AB29" s="61">
        <v>3.3333333333333335</v>
      </c>
      <c r="AC29" s="61">
        <v>4</v>
      </c>
      <c r="AD29" s="61">
        <v>3</v>
      </c>
      <c r="AE29" s="62">
        <v>5</v>
      </c>
      <c r="AG29" s="18" t="s">
        <v>88</v>
      </c>
      <c r="AH29" s="23">
        <v>82</v>
      </c>
      <c r="AJ29" s="18" t="s">
        <v>88</v>
      </c>
      <c r="AK29" s="23">
        <v>72</v>
      </c>
      <c r="AM29" s="18" t="s">
        <v>88</v>
      </c>
      <c r="AN29" s="23">
        <v>3</v>
      </c>
      <c r="AP29" s="17"/>
      <c r="AQ29" s="100" t="s">
        <v>144</v>
      </c>
      <c r="AR29" s="97">
        <v>5</v>
      </c>
      <c r="AS29" s="98">
        <v>3</v>
      </c>
      <c r="AT29" s="98"/>
      <c r="AU29" s="98">
        <v>3</v>
      </c>
      <c r="AV29" s="98">
        <v>4</v>
      </c>
      <c r="AW29" s="98">
        <v>4</v>
      </c>
      <c r="AX29" s="98"/>
      <c r="AY29" s="98">
        <v>4</v>
      </c>
      <c r="AZ29" s="98"/>
      <c r="BA29" s="98"/>
      <c r="BB29" s="98"/>
      <c r="BC29" s="98"/>
      <c r="BD29" s="98">
        <v>3</v>
      </c>
      <c r="BE29" s="98"/>
      <c r="BF29" s="98"/>
      <c r="BG29" s="98"/>
      <c r="BH29" s="98"/>
      <c r="BI29" s="98"/>
      <c r="BJ29" s="98">
        <v>3</v>
      </c>
      <c r="BK29" s="98"/>
      <c r="BL29" s="98"/>
      <c r="BM29" s="98">
        <v>3</v>
      </c>
      <c r="BN29" s="99">
        <v>3</v>
      </c>
      <c r="BP29" s="18" t="s">
        <v>91</v>
      </c>
      <c r="BQ29" s="33">
        <v>326.74280982175719</v>
      </c>
      <c r="BS29" s="107">
        <v>23</v>
      </c>
      <c r="BT29" s="107">
        <v>8</v>
      </c>
    </row>
    <row r="30" spans="1:72">
      <c r="A30" s="18" t="s">
        <v>62</v>
      </c>
      <c r="B30" s="109">
        <v>28</v>
      </c>
      <c r="D30" s="18" t="s">
        <v>35</v>
      </c>
      <c r="E30" s="23">
        <v>211</v>
      </c>
      <c r="G30" s="18" t="s">
        <v>62</v>
      </c>
      <c r="H30" s="35">
        <v>57</v>
      </c>
      <c r="M30" s="112" t="s">
        <v>66</v>
      </c>
      <c r="N30" s="48">
        <v>7.5</v>
      </c>
      <c r="O30" s="61">
        <v>5</v>
      </c>
      <c r="P30" s="61">
        <v>7</v>
      </c>
      <c r="Q30" s="61">
        <v>10</v>
      </c>
      <c r="R30" s="61">
        <v>7</v>
      </c>
      <c r="S30" s="61">
        <v>3.5</v>
      </c>
      <c r="T30" s="61">
        <v>9.5</v>
      </c>
      <c r="U30" s="61">
        <v>5.5</v>
      </c>
      <c r="V30" s="61">
        <v>5</v>
      </c>
      <c r="W30" s="61">
        <v>5.5</v>
      </c>
      <c r="X30" s="61">
        <v>4.5</v>
      </c>
      <c r="Y30" s="61">
        <v>3.5</v>
      </c>
      <c r="Z30" s="61">
        <v>4</v>
      </c>
      <c r="AA30" s="61">
        <v>7.5</v>
      </c>
      <c r="AB30" s="61">
        <v>6.5</v>
      </c>
      <c r="AC30" s="61">
        <v>4</v>
      </c>
      <c r="AD30" s="61">
        <v>6.5</v>
      </c>
      <c r="AE30" s="62">
        <v>5.5</v>
      </c>
      <c r="AG30" s="18" t="s">
        <v>66</v>
      </c>
      <c r="AH30" s="23">
        <v>123</v>
      </c>
      <c r="AJ30" s="18" t="s">
        <v>66</v>
      </c>
      <c r="AK30" s="23">
        <v>92</v>
      </c>
      <c r="AM30" s="18" t="s">
        <v>66</v>
      </c>
      <c r="AN30" s="23">
        <v>2</v>
      </c>
      <c r="AP30" s="17"/>
      <c r="AQ30" s="100" t="s">
        <v>145</v>
      </c>
      <c r="AR30" s="97">
        <v>3</v>
      </c>
      <c r="AS30" s="98">
        <v>2</v>
      </c>
      <c r="AT30" s="98"/>
      <c r="AU30" s="98">
        <v>4</v>
      </c>
      <c r="AV30" s="98">
        <v>3</v>
      </c>
      <c r="AW30" s="98">
        <v>2</v>
      </c>
      <c r="AX30" s="98"/>
      <c r="AY30" s="98">
        <v>2</v>
      </c>
      <c r="AZ30" s="98"/>
      <c r="BA30" s="98"/>
      <c r="BB30" s="98"/>
      <c r="BC30" s="98"/>
      <c r="BD30" s="98">
        <v>4</v>
      </c>
      <c r="BE30" s="98"/>
      <c r="BF30" s="98"/>
      <c r="BG30" s="98"/>
      <c r="BH30" s="98"/>
      <c r="BI30" s="98"/>
      <c r="BJ30" s="98">
        <v>3</v>
      </c>
      <c r="BK30" s="98"/>
      <c r="BL30" s="98"/>
      <c r="BM30" s="98">
        <v>3</v>
      </c>
      <c r="BN30" s="99">
        <v>3</v>
      </c>
      <c r="BP30" s="18" t="s">
        <v>13</v>
      </c>
      <c r="BQ30" s="33">
        <v>310.71495171495167</v>
      </c>
      <c r="BS30" s="107">
        <v>24</v>
      </c>
      <c r="BT30" s="107">
        <v>7</v>
      </c>
    </row>
    <row r="31" spans="1:72">
      <c r="A31" s="18" t="s">
        <v>22</v>
      </c>
      <c r="B31" s="109">
        <v>27.705882352941178</v>
      </c>
      <c r="D31" s="18" t="s">
        <v>58</v>
      </c>
      <c r="E31" s="23">
        <v>208</v>
      </c>
      <c r="G31" s="18" t="s">
        <v>99</v>
      </c>
      <c r="H31" s="35">
        <v>57.5</v>
      </c>
      <c r="M31" s="112" t="s">
        <v>61</v>
      </c>
      <c r="N31" s="48">
        <v>4</v>
      </c>
      <c r="O31" s="61">
        <v>4</v>
      </c>
      <c r="P31" s="61">
        <v>4</v>
      </c>
      <c r="Q31" s="61">
        <v>5.5</v>
      </c>
      <c r="R31" s="61">
        <v>4.5</v>
      </c>
      <c r="S31" s="61">
        <v>3.5</v>
      </c>
      <c r="T31" s="61">
        <v>8</v>
      </c>
      <c r="U31" s="61">
        <v>4.5</v>
      </c>
      <c r="V31" s="61">
        <v>5</v>
      </c>
      <c r="W31" s="61">
        <v>2.5</v>
      </c>
      <c r="X31" s="61">
        <v>2.5</v>
      </c>
      <c r="Y31" s="61">
        <v>2.5</v>
      </c>
      <c r="Z31" s="61">
        <v>3.5</v>
      </c>
      <c r="AA31" s="61">
        <v>5</v>
      </c>
      <c r="AB31" s="61">
        <v>3</v>
      </c>
      <c r="AC31" s="61">
        <v>3</v>
      </c>
      <c r="AD31" s="61">
        <v>3.5</v>
      </c>
      <c r="AE31" s="62">
        <v>4</v>
      </c>
      <c r="AG31" s="18" t="s">
        <v>61</v>
      </c>
      <c r="AH31" s="23">
        <v>75</v>
      </c>
      <c r="AJ31" s="18" t="s">
        <v>61</v>
      </c>
      <c r="AK31" s="23">
        <v>70</v>
      </c>
      <c r="AM31" s="18" t="s">
        <v>61</v>
      </c>
      <c r="AN31" s="23">
        <v>2</v>
      </c>
      <c r="AP31" s="17"/>
      <c r="AQ31" s="100" t="s">
        <v>146</v>
      </c>
      <c r="AR31" s="97">
        <v>5</v>
      </c>
      <c r="AS31" s="98">
        <v>4</v>
      </c>
      <c r="AT31" s="98"/>
      <c r="AU31" s="98">
        <v>4</v>
      </c>
      <c r="AV31" s="98">
        <v>4</v>
      </c>
      <c r="AW31" s="98">
        <v>4</v>
      </c>
      <c r="AX31" s="98"/>
      <c r="AY31" s="98">
        <v>4</v>
      </c>
      <c r="AZ31" s="98"/>
      <c r="BA31" s="98"/>
      <c r="BB31" s="98"/>
      <c r="BC31" s="98"/>
      <c r="BD31" s="98">
        <v>3</v>
      </c>
      <c r="BE31" s="98"/>
      <c r="BF31" s="98"/>
      <c r="BG31" s="98"/>
      <c r="BH31" s="98"/>
      <c r="BI31" s="98"/>
      <c r="BJ31" s="98">
        <v>3</v>
      </c>
      <c r="BK31" s="98"/>
      <c r="BL31" s="98"/>
      <c r="BM31" s="98">
        <v>3</v>
      </c>
      <c r="BN31" s="99">
        <v>4</v>
      </c>
      <c r="BP31" s="18" t="s">
        <v>63</v>
      </c>
      <c r="BQ31" s="33">
        <v>282.80802530802532</v>
      </c>
      <c r="BS31" s="107">
        <v>25</v>
      </c>
      <c r="BT31" s="107">
        <v>6</v>
      </c>
    </row>
    <row r="32" spans="1:72">
      <c r="A32" s="18" t="s">
        <v>63</v>
      </c>
      <c r="B32" s="109">
        <v>27.2</v>
      </c>
      <c r="D32" s="18" t="s">
        <v>13</v>
      </c>
      <c r="E32" s="23">
        <v>193</v>
      </c>
      <c r="G32" s="18" t="s">
        <v>85</v>
      </c>
      <c r="H32" s="35">
        <v>57.5</v>
      </c>
      <c r="M32" s="112" t="s">
        <v>27</v>
      </c>
      <c r="N32" s="48">
        <v>4.833333333333333</v>
      </c>
      <c r="O32" s="61">
        <v>4</v>
      </c>
      <c r="P32" s="61">
        <v>4.833333333333333</v>
      </c>
      <c r="Q32" s="61">
        <v>5.833333333333333</v>
      </c>
      <c r="R32" s="61">
        <v>4.666666666666667</v>
      </c>
      <c r="S32" s="61">
        <v>4</v>
      </c>
      <c r="T32" s="61">
        <v>5.833333333333333</v>
      </c>
      <c r="U32" s="61">
        <v>4.166666666666667</v>
      </c>
      <c r="V32" s="61">
        <v>3.6666666666666665</v>
      </c>
      <c r="W32" s="61">
        <v>3.5</v>
      </c>
      <c r="X32" s="61">
        <v>4</v>
      </c>
      <c r="Y32" s="61">
        <v>4.333333333333333</v>
      </c>
      <c r="Z32" s="61">
        <v>3.3333333333333335</v>
      </c>
      <c r="AA32" s="61">
        <v>5</v>
      </c>
      <c r="AB32" s="61">
        <v>4.333333333333333</v>
      </c>
      <c r="AC32" s="61">
        <v>3.8333333333333335</v>
      </c>
      <c r="AD32" s="61">
        <v>4.166666666666667</v>
      </c>
      <c r="AE32" s="62">
        <v>4.166666666666667</v>
      </c>
      <c r="AG32" s="18" t="s">
        <v>27</v>
      </c>
      <c r="AH32" s="23">
        <v>84</v>
      </c>
      <c r="AJ32" s="18" t="s">
        <v>27</v>
      </c>
      <c r="AK32" s="23">
        <v>71</v>
      </c>
      <c r="AM32" s="18" t="s">
        <v>27</v>
      </c>
      <c r="AN32" s="23">
        <v>6</v>
      </c>
      <c r="AP32" s="17"/>
      <c r="AQ32" s="100" t="s">
        <v>147</v>
      </c>
      <c r="AR32" s="97">
        <v>3</v>
      </c>
      <c r="AS32" s="98">
        <v>2</v>
      </c>
      <c r="AT32" s="98"/>
      <c r="AU32" s="98">
        <v>2</v>
      </c>
      <c r="AV32" s="98">
        <v>2</v>
      </c>
      <c r="AW32" s="98">
        <v>4</v>
      </c>
      <c r="AX32" s="98"/>
      <c r="AY32" s="98">
        <v>3</v>
      </c>
      <c r="AZ32" s="98"/>
      <c r="BA32" s="98"/>
      <c r="BB32" s="98"/>
      <c r="BC32" s="98"/>
      <c r="BD32" s="98">
        <v>4</v>
      </c>
      <c r="BE32" s="98"/>
      <c r="BF32" s="98"/>
      <c r="BG32" s="98"/>
      <c r="BH32" s="98"/>
      <c r="BI32" s="98"/>
      <c r="BJ32" s="98">
        <v>3</v>
      </c>
      <c r="BK32" s="98"/>
      <c r="BL32" s="98"/>
      <c r="BM32" s="98">
        <v>2</v>
      </c>
      <c r="BN32" s="99">
        <v>5</v>
      </c>
      <c r="BP32" s="18" t="s">
        <v>6</v>
      </c>
      <c r="BQ32" s="33">
        <v>259.9069264069264</v>
      </c>
      <c r="BS32" s="107">
        <v>26</v>
      </c>
      <c r="BT32" s="107">
        <v>5</v>
      </c>
    </row>
    <row r="33" spans="1:72">
      <c r="A33" s="18" t="s">
        <v>37</v>
      </c>
      <c r="B33" s="109">
        <v>27.1</v>
      </c>
      <c r="D33" s="18" t="s">
        <v>92</v>
      </c>
      <c r="E33" s="23">
        <v>158</v>
      </c>
      <c r="G33" s="18" t="s">
        <v>22</v>
      </c>
      <c r="H33" s="35">
        <v>57.647058823529413</v>
      </c>
      <c r="M33" s="112" t="s">
        <v>8</v>
      </c>
      <c r="N33" s="48">
        <v>3.5555555555555554</v>
      </c>
      <c r="O33" s="61">
        <v>2.6666666666666665</v>
      </c>
      <c r="P33" s="61">
        <v>3.3333333333333335</v>
      </c>
      <c r="Q33" s="61">
        <v>4.4444444444444446</v>
      </c>
      <c r="R33" s="61">
        <v>3.4444444444444446</v>
      </c>
      <c r="S33" s="61">
        <v>2.6666666666666665</v>
      </c>
      <c r="T33" s="61">
        <v>3.8888888888888888</v>
      </c>
      <c r="U33" s="61">
        <v>3.2222222222222223</v>
      </c>
      <c r="V33" s="61">
        <v>3.1111111111111112</v>
      </c>
      <c r="W33" s="61">
        <v>2.5555555555555554</v>
      </c>
      <c r="X33" s="61">
        <v>3</v>
      </c>
      <c r="Y33" s="61">
        <v>2.6666666666666665</v>
      </c>
      <c r="Z33" s="61">
        <v>2.2222222222222223</v>
      </c>
      <c r="AA33" s="61">
        <v>3.2222222222222223</v>
      </c>
      <c r="AB33" s="61">
        <v>2.8888888888888888</v>
      </c>
      <c r="AC33" s="61">
        <v>2.6666666666666665</v>
      </c>
      <c r="AD33" s="61">
        <v>2.5555555555555554</v>
      </c>
      <c r="AE33" s="62">
        <v>2.8888888888888888</v>
      </c>
      <c r="AG33" s="18" t="s">
        <v>8</v>
      </c>
      <c r="AH33" s="23">
        <v>59</v>
      </c>
      <c r="AJ33" s="18" t="s">
        <v>8</v>
      </c>
      <c r="AK33" s="23">
        <v>49</v>
      </c>
      <c r="AM33" s="18" t="s">
        <v>8</v>
      </c>
      <c r="AN33" s="23">
        <v>9</v>
      </c>
      <c r="AP33" s="17"/>
      <c r="AQ33" s="100" t="s">
        <v>148</v>
      </c>
      <c r="AR33" s="97">
        <v>3</v>
      </c>
      <c r="AS33" s="98">
        <v>3</v>
      </c>
      <c r="AT33" s="98"/>
      <c r="AU33" s="98">
        <v>3</v>
      </c>
      <c r="AV33" s="98">
        <v>3</v>
      </c>
      <c r="AW33" s="98">
        <v>4</v>
      </c>
      <c r="AX33" s="98"/>
      <c r="AY33" s="98">
        <v>2</v>
      </c>
      <c r="AZ33" s="98"/>
      <c r="BA33" s="98"/>
      <c r="BB33" s="98"/>
      <c r="BC33" s="98"/>
      <c r="BD33" s="98">
        <v>4</v>
      </c>
      <c r="BE33" s="98"/>
      <c r="BF33" s="98"/>
      <c r="BG33" s="98"/>
      <c r="BH33" s="98"/>
      <c r="BI33" s="98"/>
      <c r="BJ33" s="98">
        <v>4</v>
      </c>
      <c r="BK33" s="98"/>
      <c r="BL33" s="98"/>
      <c r="BM33" s="98">
        <v>3</v>
      </c>
      <c r="BN33" s="99">
        <v>2</v>
      </c>
      <c r="BP33" s="18" t="s">
        <v>58</v>
      </c>
      <c r="BQ33" s="33">
        <v>242.68897768897767</v>
      </c>
      <c r="BS33" s="107">
        <v>27</v>
      </c>
      <c r="BT33" s="107">
        <v>4</v>
      </c>
    </row>
    <row r="34" spans="1:72">
      <c r="A34" s="18" t="s">
        <v>99</v>
      </c>
      <c r="B34" s="109">
        <v>27</v>
      </c>
      <c r="D34" s="18" t="s">
        <v>16</v>
      </c>
      <c r="E34" s="23">
        <v>155</v>
      </c>
      <c r="G34" s="18" t="s">
        <v>92</v>
      </c>
      <c r="H34" s="35">
        <v>57.833333333333336</v>
      </c>
      <c r="M34" s="112" t="s">
        <v>159</v>
      </c>
      <c r="N34" s="48">
        <v>5</v>
      </c>
      <c r="O34" s="61">
        <v>5</v>
      </c>
      <c r="P34" s="61">
        <v>4</v>
      </c>
      <c r="Q34" s="61">
        <v>7</v>
      </c>
      <c r="R34" s="61">
        <v>3</v>
      </c>
      <c r="S34" s="61">
        <v>3</v>
      </c>
      <c r="T34" s="61">
        <v>4</v>
      </c>
      <c r="U34" s="61">
        <v>3</v>
      </c>
      <c r="V34" s="61">
        <v>3</v>
      </c>
      <c r="W34" s="61">
        <v>4</v>
      </c>
      <c r="X34" s="61">
        <v>3</v>
      </c>
      <c r="Y34" s="61">
        <v>4</v>
      </c>
      <c r="Z34" s="61">
        <v>3</v>
      </c>
      <c r="AA34" s="61">
        <v>5</v>
      </c>
      <c r="AB34" s="61">
        <v>4</v>
      </c>
      <c r="AC34" s="61">
        <v>3</v>
      </c>
      <c r="AD34" s="61">
        <v>4</v>
      </c>
      <c r="AE34" s="62">
        <v>3</v>
      </c>
      <c r="AG34" s="18" t="s">
        <v>159</v>
      </c>
      <c r="AH34" s="23">
        <v>70</v>
      </c>
      <c r="AJ34" s="18" t="s">
        <v>159</v>
      </c>
      <c r="AK34" s="23">
        <v>70</v>
      </c>
      <c r="AM34" s="18" t="s">
        <v>159</v>
      </c>
      <c r="AN34" s="23">
        <v>1</v>
      </c>
      <c r="AP34" s="17"/>
      <c r="AQ34" s="100" t="s">
        <v>149</v>
      </c>
      <c r="AR34" s="97">
        <v>3</v>
      </c>
      <c r="AS34" s="98">
        <v>3</v>
      </c>
      <c r="AT34" s="98"/>
      <c r="AU34" s="98">
        <v>3</v>
      </c>
      <c r="AV34" s="98">
        <v>3</v>
      </c>
      <c r="AW34" s="98">
        <v>3</v>
      </c>
      <c r="AX34" s="98"/>
      <c r="AY34" s="98">
        <v>4</v>
      </c>
      <c r="AZ34" s="98"/>
      <c r="BA34" s="98"/>
      <c r="BB34" s="98"/>
      <c r="BC34" s="98"/>
      <c r="BD34" s="98">
        <v>3</v>
      </c>
      <c r="BE34" s="98"/>
      <c r="BF34" s="98"/>
      <c r="BG34" s="98"/>
      <c r="BH34" s="98"/>
      <c r="BI34" s="98"/>
      <c r="BJ34" s="98">
        <v>3</v>
      </c>
      <c r="BK34" s="98"/>
      <c r="BL34" s="98"/>
      <c r="BM34" s="98">
        <v>3</v>
      </c>
      <c r="BN34" s="99">
        <v>3</v>
      </c>
      <c r="BP34" s="18" t="s">
        <v>92</v>
      </c>
      <c r="BQ34" s="33">
        <v>241.78421578421577</v>
      </c>
      <c r="BS34" s="107">
        <v>28</v>
      </c>
      <c r="BT34" s="107">
        <v>3</v>
      </c>
    </row>
    <row r="35" spans="1:72">
      <c r="A35" s="18" t="s">
        <v>29</v>
      </c>
      <c r="B35" s="109">
        <v>27</v>
      </c>
      <c r="D35" s="18" t="s">
        <v>63</v>
      </c>
      <c r="E35" s="23">
        <v>136</v>
      </c>
      <c r="G35" s="18" t="s">
        <v>48</v>
      </c>
      <c r="H35" s="35">
        <v>58</v>
      </c>
      <c r="M35" s="112" t="s">
        <v>30</v>
      </c>
      <c r="N35" s="48">
        <v>3</v>
      </c>
      <c r="O35" s="61">
        <v>2.6</v>
      </c>
      <c r="P35" s="61">
        <v>3.2</v>
      </c>
      <c r="Q35" s="61">
        <v>3.5</v>
      </c>
      <c r="R35" s="61">
        <v>3.4</v>
      </c>
      <c r="S35" s="61">
        <v>2.2999999999999998</v>
      </c>
      <c r="T35" s="61">
        <v>3.1</v>
      </c>
      <c r="U35" s="61">
        <v>2.6</v>
      </c>
      <c r="V35" s="61">
        <v>2.8</v>
      </c>
      <c r="W35" s="61">
        <v>2.2000000000000002</v>
      </c>
      <c r="X35" s="61">
        <v>2.2999999999999998</v>
      </c>
      <c r="Y35" s="61">
        <v>2.4</v>
      </c>
      <c r="Z35" s="61">
        <v>2.2000000000000002</v>
      </c>
      <c r="AA35" s="61">
        <v>3</v>
      </c>
      <c r="AB35" s="61">
        <v>3</v>
      </c>
      <c r="AC35" s="61">
        <v>2.8</v>
      </c>
      <c r="AD35" s="61">
        <v>2.4</v>
      </c>
      <c r="AE35" s="62">
        <v>2.8</v>
      </c>
      <c r="AG35" s="18" t="s">
        <v>30</v>
      </c>
      <c r="AH35" s="23">
        <v>52</v>
      </c>
      <c r="AJ35" s="18" t="s">
        <v>30</v>
      </c>
      <c r="AK35" s="23">
        <v>46</v>
      </c>
      <c r="AM35" s="18" t="s">
        <v>30</v>
      </c>
      <c r="AN35" s="23">
        <v>10</v>
      </c>
      <c r="AP35" s="17"/>
      <c r="AQ35" s="100" t="s">
        <v>150</v>
      </c>
      <c r="AR35" s="97">
        <v>2</v>
      </c>
      <c r="AS35" s="98">
        <v>2</v>
      </c>
      <c r="AT35" s="98"/>
      <c r="AU35" s="98">
        <v>2</v>
      </c>
      <c r="AV35" s="98">
        <v>4</v>
      </c>
      <c r="AW35" s="98">
        <v>3</v>
      </c>
      <c r="AX35" s="98"/>
      <c r="AY35" s="98">
        <v>4</v>
      </c>
      <c r="AZ35" s="98"/>
      <c r="BA35" s="98"/>
      <c r="BB35" s="98"/>
      <c r="BC35" s="98"/>
      <c r="BD35" s="98">
        <v>2</v>
      </c>
      <c r="BE35" s="98"/>
      <c r="BF35" s="98"/>
      <c r="BG35" s="98"/>
      <c r="BH35" s="98"/>
      <c r="BI35" s="98"/>
      <c r="BJ35" s="98">
        <v>4</v>
      </c>
      <c r="BK35" s="98"/>
      <c r="BL35" s="98"/>
      <c r="BM35" s="98">
        <v>3</v>
      </c>
      <c r="BN35" s="99">
        <v>2</v>
      </c>
      <c r="BP35" s="18" t="s">
        <v>59</v>
      </c>
      <c r="BQ35" s="33">
        <v>230.80802530802532</v>
      </c>
      <c r="BS35" s="107">
        <v>29</v>
      </c>
      <c r="BT35" s="107">
        <v>2</v>
      </c>
    </row>
    <row r="36" spans="1:72">
      <c r="A36" s="18" t="s">
        <v>89</v>
      </c>
      <c r="B36" s="109">
        <v>26.818181818181817</v>
      </c>
      <c r="D36" s="18" t="s">
        <v>59</v>
      </c>
      <c r="E36" s="23">
        <v>127</v>
      </c>
      <c r="G36" s="18" t="s">
        <v>57</v>
      </c>
      <c r="H36" s="35">
        <v>58</v>
      </c>
      <c r="M36" s="112" t="s">
        <v>114</v>
      </c>
      <c r="N36" s="48">
        <v>5</v>
      </c>
      <c r="O36" s="61">
        <v>5</v>
      </c>
      <c r="P36" s="61">
        <v>6</v>
      </c>
      <c r="Q36" s="61">
        <v>6</v>
      </c>
      <c r="R36" s="61">
        <v>6</v>
      </c>
      <c r="S36" s="61">
        <v>5</v>
      </c>
      <c r="T36" s="61">
        <v>5</v>
      </c>
      <c r="U36" s="61">
        <v>5</v>
      </c>
      <c r="V36" s="61">
        <v>5</v>
      </c>
      <c r="W36" s="61">
        <v>5</v>
      </c>
      <c r="X36" s="61">
        <v>3</v>
      </c>
      <c r="Y36" s="61">
        <v>3</v>
      </c>
      <c r="Z36" s="61">
        <v>4</v>
      </c>
      <c r="AA36" s="61">
        <v>9</v>
      </c>
      <c r="AB36" s="61">
        <v>7</v>
      </c>
      <c r="AC36" s="61">
        <v>4</v>
      </c>
      <c r="AD36" s="61">
        <v>5</v>
      </c>
      <c r="AE36" s="62">
        <v>6</v>
      </c>
      <c r="AG36" s="18" t="s">
        <v>114</v>
      </c>
      <c r="AH36" s="23">
        <v>94</v>
      </c>
      <c r="AJ36" s="18" t="s">
        <v>114</v>
      </c>
      <c r="AK36" s="23">
        <v>94</v>
      </c>
      <c r="AM36" s="18" t="s">
        <v>114</v>
      </c>
      <c r="AN36" s="23">
        <v>1</v>
      </c>
      <c r="AP36" s="17"/>
      <c r="AQ36" s="100" t="s">
        <v>151</v>
      </c>
      <c r="AR36" s="97">
        <v>2</v>
      </c>
      <c r="AS36" s="98">
        <v>2</v>
      </c>
      <c r="AT36" s="98"/>
      <c r="AU36" s="98">
        <v>3</v>
      </c>
      <c r="AV36" s="98">
        <v>3</v>
      </c>
      <c r="AW36" s="98">
        <v>2</v>
      </c>
      <c r="AX36" s="98"/>
      <c r="AY36" s="98">
        <v>3</v>
      </c>
      <c r="AZ36" s="98"/>
      <c r="BA36" s="98"/>
      <c r="BB36" s="98"/>
      <c r="BC36" s="98"/>
      <c r="BD36" s="98">
        <v>2</v>
      </c>
      <c r="BE36" s="98"/>
      <c r="BF36" s="98"/>
      <c r="BG36" s="98"/>
      <c r="BH36" s="98"/>
      <c r="BI36" s="98"/>
      <c r="BJ36" s="98">
        <v>3</v>
      </c>
      <c r="BK36" s="98"/>
      <c r="BL36" s="98"/>
      <c r="BM36" s="98">
        <v>2</v>
      </c>
      <c r="BN36" s="99">
        <v>2</v>
      </c>
      <c r="BP36" s="18" t="s">
        <v>33</v>
      </c>
      <c r="BQ36" s="33">
        <v>210.66300366300368</v>
      </c>
      <c r="BS36" s="107">
        <v>30</v>
      </c>
      <c r="BT36" s="107">
        <v>1</v>
      </c>
    </row>
    <row r="37" spans="1:72">
      <c r="A37" s="18" t="s">
        <v>35</v>
      </c>
      <c r="B37" s="109">
        <v>26.375</v>
      </c>
      <c r="D37" s="18" t="s">
        <v>15</v>
      </c>
      <c r="E37" s="23">
        <v>120</v>
      </c>
      <c r="G37" s="18" t="s">
        <v>35</v>
      </c>
      <c r="H37" s="35">
        <v>58</v>
      </c>
      <c r="M37" s="112" t="s">
        <v>31</v>
      </c>
      <c r="N37" s="48">
        <v>3.1</v>
      </c>
      <c r="O37" s="61">
        <v>2.8</v>
      </c>
      <c r="P37" s="61">
        <v>3.1</v>
      </c>
      <c r="Q37" s="61">
        <v>4.2</v>
      </c>
      <c r="R37" s="61">
        <v>3</v>
      </c>
      <c r="S37" s="61">
        <v>2.6</v>
      </c>
      <c r="T37" s="61">
        <v>3.7</v>
      </c>
      <c r="U37" s="61">
        <v>3.3</v>
      </c>
      <c r="V37" s="61">
        <v>3.2</v>
      </c>
      <c r="W37" s="61">
        <v>2.5</v>
      </c>
      <c r="X37" s="61">
        <v>2.4</v>
      </c>
      <c r="Y37" s="61">
        <v>2.6</v>
      </c>
      <c r="Z37" s="61">
        <v>2.2000000000000002</v>
      </c>
      <c r="AA37" s="61">
        <v>3.3</v>
      </c>
      <c r="AB37" s="61">
        <v>2.8</v>
      </c>
      <c r="AC37" s="61">
        <v>2.5</v>
      </c>
      <c r="AD37" s="61">
        <v>2.7</v>
      </c>
      <c r="AE37" s="62">
        <v>3.2</v>
      </c>
      <c r="AG37" s="18" t="s">
        <v>31</v>
      </c>
      <c r="AH37" s="23">
        <v>58</v>
      </c>
      <c r="AJ37" s="18" t="s">
        <v>31</v>
      </c>
      <c r="AK37" s="23">
        <v>51</v>
      </c>
      <c r="AM37" s="18" t="s">
        <v>31</v>
      </c>
      <c r="AN37" s="23">
        <v>10</v>
      </c>
      <c r="AP37" s="17"/>
      <c r="AQ37" s="100" t="s">
        <v>152</v>
      </c>
      <c r="AR37" s="97">
        <v>2</v>
      </c>
      <c r="AS37" s="98">
        <v>3</v>
      </c>
      <c r="AT37" s="98"/>
      <c r="AU37" s="98">
        <v>2</v>
      </c>
      <c r="AV37" s="98">
        <v>2</v>
      </c>
      <c r="AW37" s="98">
        <v>2</v>
      </c>
      <c r="AX37" s="98"/>
      <c r="AY37" s="98">
        <v>3</v>
      </c>
      <c r="AZ37" s="98"/>
      <c r="BA37" s="98"/>
      <c r="BB37" s="98"/>
      <c r="BC37" s="98"/>
      <c r="BD37" s="98">
        <v>3</v>
      </c>
      <c r="BE37" s="98"/>
      <c r="BF37" s="98"/>
      <c r="BG37" s="98"/>
      <c r="BH37" s="98"/>
      <c r="BI37" s="98"/>
      <c r="BJ37" s="98">
        <v>3</v>
      </c>
      <c r="BK37" s="98"/>
      <c r="BL37" s="98"/>
      <c r="BM37" s="98">
        <v>2</v>
      </c>
      <c r="BN37" s="99">
        <v>5</v>
      </c>
      <c r="BP37" s="18" t="s">
        <v>15</v>
      </c>
      <c r="BQ37" s="33">
        <v>168.71428571428572</v>
      </c>
      <c r="BS37" s="107">
        <v>31</v>
      </c>
      <c r="BT37" s="107">
        <v>0</v>
      </c>
    </row>
    <row r="38" spans="1:72">
      <c r="A38" s="18" t="s">
        <v>53</v>
      </c>
      <c r="B38" s="109">
        <v>26.333333333333332</v>
      </c>
      <c r="D38" s="18" t="s">
        <v>33</v>
      </c>
      <c r="E38" s="23">
        <v>117</v>
      </c>
      <c r="G38" s="18" t="s">
        <v>29</v>
      </c>
      <c r="H38" s="35">
        <v>58.1875</v>
      </c>
      <c r="M38" s="112" t="s">
        <v>107</v>
      </c>
      <c r="N38" s="48">
        <v>5</v>
      </c>
      <c r="O38" s="61">
        <v>4</v>
      </c>
      <c r="P38" s="61">
        <v>4</v>
      </c>
      <c r="Q38" s="61">
        <v>5</v>
      </c>
      <c r="R38" s="61">
        <v>3</v>
      </c>
      <c r="S38" s="61">
        <v>4</v>
      </c>
      <c r="T38" s="61">
        <v>4</v>
      </c>
      <c r="U38" s="61">
        <v>5</v>
      </c>
      <c r="V38" s="61">
        <v>4</v>
      </c>
      <c r="W38" s="61">
        <v>2</v>
      </c>
      <c r="X38" s="61">
        <v>4</v>
      </c>
      <c r="Y38" s="61">
        <v>3</v>
      </c>
      <c r="Z38" s="61">
        <v>3</v>
      </c>
      <c r="AA38" s="61">
        <v>5</v>
      </c>
      <c r="AB38" s="61">
        <v>4</v>
      </c>
      <c r="AC38" s="61">
        <v>3</v>
      </c>
      <c r="AD38" s="61">
        <v>4</v>
      </c>
      <c r="AE38" s="62">
        <v>4</v>
      </c>
      <c r="AG38" s="18" t="s">
        <v>107</v>
      </c>
      <c r="AH38" s="23">
        <v>70</v>
      </c>
      <c r="AJ38" s="18" t="s">
        <v>107</v>
      </c>
      <c r="AK38" s="23">
        <v>70</v>
      </c>
      <c r="AM38" s="18" t="s">
        <v>107</v>
      </c>
      <c r="AN38" s="23">
        <v>1</v>
      </c>
      <c r="AP38" s="17"/>
      <c r="AQ38" s="100" t="s">
        <v>153</v>
      </c>
      <c r="AR38" s="97">
        <v>3</v>
      </c>
      <c r="AS38" s="98">
        <v>4</v>
      </c>
      <c r="AT38" s="98"/>
      <c r="AU38" s="98">
        <v>3</v>
      </c>
      <c r="AV38" s="98">
        <v>4</v>
      </c>
      <c r="AW38" s="98">
        <v>3</v>
      </c>
      <c r="AX38" s="98"/>
      <c r="AY38" s="98">
        <v>4</v>
      </c>
      <c r="AZ38" s="98"/>
      <c r="BA38" s="98"/>
      <c r="BB38" s="98"/>
      <c r="BC38" s="98"/>
      <c r="BD38" s="98">
        <v>3</v>
      </c>
      <c r="BE38" s="98"/>
      <c r="BF38" s="98"/>
      <c r="BG38" s="98"/>
      <c r="BH38" s="98"/>
      <c r="BI38" s="98"/>
      <c r="BJ38" s="98">
        <v>3</v>
      </c>
      <c r="BK38" s="98"/>
      <c r="BL38" s="98"/>
      <c r="BM38" s="98">
        <v>3</v>
      </c>
      <c r="BN38" s="99">
        <v>3</v>
      </c>
      <c r="BP38" s="18" t="s">
        <v>25</v>
      </c>
      <c r="BQ38" s="33">
        <v>165.57575757575756</v>
      </c>
      <c r="BS38" s="107">
        <v>32</v>
      </c>
      <c r="BT38" s="107">
        <v>0</v>
      </c>
    </row>
    <row r="39" spans="1:72">
      <c r="A39" s="18" t="s">
        <v>92</v>
      </c>
      <c r="B39" s="109">
        <v>26.333333333333332</v>
      </c>
      <c r="D39" s="18" t="s">
        <v>90</v>
      </c>
      <c r="E39" s="23">
        <v>106</v>
      </c>
      <c r="G39" s="18" t="s">
        <v>33</v>
      </c>
      <c r="H39" s="35">
        <v>58.2</v>
      </c>
      <c r="M39" s="112" t="s">
        <v>44</v>
      </c>
      <c r="N39" s="48">
        <v>4</v>
      </c>
      <c r="O39" s="61">
        <v>2</v>
      </c>
      <c r="P39" s="61">
        <v>3</v>
      </c>
      <c r="Q39" s="61">
        <v>5</v>
      </c>
      <c r="R39" s="61">
        <v>4</v>
      </c>
      <c r="S39" s="61">
        <v>3</v>
      </c>
      <c r="T39" s="61">
        <v>5</v>
      </c>
      <c r="U39" s="61">
        <v>3</v>
      </c>
      <c r="V39" s="61">
        <v>3</v>
      </c>
      <c r="W39" s="61">
        <v>2</v>
      </c>
      <c r="X39" s="61">
        <v>2</v>
      </c>
      <c r="Y39" s="61">
        <v>2</v>
      </c>
      <c r="Z39" s="61">
        <v>3</v>
      </c>
      <c r="AA39" s="61">
        <v>4</v>
      </c>
      <c r="AB39" s="61">
        <v>5</v>
      </c>
      <c r="AC39" s="61">
        <v>4</v>
      </c>
      <c r="AD39" s="61">
        <v>3</v>
      </c>
      <c r="AE39" s="62">
        <v>3</v>
      </c>
      <c r="AG39" s="18" t="s">
        <v>44</v>
      </c>
      <c r="AH39" s="23">
        <v>60</v>
      </c>
      <c r="AJ39" s="18" t="s">
        <v>44</v>
      </c>
      <c r="AK39" s="23">
        <v>60</v>
      </c>
      <c r="AM39" s="18" t="s">
        <v>44</v>
      </c>
      <c r="AN39" s="23">
        <v>1</v>
      </c>
      <c r="AP39" s="17"/>
      <c r="AQ39" s="100" t="s">
        <v>154</v>
      </c>
      <c r="AR39" s="97">
        <v>4</v>
      </c>
      <c r="AS39" s="98">
        <v>3</v>
      </c>
      <c r="AT39" s="98"/>
      <c r="AU39" s="98">
        <v>3</v>
      </c>
      <c r="AV39" s="98">
        <v>3</v>
      </c>
      <c r="AW39" s="98">
        <v>4</v>
      </c>
      <c r="AX39" s="98"/>
      <c r="AY39" s="98">
        <v>3</v>
      </c>
      <c r="AZ39" s="98"/>
      <c r="BA39" s="98"/>
      <c r="BB39" s="98"/>
      <c r="BC39" s="98"/>
      <c r="BD39" s="98">
        <v>2</v>
      </c>
      <c r="BE39" s="98"/>
      <c r="BF39" s="98"/>
      <c r="BG39" s="98"/>
      <c r="BH39" s="98"/>
      <c r="BI39" s="98"/>
      <c r="BJ39" s="98">
        <v>5</v>
      </c>
      <c r="BK39" s="98"/>
      <c r="BL39" s="98"/>
      <c r="BM39" s="98">
        <v>4</v>
      </c>
      <c r="BN39" s="99">
        <v>3</v>
      </c>
      <c r="BP39" s="18" t="s">
        <v>40</v>
      </c>
      <c r="BQ39" s="33">
        <v>163.00649350649348</v>
      </c>
      <c r="BS39" s="107">
        <v>33</v>
      </c>
      <c r="BT39" s="107">
        <v>0</v>
      </c>
    </row>
    <row r="40" spans="1:72">
      <c r="A40" s="18" t="s">
        <v>48</v>
      </c>
      <c r="B40" s="109">
        <v>26</v>
      </c>
      <c r="D40" s="18" t="s">
        <v>40</v>
      </c>
      <c r="E40" s="23">
        <v>93</v>
      </c>
      <c r="G40" s="18" t="s">
        <v>37</v>
      </c>
      <c r="H40" s="35">
        <v>58.3</v>
      </c>
      <c r="M40" s="112" t="s">
        <v>87</v>
      </c>
      <c r="N40" s="48">
        <v>4</v>
      </c>
      <c r="O40" s="61">
        <v>3</v>
      </c>
      <c r="P40" s="61">
        <v>5</v>
      </c>
      <c r="Q40" s="61">
        <v>4</v>
      </c>
      <c r="R40" s="61">
        <v>3</v>
      </c>
      <c r="S40" s="61">
        <v>2</v>
      </c>
      <c r="T40" s="61">
        <v>4</v>
      </c>
      <c r="U40" s="61">
        <v>5</v>
      </c>
      <c r="V40" s="61">
        <v>3</v>
      </c>
      <c r="W40" s="61">
        <v>3</v>
      </c>
      <c r="X40" s="61">
        <v>3</v>
      </c>
      <c r="Y40" s="61">
        <v>3</v>
      </c>
      <c r="Z40" s="61">
        <v>3</v>
      </c>
      <c r="AA40" s="61">
        <v>5</v>
      </c>
      <c r="AB40" s="61">
        <v>3</v>
      </c>
      <c r="AC40" s="61">
        <v>3</v>
      </c>
      <c r="AD40" s="61">
        <v>3</v>
      </c>
      <c r="AE40" s="62">
        <v>3</v>
      </c>
      <c r="AG40" s="18" t="s">
        <v>87</v>
      </c>
      <c r="AH40" s="23">
        <v>62</v>
      </c>
      <c r="AJ40" s="18" t="s">
        <v>87</v>
      </c>
      <c r="AK40" s="23">
        <v>62</v>
      </c>
      <c r="AM40" s="18" t="s">
        <v>87</v>
      </c>
      <c r="AN40" s="23">
        <v>1</v>
      </c>
      <c r="AP40" s="17"/>
      <c r="AQ40" s="100" t="s">
        <v>155</v>
      </c>
      <c r="AR40" s="97">
        <v>3</v>
      </c>
      <c r="AS40" s="98">
        <v>2</v>
      </c>
      <c r="AT40" s="98"/>
      <c r="AU40" s="98">
        <v>3</v>
      </c>
      <c r="AV40" s="98">
        <v>3</v>
      </c>
      <c r="AW40" s="98">
        <v>4</v>
      </c>
      <c r="AX40" s="98"/>
      <c r="AY40" s="98">
        <v>3</v>
      </c>
      <c r="AZ40" s="98"/>
      <c r="BA40" s="98"/>
      <c r="BB40" s="98"/>
      <c r="BC40" s="98"/>
      <c r="BD40" s="98">
        <v>3</v>
      </c>
      <c r="BE40" s="98"/>
      <c r="BF40" s="98"/>
      <c r="BG40" s="98"/>
      <c r="BH40" s="98"/>
      <c r="BI40" s="98"/>
      <c r="BJ40" s="98">
        <v>3</v>
      </c>
      <c r="BK40" s="98"/>
      <c r="BL40" s="98"/>
      <c r="BM40" s="98">
        <v>3</v>
      </c>
      <c r="BN40" s="99">
        <v>3</v>
      </c>
      <c r="BP40" s="18" t="s">
        <v>42</v>
      </c>
      <c r="BQ40" s="33">
        <v>159.95454545454544</v>
      </c>
      <c r="BS40" s="107">
        <v>34</v>
      </c>
      <c r="BT40" s="107">
        <v>0</v>
      </c>
    </row>
    <row r="41" spans="1:72">
      <c r="A41" s="18" t="s">
        <v>70</v>
      </c>
      <c r="B41" s="109">
        <v>26</v>
      </c>
      <c r="D41" s="18" t="s">
        <v>25</v>
      </c>
      <c r="E41" s="23">
        <v>91</v>
      </c>
      <c r="G41" s="18" t="s">
        <v>12</v>
      </c>
      <c r="H41" s="35">
        <v>59</v>
      </c>
      <c r="M41" s="112" t="s">
        <v>103</v>
      </c>
      <c r="N41" s="48">
        <v>5</v>
      </c>
      <c r="O41" s="61">
        <v>3.3333333333333335</v>
      </c>
      <c r="P41" s="61">
        <v>4.333333333333333</v>
      </c>
      <c r="Q41" s="61">
        <v>6.333333333333333</v>
      </c>
      <c r="R41" s="61">
        <v>4.666666666666667</v>
      </c>
      <c r="S41" s="61">
        <v>4.666666666666667</v>
      </c>
      <c r="T41" s="61">
        <v>4.666666666666667</v>
      </c>
      <c r="U41" s="61">
        <v>3.3333333333333335</v>
      </c>
      <c r="V41" s="61">
        <v>3.6666666666666665</v>
      </c>
      <c r="W41" s="61">
        <v>2.6666666666666665</v>
      </c>
      <c r="X41" s="61">
        <v>3.6666666666666665</v>
      </c>
      <c r="Y41" s="61">
        <v>4</v>
      </c>
      <c r="Z41" s="61">
        <v>3.3333333333333335</v>
      </c>
      <c r="AA41" s="61">
        <v>3.6666666666666665</v>
      </c>
      <c r="AB41" s="61">
        <v>4.333333333333333</v>
      </c>
      <c r="AC41" s="61">
        <v>4</v>
      </c>
      <c r="AD41" s="61">
        <v>3.3333333333333335</v>
      </c>
      <c r="AE41" s="62">
        <v>3.3333333333333335</v>
      </c>
      <c r="AG41" s="18" t="s">
        <v>103</v>
      </c>
      <c r="AH41" s="23">
        <v>75</v>
      </c>
      <c r="AJ41" s="18" t="s">
        <v>103</v>
      </c>
      <c r="AK41" s="23">
        <v>70</v>
      </c>
      <c r="AM41" s="18" t="s">
        <v>103</v>
      </c>
      <c r="AN41" s="23">
        <v>3</v>
      </c>
      <c r="AP41" s="17"/>
      <c r="AQ41" s="100" t="s">
        <v>156</v>
      </c>
      <c r="AR41" s="97">
        <v>2</v>
      </c>
      <c r="AS41" s="98">
        <v>3</v>
      </c>
      <c r="AT41" s="98"/>
      <c r="AU41" s="98">
        <v>2</v>
      </c>
      <c r="AV41" s="98">
        <v>3</v>
      </c>
      <c r="AW41" s="98">
        <v>3</v>
      </c>
      <c r="AX41" s="98"/>
      <c r="AY41" s="98">
        <v>3</v>
      </c>
      <c r="AZ41" s="98"/>
      <c r="BA41" s="98"/>
      <c r="BB41" s="98"/>
      <c r="BC41" s="98"/>
      <c r="BD41" s="98">
        <v>2</v>
      </c>
      <c r="BE41" s="98"/>
      <c r="BF41" s="98"/>
      <c r="BG41" s="98"/>
      <c r="BH41" s="98"/>
      <c r="BI41" s="98"/>
      <c r="BJ41" s="98">
        <v>2</v>
      </c>
      <c r="BK41" s="98"/>
      <c r="BL41" s="98"/>
      <c r="BM41" s="98">
        <v>3</v>
      </c>
      <c r="BN41" s="99">
        <v>3</v>
      </c>
      <c r="BP41" s="18" t="s">
        <v>16</v>
      </c>
      <c r="BQ41" s="33">
        <v>145.99267399267399</v>
      </c>
      <c r="BS41" s="107">
        <v>35</v>
      </c>
      <c r="BT41" s="107">
        <v>0</v>
      </c>
    </row>
    <row r="42" spans="1:72">
      <c r="A42" s="18" t="s">
        <v>43</v>
      </c>
      <c r="B42" s="109">
        <v>24.8</v>
      </c>
      <c r="D42" s="18" t="s">
        <v>98</v>
      </c>
      <c r="E42" s="23">
        <v>86</v>
      </c>
      <c r="G42" s="18" t="s">
        <v>89</v>
      </c>
      <c r="H42" s="35">
        <v>59.090909090909093</v>
      </c>
      <c r="M42" s="112" t="s">
        <v>95</v>
      </c>
      <c r="N42" s="48">
        <v>4</v>
      </c>
      <c r="O42" s="61">
        <v>3</v>
      </c>
      <c r="P42" s="61">
        <v>4</v>
      </c>
      <c r="Q42" s="61">
        <v>4</v>
      </c>
      <c r="R42" s="61">
        <v>3</v>
      </c>
      <c r="S42" s="61">
        <v>3</v>
      </c>
      <c r="T42" s="61">
        <v>4</v>
      </c>
      <c r="U42" s="61">
        <v>4</v>
      </c>
      <c r="V42" s="61">
        <v>4</v>
      </c>
      <c r="W42" s="61">
        <v>3</v>
      </c>
      <c r="X42" s="61">
        <v>4</v>
      </c>
      <c r="Y42" s="61">
        <v>2</v>
      </c>
      <c r="Z42" s="61">
        <v>3</v>
      </c>
      <c r="AA42" s="61">
        <v>4</v>
      </c>
      <c r="AB42" s="61">
        <v>4</v>
      </c>
      <c r="AC42" s="61">
        <v>3</v>
      </c>
      <c r="AD42" s="61">
        <v>3</v>
      </c>
      <c r="AE42" s="62">
        <v>3</v>
      </c>
      <c r="AG42" s="18" t="s">
        <v>95</v>
      </c>
      <c r="AH42" s="23">
        <v>62</v>
      </c>
      <c r="AJ42" s="18" t="s">
        <v>95</v>
      </c>
      <c r="AK42" s="23">
        <v>62</v>
      </c>
      <c r="AM42" s="18" t="s">
        <v>95</v>
      </c>
      <c r="AN42" s="23">
        <v>1</v>
      </c>
      <c r="AP42" s="17"/>
      <c r="AQ42" s="100" t="s">
        <v>157</v>
      </c>
      <c r="AR42" s="97">
        <v>2</v>
      </c>
      <c r="AS42" s="98">
        <v>3</v>
      </c>
      <c r="AT42" s="98"/>
      <c r="AU42" s="98">
        <v>3</v>
      </c>
      <c r="AV42" s="98">
        <v>4</v>
      </c>
      <c r="AW42" s="98">
        <v>5</v>
      </c>
      <c r="AX42" s="98"/>
      <c r="AY42" s="98">
        <v>4</v>
      </c>
      <c r="AZ42" s="98"/>
      <c r="BA42" s="98"/>
      <c r="BB42" s="98"/>
      <c r="BC42" s="98"/>
      <c r="BD42" s="98">
        <v>4</v>
      </c>
      <c r="BE42" s="98"/>
      <c r="BF42" s="98"/>
      <c r="BG42" s="98"/>
      <c r="BH42" s="98"/>
      <c r="BI42" s="98"/>
      <c r="BJ42" s="98">
        <v>4</v>
      </c>
      <c r="BK42" s="98"/>
      <c r="BL42" s="98"/>
      <c r="BM42" s="98">
        <v>4</v>
      </c>
      <c r="BN42" s="99">
        <v>2</v>
      </c>
      <c r="BP42" s="18" t="s">
        <v>36</v>
      </c>
      <c r="BQ42" s="33">
        <v>140.57142857142856</v>
      </c>
      <c r="BS42" s="107">
        <v>36</v>
      </c>
      <c r="BT42" s="107">
        <v>0</v>
      </c>
    </row>
    <row r="43" spans="1:72">
      <c r="A43" s="18" t="s">
        <v>13</v>
      </c>
      <c r="B43" s="109">
        <v>24.125</v>
      </c>
      <c r="D43" s="18" t="s">
        <v>57</v>
      </c>
      <c r="E43" s="23">
        <v>85</v>
      </c>
      <c r="G43" s="18" t="s">
        <v>13</v>
      </c>
      <c r="H43" s="35">
        <v>59.125</v>
      </c>
      <c r="M43" s="112" t="s">
        <v>113</v>
      </c>
      <c r="N43" s="48">
        <v>5</v>
      </c>
      <c r="O43" s="61">
        <v>4</v>
      </c>
      <c r="P43" s="61">
        <v>6</v>
      </c>
      <c r="Q43" s="61">
        <v>7</v>
      </c>
      <c r="R43" s="61">
        <v>4</v>
      </c>
      <c r="S43" s="61">
        <v>5</v>
      </c>
      <c r="T43" s="61">
        <v>6</v>
      </c>
      <c r="U43" s="61">
        <v>5</v>
      </c>
      <c r="V43" s="61">
        <v>5</v>
      </c>
      <c r="W43" s="61">
        <v>3</v>
      </c>
      <c r="X43" s="61">
        <v>4</v>
      </c>
      <c r="Y43" s="61">
        <v>3</v>
      </c>
      <c r="Z43" s="61">
        <v>4</v>
      </c>
      <c r="AA43" s="61">
        <v>6</v>
      </c>
      <c r="AB43" s="61">
        <v>4</v>
      </c>
      <c r="AC43" s="61">
        <v>3</v>
      </c>
      <c r="AD43" s="61">
        <v>5</v>
      </c>
      <c r="AE43" s="62">
        <v>5</v>
      </c>
      <c r="AG43" s="18" t="s">
        <v>113</v>
      </c>
      <c r="AH43" s="23">
        <v>84</v>
      </c>
      <c r="AJ43" s="18" t="s">
        <v>113</v>
      </c>
      <c r="AK43" s="23">
        <v>84</v>
      </c>
      <c r="AM43" s="18" t="s">
        <v>113</v>
      </c>
      <c r="AN43" s="23">
        <v>1</v>
      </c>
      <c r="AP43" s="15" t="s">
        <v>11</v>
      </c>
      <c r="AQ43" s="93" t="s">
        <v>140</v>
      </c>
      <c r="AR43" s="94"/>
      <c r="AS43" s="95"/>
      <c r="AT43" s="95"/>
      <c r="AU43" s="95">
        <v>3</v>
      </c>
      <c r="AV43" s="95">
        <v>3</v>
      </c>
      <c r="AW43" s="95">
        <v>4</v>
      </c>
      <c r="AX43" s="95"/>
      <c r="AY43" s="95"/>
      <c r="AZ43" s="95"/>
      <c r="BA43" s="95"/>
      <c r="BB43" s="95"/>
      <c r="BC43" s="95"/>
      <c r="BD43" s="95"/>
      <c r="BE43" s="95">
        <v>3</v>
      </c>
      <c r="BF43" s="95">
        <v>4</v>
      </c>
      <c r="BG43" s="95"/>
      <c r="BH43" s="95">
        <v>4</v>
      </c>
      <c r="BI43" s="95">
        <v>3</v>
      </c>
      <c r="BJ43" s="95">
        <v>3</v>
      </c>
      <c r="BK43" s="95"/>
      <c r="BL43" s="95"/>
      <c r="BM43" s="95"/>
      <c r="BN43" s="96">
        <v>3</v>
      </c>
      <c r="BP43" s="18" t="s">
        <v>99</v>
      </c>
      <c r="BQ43" s="33">
        <v>140.5</v>
      </c>
      <c r="BS43" s="107">
        <v>37</v>
      </c>
      <c r="BT43" s="107">
        <v>0</v>
      </c>
    </row>
    <row r="44" spans="1:72">
      <c r="A44" s="18" t="s">
        <v>12</v>
      </c>
      <c r="B44" s="109">
        <v>24</v>
      </c>
      <c r="D44" s="18" t="s">
        <v>41</v>
      </c>
      <c r="E44" s="23">
        <v>80</v>
      </c>
      <c r="G44" s="18" t="s">
        <v>63</v>
      </c>
      <c r="H44" s="35">
        <v>59.6</v>
      </c>
      <c r="M44" s="112" t="s">
        <v>13</v>
      </c>
      <c r="N44" s="48">
        <v>3.375</v>
      </c>
      <c r="O44" s="61">
        <v>3.625</v>
      </c>
      <c r="P44" s="61">
        <v>3.75</v>
      </c>
      <c r="Q44" s="61">
        <v>4</v>
      </c>
      <c r="R44" s="61">
        <v>3.25</v>
      </c>
      <c r="S44" s="61">
        <v>3.375</v>
      </c>
      <c r="T44" s="61">
        <v>4.125</v>
      </c>
      <c r="U44" s="61">
        <v>3</v>
      </c>
      <c r="V44" s="61">
        <v>3.25</v>
      </c>
      <c r="W44" s="61">
        <v>2.75</v>
      </c>
      <c r="X44" s="61">
        <v>2.75</v>
      </c>
      <c r="Y44" s="61">
        <v>2.75</v>
      </c>
      <c r="Z44" s="61">
        <v>2.5</v>
      </c>
      <c r="AA44" s="61">
        <v>3.5</v>
      </c>
      <c r="AB44" s="61">
        <v>3.625</v>
      </c>
      <c r="AC44" s="61">
        <v>3.125</v>
      </c>
      <c r="AD44" s="61">
        <v>2.875</v>
      </c>
      <c r="AE44" s="62">
        <v>3.5</v>
      </c>
      <c r="AG44" s="18" t="s">
        <v>13</v>
      </c>
      <c r="AH44" s="23">
        <v>64</v>
      </c>
      <c r="AJ44" s="18" t="s">
        <v>13</v>
      </c>
      <c r="AK44" s="23">
        <v>56</v>
      </c>
      <c r="AM44" s="18" t="s">
        <v>13</v>
      </c>
      <c r="AN44" s="23">
        <v>8</v>
      </c>
      <c r="AP44" s="17"/>
      <c r="AQ44" s="100" t="s">
        <v>141</v>
      </c>
      <c r="AR44" s="97"/>
      <c r="AS44" s="98"/>
      <c r="AT44" s="98"/>
      <c r="AU44" s="98">
        <v>2</v>
      </c>
      <c r="AV44" s="98">
        <v>3</v>
      </c>
      <c r="AW44" s="98">
        <v>3</v>
      </c>
      <c r="AX44" s="98"/>
      <c r="AY44" s="98"/>
      <c r="AZ44" s="98"/>
      <c r="BA44" s="98"/>
      <c r="BB44" s="98"/>
      <c r="BC44" s="98"/>
      <c r="BD44" s="98"/>
      <c r="BE44" s="98">
        <v>3</v>
      </c>
      <c r="BF44" s="98">
        <v>3</v>
      </c>
      <c r="BG44" s="98"/>
      <c r="BH44" s="98">
        <v>3</v>
      </c>
      <c r="BI44" s="98">
        <v>3</v>
      </c>
      <c r="BJ44" s="98">
        <v>3</v>
      </c>
      <c r="BK44" s="98"/>
      <c r="BL44" s="98"/>
      <c r="BM44" s="98"/>
      <c r="BN44" s="99">
        <v>2</v>
      </c>
      <c r="BP44" s="18" t="s">
        <v>75</v>
      </c>
      <c r="BQ44" s="33">
        <v>126.56476856476857</v>
      </c>
      <c r="BS44" s="107">
        <v>38</v>
      </c>
      <c r="BT44" s="107">
        <v>0</v>
      </c>
    </row>
    <row r="45" spans="1:72">
      <c r="A45" s="18" t="s">
        <v>33</v>
      </c>
      <c r="B45" s="109">
        <v>23.4</v>
      </c>
      <c r="D45" s="18" t="s">
        <v>53</v>
      </c>
      <c r="E45" s="23">
        <v>79</v>
      </c>
      <c r="G45" s="18" t="s">
        <v>53</v>
      </c>
      <c r="H45" s="35">
        <v>60</v>
      </c>
      <c r="M45" s="112" t="s">
        <v>51</v>
      </c>
      <c r="N45" s="48">
        <v>5</v>
      </c>
      <c r="O45" s="61">
        <v>5</v>
      </c>
      <c r="P45" s="61">
        <v>5</v>
      </c>
      <c r="Q45" s="61">
        <v>6</v>
      </c>
      <c r="R45" s="61">
        <v>5</v>
      </c>
      <c r="S45" s="61">
        <v>3</v>
      </c>
      <c r="T45" s="61">
        <v>5</v>
      </c>
      <c r="U45" s="61">
        <v>4</v>
      </c>
      <c r="V45" s="61">
        <v>4</v>
      </c>
      <c r="W45" s="61">
        <v>4</v>
      </c>
      <c r="X45" s="61">
        <v>3</v>
      </c>
      <c r="Y45" s="61">
        <v>3</v>
      </c>
      <c r="Z45" s="61">
        <v>2</v>
      </c>
      <c r="AA45" s="61">
        <v>3</v>
      </c>
      <c r="AB45" s="61">
        <v>4</v>
      </c>
      <c r="AC45" s="61">
        <v>4</v>
      </c>
      <c r="AD45" s="61">
        <v>3</v>
      </c>
      <c r="AE45" s="62">
        <v>5</v>
      </c>
      <c r="AG45" s="18" t="s">
        <v>51</v>
      </c>
      <c r="AH45" s="23">
        <v>73</v>
      </c>
      <c r="AJ45" s="18" t="s">
        <v>51</v>
      </c>
      <c r="AK45" s="23">
        <v>73</v>
      </c>
      <c r="AM45" s="18" t="s">
        <v>51</v>
      </c>
      <c r="AN45" s="23">
        <v>1</v>
      </c>
      <c r="AP45" s="17"/>
      <c r="AQ45" s="100" t="s">
        <v>142</v>
      </c>
      <c r="AR45" s="97"/>
      <c r="AS45" s="98"/>
      <c r="AT45" s="98"/>
      <c r="AU45" s="98">
        <v>3</v>
      </c>
      <c r="AV45" s="98">
        <v>3</v>
      </c>
      <c r="AW45" s="98">
        <v>3</v>
      </c>
      <c r="AX45" s="98"/>
      <c r="AY45" s="98"/>
      <c r="AZ45" s="98"/>
      <c r="BA45" s="98"/>
      <c r="BB45" s="98"/>
      <c r="BC45" s="98"/>
      <c r="BD45" s="98"/>
      <c r="BE45" s="98">
        <v>3</v>
      </c>
      <c r="BF45" s="98">
        <v>3</v>
      </c>
      <c r="BG45" s="98"/>
      <c r="BH45" s="98">
        <v>3</v>
      </c>
      <c r="BI45" s="98">
        <v>3</v>
      </c>
      <c r="BJ45" s="98">
        <v>4</v>
      </c>
      <c r="BK45" s="98"/>
      <c r="BL45" s="98"/>
      <c r="BM45" s="98"/>
      <c r="BN45" s="99">
        <v>4</v>
      </c>
      <c r="BP45" s="18" t="s">
        <v>41</v>
      </c>
      <c r="BQ45" s="33">
        <v>114.35930735930737</v>
      </c>
      <c r="BS45" s="107">
        <v>39</v>
      </c>
      <c r="BT45" s="107">
        <v>0</v>
      </c>
    </row>
    <row r="46" spans="1:72">
      <c r="A46" s="18" t="s">
        <v>106</v>
      </c>
      <c r="B46" s="109">
        <v>23</v>
      </c>
      <c r="D46" s="18" t="s">
        <v>42</v>
      </c>
      <c r="E46" s="23">
        <v>76</v>
      </c>
      <c r="G46" s="18" t="s">
        <v>44</v>
      </c>
      <c r="H46" s="35">
        <v>60</v>
      </c>
      <c r="M46" s="112" t="s">
        <v>32</v>
      </c>
      <c r="N46" s="48">
        <v>3.5</v>
      </c>
      <c r="O46" s="61">
        <v>2.7</v>
      </c>
      <c r="P46" s="61">
        <v>3.6</v>
      </c>
      <c r="Q46" s="61">
        <v>4.4000000000000004</v>
      </c>
      <c r="R46" s="61">
        <v>3.1</v>
      </c>
      <c r="S46" s="61">
        <v>2.1</v>
      </c>
      <c r="T46" s="61">
        <v>3.6</v>
      </c>
      <c r="U46" s="61">
        <v>3</v>
      </c>
      <c r="V46" s="61">
        <v>2.7</v>
      </c>
      <c r="W46" s="61">
        <v>3</v>
      </c>
      <c r="X46" s="61">
        <v>2.5</v>
      </c>
      <c r="Y46" s="61">
        <v>2.6</v>
      </c>
      <c r="Z46" s="61">
        <v>2.1</v>
      </c>
      <c r="AA46" s="61">
        <v>3.7</v>
      </c>
      <c r="AB46" s="61">
        <v>3.3</v>
      </c>
      <c r="AC46" s="61">
        <v>3.1</v>
      </c>
      <c r="AD46" s="61">
        <v>2.5</v>
      </c>
      <c r="AE46" s="62">
        <v>2.9</v>
      </c>
      <c r="AG46" s="18" t="s">
        <v>32</v>
      </c>
      <c r="AH46" s="23">
        <v>60</v>
      </c>
      <c r="AJ46" s="18" t="s">
        <v>32</v>
      </c>
      <c r="AK46" s="23">
        <v>51</v>
      </c>
      <c r="AM46" s="18" t="s">
        <v>32</v>
      </c>
      <c r="AN46" s="23">
        <v>10</v>
      </c>
      <c r="AP46" s="17"/>
      <c r="AQ46" s="100" t="s">
        <v>143</v>
      </c>
      <c r="AR46" s="97"/>
      <c r="AS46" s="98"/>
      <c r="AT46" s="98"/>
      <c r="AU46" s="98">
        <v>4</v>
      </c>
      <c r="AV46" s="98">
        <v>4</v>
      </c>
      <c r="AW46" s="98">
        <v>4</v>
      </c>
      <c r="AX46" s="98"/>
      <c r="AY46" s="98"/>
      <c r="AZ46" s="98"/>
      <c r="BA46" s="98"/>
      <c r="BB46" s="98"/>
      <c r="BC46" s="98"/>
      <c r="BD46" s="98"/>
      <c r="BE46" s="98">
        <v>4</v>
      </c>
      <c r="BF46" s="98">
        <v>4</v>
      </c>
      <c r="BG46" s="98"/>
      <c r="BH46" s="98">
        <v>4</v>
      </c>
      <c r="BI46" s="98">
        <v>4</v>
      </c>
      <c r="BJ46" s="98">
        <v>3</v>
      </c>
      <c r="BK46" s="98"/>
      <c r="BL46" s="98"/>
      <c r="BM46" s="98"/>
      <c r="BN46" s="99">
        <v>4</v>
      </c>
      <c r="BP46" s="18" t="s">
        <v>38</v>
      </c>
      <c r="BQ46" s="33">
        <v>109.91830099724837</v>
      </c>
      <c r="BS46" s="107">
        <v>40</v>
      </c>
      <c r="BT46" s="107">
        <v>0</v>
      </c>
    </row>
    <row r="47" spans="1:72">
      <c r="A47" s="18" t="s">
        <v>24</v>
      </c>
      <c r="B47" s="109">
        <v>22</v>
      </c>
      <c r="D47" s="18" t="s">
        <v>38</v>
      </c>
      <c r="E47" s="23">
        <v>73</v>
      </c>
      <c r="G47" s="18" t="s">
        <v>24</v>
      </c>
      <c r="H47" s="35">
        <v>60.307692307692307</v>
      </c>
      <c r="M47" s="112" t="s">
        <v>56</v>
      </c>
      <c r="N47" s="48">
        <v>7</v>
      </c>
      <c r="O47" s="61">
        <v>6.5</v>
      </c>
      <c r="P47" s="61">
        <v>9.5</v>
      </c>
      <c r="Q47" s="61">
        <v>11.5</v>
      </c>
      <c r="R47" s="61">
        <v>6</v>
      </c>
      <c r="S47" s="61">
        <v>5</v>
      </c>
      <c r="T47" s="61">
        <v>7</v>
      </c>
      <c r="U47" s="61">
        <v>8</v>
      </c>
      <c r="V47" s="61">
        <v>6</v>
      </c>
      <c r="W47" s="61">
        <v>6</v>
      </c>
      <c r="X47" s="61">
        <v>5</v>
      </c>
      <c r="Y47" s="61">
        <v>6</v>
      </c>
      <c r="Z47" s="61">
        <v>5</v>
      </c>
      <c r="AA47" s="61">
        <v>7</v>
      </c>
      <c r="AB47" s="61">
        <v>7</v>
      </c>
      <c r="AC47" s="61">
        <v>5.5</v>
      </c>
      <c r="AD47" s="61">
        <v>5.5</v>
      </c>
      <c r="AE47" s="62">
        <v>8.5</v>
      </c>
      <c r="AG47" s="18" t="s">
        <v>56</v>
      </c>
      <c r="AH47" s="23">
        <v>126</v>
      </c>
      <c r="AJ47" s="18" t="s">
        <v>56</v>
      </c>
      <c r="AK47" s="23">
        <v>118</v>
      </c>
      <c r="AM47" s="18" t="s">
        <v>56</v>
      </c>
      <c r="AN47" s="23">
        <v>2</v>
      </c>
      <c r="AP47" s="17"/>
      <c r="AQ47" s="100" t="s">
        <v>144</v>
      </c>
      <c r="AR47" s="97"/>
      <c r="AS47" s="98"/>
      <c r="AT47" s="98"/>
      <c r="AU47" s="98">
        <v>3</v>
      </c>
      <c r="AV47" s="98">
        <v>3</v>
      </c>
      <c r="AW47" s="98">
        <v>3</v>
      </c>
      <c r="AX47" s="98"/>
      <c r="AY47" s="98"/>
      <c r="AZ47" s="98"/>
      <c r="BA47" s="98"/>
      <c r="BB47" s="98"/>
      <c r="BC47" s="98"/>
      <c r="BD47" s="98"/>
      <c r="BE47" s="98">
        <v>3</v>
      </c>
      <c r="BF47" s="98">
        <v>2</v>
      </c>
      <c r="BG47" s="98"/>
      <c r="BH47" s="98">
        <v>4</v>
      </c>
      <c r="BI47" s="98">
        <v>4</v>
      </c>
      <c r="BJ47" s="98">
        <v>3</v>
      </c>
      <c r="BK47" s="98"/>
      <c r="BL47" s="98"/>
      <c r="BM47" s="98"/>
      <c r="BN47" s="99">
        <v>3</v>
      </c>
      <c r="BP47" s="18" t="s">
        <v>53</v>
      </c>
      <c r="BQ47" s="33">
        <v>103.80952380952381</v>
      </c>
      <c r="BS47" s="107">
        <v>41</v>
      </c>
      <c r="BT47" s="107">
        <v>0</v>
      </c>
    </row>
    <row r="48" spans="1:72">
      <c r="A48" s="18" t="s">
        <v>23</v>
      </c>
      <c r="B48" s="109">
        <v>22</v>
      </c>
      <c r="D48" s="18" t="s">
        <v>12</v>
      </c>
      <c r="E48" s="23">
        <v>72</v>
      </c>
      <c r="G48" s="18" t="s">
        <v>43</v>
      </c>
      <c r="H48" s="35">
        <v>60.4</v>
      </c>
      <c r="M48" s="112" t="s">
        <v>78</v>
      </c>
      <c r="N48" s="48">
        <v>4</v>
      </c>
      <c r="O48" s="61">
        <v>3</v>
      </c>
      <c r="P48" s="61">
        <v>4</v>
      </c>
      <c r="Q48" s="61">
        <v>7</v>
      </c>
      <c r="R48" s="61">
        <v>4</v>
      </c>
      <c r="S48" s="61">
        <v>5</v>
      </c>
      <c r="T48" s="61">
        <v>6</v>
      </c>
      <c r="U48" s="61">
        <v>5</v>
      </c>
      <c r="V48" s="61">
        <v>5</v>
      </c>
      <c r="W48" s="61">
        <v>5</v>
      </c>
      <c r="X48" s="61">
        <v>4</v>
      </c>
      <c r="Y48" s="61">
        <v>5</v>
      </c>
      <c r="Z48" s="61">
        <v>3</v>
      </c>
      <c r="AA48" s="61">
        <v>5</v>
      </c>
      <c r="AB48" s="61">
        <v>4</v>
      </c>
      <c r="AC48" s="61">
        <v>3</v>
      </c>
      <c r="AD48" s="61">
        <v>4</v>
      </c>
      <c r="AE48" s="62">
        <v>3</v>
      </c>
      <c r="AG48" s="18" t="s">
        <v>78</v>
      </c>
      <c r="AH48" s="23">
        <v>79</v>
      </c>
      <c r="AJ48" s="18" t="s">
        <v>78</v>
      </c>
      <c r="AK48" s="23">
        <v>79</v>
      </c>
      <c r="AM48" s="18" t="s">
        <v>78</v>
      </c>
      <c r="AN48" s="23">
        <v>1</v>
      </c>
      <c r="AP48" s="17"/>
      <c r="AQ48" s="100" t="s">
        <v>145</v>
      </c>
      <c r="AR48" s="97"/>
      <c r="AS48" s="98"/>
      <c r="AT48" s="98"/>
      <c r="AU48" s="98">
        <v>3</v>
      </c>
      <c r="AV48" s="98">
        <v>3</v>
      </c>
      <c r="AW48" s="98">
        <v>3</v>
      </c>
      <c r="AX48" s="98"/>
      <c r="AY48" s="98"/>
      <c r="AZ48" s="98"/>
      <c r="BA48" s="98"/>
      <c r="BB48" s="98"/>
      <c r="BC48" s="98"/>
      <c r="BD48" s="98"/>
      <c r="BE48" s="98">
        <v>2</v>
      </c>
      <c r="BF48" s="98">
        <v>2</v>
      </c>
      <c r="BG48" s="98"/>
      <c r="BH48" s="98">
        <v>2</v>
      </c>
      <c r="BI48" s="98">
        <v>3</v>
      </c>
      <c r="BJ48" s="98">
        <v>2</v>
      </c>
      <c r="BK48" s="98"/>
      <c r="BL48" s="98"/>
      <c r="BM48" s="98"/>
      <c r="BN48" s="99">
        <v>2</v>
      </c>
      <c r="BP48" s="18" t="s">
        <v>98</v>
      </c>
      <c r="BQ48" s="33">
        <v>98.906926406926402</v>
      </c>
      <c r="BS48" s="107">
        <v>42</v>
      </c>
      <c r="BT48" s="107">
        <v>0</v>
      </c>
    </row>
    <row r="49" spans="1:72">
      <c r="A49" s="18" t="s">
        <v>10</v>
      </c>
      <c r="B49" s="109">
        <v>21.444444444444443</v>
      </c>
      <c r="D49" s="18" t="s">
        <v>27</v>
      </c>
      <c r="E49" s="23">
        <v>68</v>
      </c>
      <c r="G49" s="18" t="s">
        <v>96</v>
      </c>
      <c r="H49" s="35">
        <v>60.5</v>
      </c>
      <c r="M49" s="112" t="s">
        <v>26</v>
      </c>
      <c r="N49" s="48">
        <v>6</v>
      </c>
      <c r="O49" s="61">
        <v>5</v>
      </c>
      <c r="P49" s="61">
        <v>4</v>
      </c>
      <c r="Q49" s="61">
        <v>6</v>
      </c>
      <c r="R49" s="61">
        <v>6</v>
      </c>
      <c r="S49" s="61">
        <v>2</v>
      </c>
      <c r="T49" s="61">
        <v>5</v>
      </c>
      <c r="U49" s="61">
        <v>3</v>
      </c>
      <c r="V49" s="61">
        <v>3</v>
      </c>
      <c r="W49" s="61">
        <v>3</v>
      </c>
      <c r="X49" s="61">
        <v>5</v>
      </c>
      <c r="Y49" s="61">
        <v>3</v>
      </c>
      <c r="Z49" s="61">
        <v>4</v>
      </c>
      <c r="AA49" s="61">
        <v>4</v>
      </c>
      <c r="AB49" s="61">
        <v>4</v>
      </c>
      <c r="AC49" s="61">
        <v>3</v>
      </c>
      <c r="AD49" s="61">
        <v>3</v>
      </c>
      <c r="AE49" s="62">
        <v>4</v>
      </c>
      <c r="AG49" s="18" t="s">
        <v>26</v>
      </c>
      <c r="AH49" s="23">
        <v>73</v>
      </c>
      <c r="AJ49" s="18" t="s">
        <v>26</v>
      </c>
      <c r="AK49" s="23">
        <v>73</v>
      </c>
      <c r="AM49" s="18" t="s">
        <v>26</v>
      </c>
      <c r="AN49" s="23">
        <v>1</v>
      </c>
      <c r="AP49" s="17"/>
      <c r="AQ49" s="100" t="s">
        <v>146</v>
      </c>
      <c r="AR49" s="97"/>
      <c r="AS49" s="98"/>
      <c r="AT49" s="98"/>
      <c r="AU49" s="98">
        <v>6</v>
      </c>
      <c r="AV49" s="98">
        <v>3</v>
      </c>
      <c r="AW49" s="98">
        <v>4</v>
      </c>
      <c r="AX49" s="98"/>
      <c r="AY49" s="98"/>
      <c r="AZ49" s="98"/>
      <c r="BA49" s="98"/>
      <c r="BB49" s="98"/>
      <c r="BC49" s="98"/>
      <c r="BD49" s="98"/>
      <c r="BE49" s="98">
        <v>4</v>
      </c>
      <c r="BF49" s="98">
        <v>3</v>
      </c>
      <c r="BG49" s="98"/>
      <c r="BH49" s="98">
        <v>3</v>
      </c>
      <c r="BI49" s="98">
        <v>5</v>
      </c>
      <c r="BJ49" s="98">
        <v>5</v>
      </c>
      <c r="BK49" s="98"/>
      <c r="BL49" s="98"/>
      <c r="BM49" s="98"/>
      <c r="BN49" s="99">
        <v>4</v>
      </c>
      <c r="BP49" s="18" t="s">
        <v>46</v>
      </c>
      <c r="BQ49" s="33">
        <v>81.566267066267059</v>
      </c>
      <c r="BS49" s="107">
        <v>43</v>
      </c>
      <c r="BT49" s="107">
        <v>0</v>
      </c>
    </row>
    <row r="50" spans="1:72">
      <c r="A50" s="18" t="s">
        <v>84</v>
      </c>
      <c r="B50" s="109">
        <v>20</v>
      </c>
      <c r="D50" s="18" t="s">
        <v>46</v>
      </c>
      <c r="E50" s="23">
        <v>59</v>
      </c>
      <c r="G50" s="18" t="s">
        <v>10</v>
      </c>
      <c r="H50" s="35">
        <v>60.833333333333336</v>
      </c>
      <c r="M50" s="112" t="s">
        <v>41</v>
      </c>
      <c r="N50" s="48">
        <v>3.4</v>
      </c>
      <c r="O50" s="61">
        <v>3.8</v>
      </c>
      <c r="P50" s="61">
        <v>3.6</v>
      </c>
      <c r="Q50" s="61">
        <v>4.2</v>
      </c>
      <c r="R50" s="61">
        <v>3.6</v>
      </c>
      <c r="S50" s="61">
        <v>2.8</v>
      </c>
      <c r="T50" s="61">
        <v>5</v>
      </c>
      <c r="U50" s="61">
        <v>3.4</v>
      </c>
      <c r="V50" s="61">
        <v>3.4</v>
      </c>
      <c r="W50" s="61">
        <v>3.6</v>
      </c>
      <c r="X50" s="61">
        <v>3.2</v>
      </c>
      <c r="Y50" s="61">
        <v>3.4</v>
      </c>
      <c r="Z50" s="61">
        <v>2.6</v>
      </c>
      <c r="AA50" s="61">
        <v>4.2</v>
      </c>
      <c r="AB50" s="61">
        <v>3</v>
      </c>
      <c r="AC50" s="61">
        <v>3</v>
      </c>
      <c r="AD50" s="61">
        <v>3.4</v>
      </c>
      <c r="AE50" s="62">
        <v>2.8</v>
      </c>
      <c r="AG50" s="18" t="s">
        <v>41</v>
      </c>
      <c r="AH50" s="23">
        <v>74</v>
      </c>
      <c r="AJ50" s="18" t="s">
        <v>41</v>
      </c>
      <c r="AK50" s="23">
        <v>55</v>
      </c>
      <c r="AM50" s="18" t="s">
        <v>41</v>
      </c>
      <c r="AN50" s="23">
        <v>5</v>
      </c>
      <c r="AP50" s="17"/>
      <c r="AQ50" s="100" t="s">
        <v>147</v>
      </c>
      <c r="AR50" s="97"/>
      <c r="AS50" s="98"/>
      <c r="AT50" s="98"/>
      <c r="AU50" s="98">
        <v>3</v>
      </c>
      <c r="AV50" s="98">
        <v>3</v>
      </c>
      <c r="AW50" s="98">
        <v>2</v>
      </c>
      <c r="AX50" s="98"/>
      <c r="AY50" s="98"/>
      <c r="AZ50" s="98"/>
      <c r="BA50" s="98"/>
      <c r="BB50" s="98"/>
      <c r="BC50" s="98"/>
      <c r="BD50" s="98"/>
      <c r="BE50" s="98">
        <v>4</v>
      </c>
      <c r="BF50" s="98">
        <v>2</v>
      </c>
      <c r="BG50" s="98"/>
      <c r="BH50" s="98">
        <v>3</v>
      </c>
      <c r="BI50" s="98">
        <v>3</v>
      </c>
      <c r="BJ50" s="98">
        <v>3</v>
      </c>
      <c r="BK50" s="98"/>
      <c r="BL50" s="98"/>
      <c r="BM50" s="98"/>
      <c r="BN50" s="99">
        <v>2</v>
      </c>
      <c r="BP50" s="18" t="s">
        <v>109</v>
      </c>
      <c r="BQ50" s="33">
        <v>78.571428571428569</v>
      </c>
      <c r="BS50" s="107">
        <v>44</v>
      </c>
      <c r="BT50" s="107">
        <v>0</v>
      </c>
    </row>
    <row r="51" spans="1:72">
      <c r="A51" s="18" t="s">
        <v>110</v>
      </c>
      <c r="B51" s="109">
        <v>20</v>
      </c>
      <c r="D51" s="18" t="s">
        <v>72</v>
      </c>
      <c r="E51" s="23">
        <v>57</v>
      </c>
      <c r="G51" s="18" t="s">
        <v>34</v>
      </c>
      <c r="H51" s="35">
        <v>61</v>
      </c>
      <c r="M51" s="112" t="s">
        <v>54</v>
      </c>
      <c r="N51" s="48">
        <v>5</v>
      </c>
      <c r="O51" s="61">
        <v>3</v>
      </c>
      <c r="P51" s="61">
        <v>4</v>
      </c>
      <c r="Q51" s="61">
        <v>6</v>
      </c>
      <c r="R51" s="61">
        <v>4</v>
      </c>
      <c r="S51" s="61">
        <v>4</v>
      </c>
      <c r="T51" s="61">
        <v>6</v>
      </c>
      <c r="U51" s="61">
        <v>6</v>
      </c>
      <c r="V51" s="61">
        <v>3</v>
      </c>
      <c r="W51" s="61">
        <v>3</v>
      </c>
      <c r="X51" s="61">
        <v>4</v>
      </c>
      <c r="Y51" s="61">
        <v>3</v>
      </c>
      <c r="Z51" s="61">
        <v>2</v>
      </c>
      <c r="AA51" s="61">
        <v>6</v>
      </c>
      <c r="AB51" s="61">
        <v>4</v>
      </c>
      <c r="AC51" s="61">
        <v>3</v>
      </c>
      <c r="AD51" s="61">
        <v>3</v>
      </c>
      <c r="AE51" s="62">
        <v>4</v>
      </c>
      <c r="AG51" s="18" t="s">
        <v>54</v>
      </c>
      <c r="AH51" s="23">
        <v>73</v>
      </c>
      <c r="AJ51" s="18" t="s">
        <v>54</v>
      </c>
      <c r="AK51" s="23">
        <v>73</v>
      </c>
      <c r="AM51" s="18" t="s">
        <v>54</v>
      </c>
      <c r="AN51" s="23">
        <v>1</v>
      </c>
      <c r="AP51" s="17"/>
      <c r="AQ51" s="100" t="s">
        <v>148</v>
      </c>
      <c r="AR51" s="97"/>
      <c r="AS51" s="98"/>
      <c r="AT51" s="98"/>
      <c r="AU51" s="98">
        <v>4</v>
      </c>
      <c r="AV51" s="98">
        <v>3</v>
      </c>
      <c r="AW51" s="98">
        <v>4</v>
      </c>
      <c r="AX51" s="98"/>
      <c r="AY51" s="98"/>
      <c r="AZ51" s="98"/>
      <c r="BA51" s="98"/>
      <c r="BB51" s="98"/>
      <c r="BC51" s="98"/>
      <c r="BD51" s="98"/>
      <c r="BE51" s="98">
        <v>4</v>
      </c>
      <c r="BF51" s="98">
        <v>3</v>
      </c>
      <c r="BG51" s="98"/>
      <c r="BH51" s="98">
        <v>3</v>
      </c>
      <c r="BI51" s="98">
        <v>2</v>
      </c>
      <c r="BJ51" s="98">
        <v>3</v>
      </c>
      <c r="BK51" s="98"/>
      <c r="BL51" s="98"/>
      <c r="BM51" s="98"/>
      <c r="BN51" s="99">
        <v>3</v>
      </c>
      <c r="BP51" s="18" t="s">
        <v>73</v>
      </c>
      <c r="BQ51" s="33">
        <v>69.429237429237418</v>
      </c>
      <c r="BS51" s="107">
        <v>45</v>
      </c>
      <c r="BT51" s="107">
        <v>0</v>
      </c>
    </row>
    <row r="52" spans="1:72">
      <c r="A52" s="18" t="s">
        <v>116</v>
      </c>
      <c r="B52" s="109">
        <v>20</v>
      </c>
      <c r="D52" s="18" t="s">
        <v>73</v>
      </c>
      <c r="E52" s="23">
        <v>56</v>
      </c>
      <c r="G52" s="18" t="s">
        <v>23</v>
      </c>
      <c r="H52" s="35">
        <v>61</v>
      </c>
      <c r="M52" s="112" t="s">
        <v>102</v>
      </c>
      <c r="N52" s="48">
        <v>4</v>
      </c>
      <c r="O52" s="61">
        <v>3</v>
      </c>
      <c r="P52" s="61">
        <v>4</v>
      </c>
      <c r="Q52" s="61">
        <v>6</v>
      </c>
      <c r="R52" s="61">
        <v>4</v>
      </c>
      <c r="S52" s="61">
        <v>3</v>
      </c>
      <c r="T52" s="61">
        <v>5</v>
      </c>
      <c r="U52" s="61">
        <v>3</v>
      </c>
      <c r="V52" s="61">
        <v>3</v>
      </c>
      <c r="W52" s="61">
        <v>3</v>
      </c>
      <c r="X52" s="61">
        <v>3</v>
      </c>
      <c r="Y52" s="61">
        <v>3</v>
      </c>
      <c r="Z52" s="61">
        <v>3</v>
      </c>
      <c r="AA52" s="61">
        <v>6</v>
      </c>
      <c r="AB52" s="61">
        <v>3</v>
      </c>
      <c r="AC52" s="61">
        <v>4</v>
      </c>
      <c r="AD52" s="61">
        <v>3</v>
      </c>
      <c r="AE52" s="62">
        <v>3</v>
      </c>
      <c r="AG52" s="18" t="s">
        <v>102</v>
      </c>
      <c r="AH52" s="23">
        <v>66</v>
      </c>
      <c r="AJ52" s="18" t="s">
        <v>102</v>
      </c>
      <c r="AK52" s="23">
        <v>66</v>
      </c>
      <c r="AM52" s="18" t="s">
        <v>102</v>
      </c>
      <c r="AN52" s="23">
        <v>1</v>
      </c>
      <c r="AP52" s="17"/>
      <c r="AQ52" s="100" t="s">
        <v>149</v>
      </c>
      <c r="AR52" s="97"/>
      <c r="AS52" s="98"/>
      <c r="AT52" s="98"/>
      <c r="AU52" s="98">
        <v>2</v>
      </c>
      <c r="AV52" s="98">
        <v>2</v>
      </c>
      <c r="AW52" s="98">
        <v>3</v>
      </c>
      <c r="AX52" s="98"/>
      <c r="AY52" s="98"/>
      <c r="AZ52" s="98"/>
      <c r="BA52" s="98"/>
      <c r="BB52" s="98"/>
      <c r="BC52" s="98"/>
      <c r="BD52" s="98"/>
      <c r="BE52" s="98">
        <v>2</v>
      </c>
      <c r="BF52" s="98">
        <v>5</v>
      </c>
      <c r="BG52" s="98"/>
      <c r="BH52" s="98">
        <v>3</v>
      </c>
      <c r="BI52" s="98">
        <v>3</v>
      </c>
      <c r="BJ52" s="98">
        <v>2</v>
      </c>
      <c r="BK52" s="98"/>
      <c r="BL52" s="98"/>
      <c r="BM52" s="98"/>
      <c r="BN52" s="99">
        <v>3</v>
      </c>
      <c r="BP52" s="18" t="s">
        <v>57</v>
      </c>
      <c r="BQ52" s="33">
        <v>69.317235396182753</v>
      </c>
      <c r="BS52" s="107">
        <v>46</v>
      </c>
      <c r="BT52" s="107">
        <v>0</v>
      </c>
    </row>
    <row r="53" spans="1:72">
      <c r="A53" s="18" t="s">
        <v>72</v>
      </c>
      <c r="B53" s="109">
        <v>19</v>
      </c>
      <c r="D53" s="18" t="s">
        <v>75</v>
      </c>
      <c r="E53" s="23">
        <v>56</v>
      </c>
      <c r="G53" s="18" t="s">
        <v>21</v>
      </c>
      <c r="H53" s="35">
        <v>61</v>
      </c>
      <c r="M53" s="112" t="s">
        <v>43</v>
      </c>
      <c r="N53" s="48">
        <v>3.5</v>
      </c>
      <c r="O53" s="61">
        <v>3.4</v>
      </c>
      <c r="P53" s="61">
        <v>3.9</v>
      </c>
      <c r="Q53" s="61">
        <v>4.3</v>
      </c>
      <c r="R53" s="61">
        <v>3.2</v>
      </c>
      <c r="S53" s="61">
        <v>2.5</v>
      </c>
      <c r="T53" s="61">
        <v>4.5</v>
      </c>
      <c r="U53" s="61">
        <v>3.5</v>
      </c>
      <c r="V53" s="61">
        <v>3.4</v>
      </c>
      <c r="W53" s="61">
        <v>3.2</v>
      </c>
      <c r="X53" s="61">
        <v>3.5</v>
      </c>
      <c r="Y53" s="61">
        <v>3</v>
      </c>
      <c r="Z53" s="61">
        <v>2.7</v>
      </c>
      <c r="AA53" s="61">
        <v>3.9</v>
      </c>
      <c r="AB53" s="61">
        <v>3.1</v>
      </c>
      <c r="AC53" s="61">
        <v>2.9</v>
      </c>
      <c r="AD53" s="61">
        <v>2.6</v>
      </c>
      <c r="AE53" s="62">
        <v>3.3</v>
      </c>
      <c r="AG53" s="18" t="s">
        <v>43</v>
      </c>
      <c r="AH53" s="23">
        <v>68</v>
      </c>
      <c r="AJ53" s="18" t="s">
        <v>43</v>
      </c>
      <c r="AK53" s="23">
        <v>56</v>
      </c>
      <c r="AM53" s="18" t="s">
        <v>43</v>
      </c>
      <c r="AN53" s="23">
        <v>10</v>
      </c>
      <c r="AP53" s="17"/>
      <c r="AQ53" s="100" t="s">
        <v>150</v>
      </c>
      <c r="AR53" s="97"/>
      <c r="AS53" s="98"/>
      <c r="AT53" s="98"/>
      <c r="AU53" s="98">
        <v>2</v>
      </c>
      <c r="AV53" s="98">
        <v>3</v>
      </c>
      <c r="AW53" s="98">
        <v>4</v>
      </c>
      <c r="AX53" s="98"/>
      <c r="AY53" s="98"/>
      <c r="AZ53" s="98"/>
      <c r="BA53" s="98"/>
      <c r="BB53" s="98"/>
      <c r="BC53" s="98"/>
      <c r="BD53" s="98"/>
      <c r="BE53" s="98">
        <v>4</v>
      </c>
      <c r="BF53" s="98">
        <v>3</v>
      </c>
      <c r="BG53" s="98"/>
      <c r="BH53" s="98">
        <v>4</v>
      </c>
      <c r="BI53" s="98">
        <v>3</v>
      </c>
      <c r="BJ53" s="98">
        <v>5</v>
      </c>
      <c r="BK53" s="98"/>
      <c r="BL53" s="98"/>
      <c r="BM53" s="98"/>
      <c r="BN53" s="99">
        <v>4</v>
      </c>
      <c r="BP53" s="18" t="s">
        <v>106</v>
      </c>
      <c r="BQ53" s="33">
        <v>66.930735930735921</v>
      </c>
      <c r="BS53" s="107">
        <v>47</v>
      </c>
      <c r="BT53" s="107">
        <v>0</v>
      </c>
    </row>
    <row r="54" spans="1:72">
      <c r="A54" s="18" t="s">
        <v>14</v>
      </c>
      <c r="B54" s="109">
        <v>18.266666666666666</v>
      </c>
      <c r="D54" s="18" t="s">
        <v>99</v>
      </c>
      <c r="E54" s="23">
        <v>54</v>
      </c>
      <c r="G54" s="18" t="s">
        <v>38</v>
      </c>
      <c r="H54" s="35">
        <v>61.2</v>
      </c>
      <c r="M54" s="112" t="s">
        <v>53</v>
      </c>
      <c r="N54" s="48">
        <v>3.6666666666666665</v>
      </c>
      <c r="O54" s="61">
        <v>3</v>
      </c>
      <c r="P54" s="61">
        <v>3.6666666666666665</v>
      </c>
      <c r="Q54" s="61">
        <v>4.333333333333333</v>
      </c>
      <c r="R54" s="61">
        <v>3.3333333333333335</v>
      </c>
      <c r="S54" s="61">
        <v>2.3333333333333335</v>
      </c>
      <c r="T54" s="61">
        <v>4</v>
      </c>
      <c r="U54" s="61">
        <v>4</v>
      </c>
      <c r="V54" s="61">
        <v>3.3333333333333335</v>
      </c>
      <c r="W54" s="61">
        <v>3</v>
      </c>
      <c r="X54" s="61">
        <v>3.3333333333333335</v>
      </c>
      <c r="Y54" s="61">
        <v>2.6666666666666665</v>
      </c>
      <c r="Z54" s="61">
        <v>2.3333333333333335</v>
      </c>
      <c r="AA54" s="61">
        <v>3.6666666666666665</v>
      </c>
      <c r="AB54" s="61">
        <v>3</v>
      </c>
      <c r="AC54" s="61">
        <v>3.3333333333333335</v>
      </c>
      <c r="AD54" s="61">
        <v>3</v>
      </c>
      <c r="AE54" s="62">
        <v>4</v>
      </c>
      <c r="AG54" s="18" t="s">
        <v>53</v>
      </c>
      <c r="AH54" s="23">
        <v>64</v>
      </c>
      <c r="AJ54" s="18" t="s">
        <v>53</v>
      </c>
      <c r="AK54" s="23">
        <v>53</v>
      </c>
      <c r="AM54" s="18" t="s">
        <v>53</v>
      </c>
      <c r="AN54" s="23">
        <v>3</v>
      </c>
      <c r="AP54" s="17"/>
      <c r="AQ54" s="100" t="s">
        <v>151</v>
      </c>
      <c r="AR54" s="97"/>
      <c r="AS54" s="98"/>
      <c r="AT54" s="98"/>
      <c r="AU54" s="98">
        <v>3</v>
      </c>
      <c r="AV54" s="98">
        <v>3</v>
      </c>
      <c r="AW54" s="98">
        <v>2</v>
      </c>
      <c r="AX54" s="98"/>
      <c r="AY54" s="98"/>
      <c r="AZ54" s="98"/>
      <c r="BA54" s="98"/>
      <c r="BB54" s="98"/>
      <c r="BC54" s="98"/>
      <c r="BD54" s="98"/>
      <c r="BE54" s="98">
        <v>3</v>
      </c>
      <c r="BF54" s="98">
        <v>3</v>
      </c>
      <c r="BG54" s="98"/>
      <c r="BH54" s="98">
        <v>2</v>
      </c>
      <c r="BI54" s="98">
        <v>3</v>
      </c>
      <c r="BJ54" s="98">
        <v>4</v>
      </c>
      <c r="BK54" s="98"/>
      <c r="BL54" s="98"/>
      <c r="BM54" s="98"/>
      <c r="BN54" s="99">
        <v>2</v>
      </c>
      <c r="BP54" s="18" t="s">
        <v>12</v>
      </c>
      <c r="BQ54" s="33">
        <v>65.666666666666671</v>
      </c>
      <c r="BS54" s="107">
        <v>48</v>
      </c>
      <c r="BT54" s="107">
        <v>0</v>
      </c>
    </row>
    <row r="55" spans="1:72">
      <c r="A55" s="18" t="s">
        <v>81</v>
      </c>
      <c r="B55" s="109">
        <v>18</v>
      </c>
      <c r="D55" s="18" t="s">
        <v>64</v>
      </c>
      <c r="E55" s="23">
        <v>53</v>
      </c>
      <c r="G55" s="18" t="s">
        <v>14</v>
      </c>
      <c r="H55" s="35">
        <v>61.6</v>
      </c>
      <c r="M55" s="112" t="s">
        <v>84</v>
      </c>
      <c r="N55" s="48">
        <v>5</v>
      </c>
      <c r="O55" s="61">
        <v>5</v>
      </c>
      <c r="P55" s="61">
        <v>4</v>
      </c>
      <c r="Q55" s="61">
        <v>6</v>
      </c>
      <c r="R55" s="61">
        <v>5</v>
      </c>
      <c r="S55" s="61">
        <v>3</v>
      </c>
      <c r="T55" s="61">
        <v>5</v>
      </c>
      <c r="U55" s="61">
        <v>4</v>
      </c>
      <c r="V55" s="61">
        <v>5</v>
      </c>
      <c r="W55" s="61">
        <v>3</v>
      </c>
      <c r="X55" s="61">
        <v>3</v>
      </c>
      <c r="Y55" s="61">
        <v>3</v>
      </c>
      <c r="Z55" s="61">
        <v>3</v>
      </c>
      <c r="AA55" s="61">
        <v>7</v>
      </c>
      <c r="AB55" s="61">
        <v>3</v>
      </c>
      <c r="AC55" s="61">
        <v>3</v>
      </c>
      <c r="AD55" s="61">
        <v>4</v>
      </c>
      <c r="AE55" s="62">
        <v>5</v>
      </c>
      <c r="AG55" s="18" t="s">
        <v>84</v>
      </c>
      <c r="AH55" s="23">
        <v>76</v>
      </c>
      <c r="AJ55" s="18" t="s">
        <v>84</v>
      </c>
      <c r="AK55" s="23">
        <v>76</v>
      </c>
      <c r="AM55" s="18" t="s">
        <v>84</v>
      </c>
      <c r="AN55" s="23">
        <v>1</v>
      </c>
      <c r="AP55" s="17"/>
      <c r="AQ55" s="100" t="s">
        <v>152</v>
      </c>
      <c r="AR55" s="97"/>
      <c r="AS55" s="98"/>
      <c r="AT55" s="98"/>
      <c r="AU55" s="98">
        <v>3</v>
      </c>
      <c r="AV55" s="98">
        <v>2</v>
      </c>
      <c r="AW55" s="98">
        <v>2</v>
      </c>
      <c r="AX55" s="98"/>
      <c r="AY55" s="98"/>
      <c r="AZ55" s="98"/>
      <c r="BA55" s="98"/>
      <c r="BB55" s="98"/>
      <c r="BC55" s="98"/>
      <c r="BD55" s="98"/>
      <c r="BE55" s="98">
        <v>2</v>
      </c>
      <c r="BF55" s="98">
        <v>3</v>
      </c>
      <c r="BG55" s="98"/>
      <c r="BH55" s="98">
        <v>2</v>
      </c>
      <c r="BI55" s="98">
        <v>2</v>
      </c>
      <c r="BJ55" s="98">
        <v>3</v>
      </c>
      <c r="BK55" s="98"/>
      <c r="BL55" s="98"/>
      <c r="BM55" s="98"/>
      <c r="BN55" s="99">
        <v>2</v>
      </c>
      <c r="BP55" s="18" t="s">
        <v>70</v>
      </c>
      <c r="BQ55" s="33">
        <v>54.706959706959701</v>
      </c>
      <c r="BS55" s="107">
        <v>49</v>
      </c>
      <c r="BT55" s="107">
        <v>0</v>
      </c>
    </row>
    <row r="56" spans="1:72">
      <c r="A56" s="18" t="s">
        <v>34</v>
      </c>
      <c r="B56" s="109">
        <v>18</v>
      </c>
      <c r="D56" s="18" t="s">
        <v>21</v>
      </c>
      <c r="E56" s="23">
        <v>50</v>
      </c>
      <c r="G56" s="18" t="s">
        <v>46</v>
      </c>
      <c r="H56" s="35">
        <v>61.75</v>
      </c>
      <c r="M56" s="112" t="s">
        <v>47</v>
      </c>
      <c r="N56" s="48">
        <v>4</v>
      </c>
      <c r="O56" s="61">
        <v>3</v>
      </c>
      <c r="P56" s="61">
        <v>4</v>
      </c>
      <c r="Q56" s="61">
        <v>4</v>
      </c>
      <c r="R56" s="61">
        <v>3</v>
      </c>
      <c r="S56" s="61">
        <v>2</v>
      </c>
      <c r="T56" s="61">
        <v>3</v>
      </c>
      <c r="U56" s="61">
        <v>3</v>
      </c>
      <c r="V56" s="61">
        <v>3</v>
      </c>
      <c r="W56" s="61">
        <v>2</v>
      </c>
      <c r="X56" s="61">
        <v>3</v>
      </c>
      <c r="Y56" s="61">
        <v>3</v>
      </c>
      <c r="Z56" s="61">
        <v>3</v>
      </c>
      <c r="AA56" s="61">
        <v>3</v>
      </c>
      <c r="AB56" s="61">
        <v>3</v>
      </c>
      <c r="AC56" s="61">
        <v>3</v>
      </c>
      <c r="AD56" s="61">
        <v>2</v>
      </c>
      <c r="AE56" s="62">
        <v>4</v>
      </c>
      <c r="AG56" s="18" t="s">
        <v>47</v>
      </c>
      <c r="AH56" s="23">
        <v>55</v>
      </c>
      <c r="AJ56" s="18" t="s">
        <v>47</v>
      </c>
      <c r="AK56" s="23">
        <v>55</v>
      </c>
      <c r="AM56" s="18" t="s">
        <v>47</v>
      </c>
      <c r="AN56" s="23">
        <v>1</v>
      </c>
      <c r="AP56" s="17"/>
      <c r="AQ56" s="100" t="s">
        <v>153</v>
      </c>
      <c r="AR56" s="97"/>
      <c r="AS56" s="98"/>
      <c r="AT56" s="98"/>
      <c r="AU56" s="98">
        <v>4</v>
      </c>
      <c r="AV56" s="98">
        <v>3</v>
      </c>
      <c r="AW56" s="98">
        <v>3</v>
      </c>
      <c r="AX56" s="98"/>
      <c r="AY56" s="98"/>
      <c r="AZ56" s="98"/>
      <c r="BA56" s="98"/>
      <c r="BB56" s="98"/>
      <c r="BC56" s="98"/>
      <c r="BD56" s="98"/>
      <c r="BE56" s="98">
        <v>4</v>
      </c>
      <c r="BF56" s="98">
        <v>3</v>
      </c>
      <c r="BG56" s="98"/>
      <c r="BH56" s="98">
        <v>4</v>
      </c>
      <c r="BI56" s="98">
        <v>3</v>
      </c>
      <c r="BJ56" s="98">
        <v>3</v>
      </c>
      <c r="BK56" s="98"/>
      <c r="BL56" s="98"/>
      <c r="BM56" s="98"/>
      <c r="BN56" s="99">
        <v>3</v>
      </c>
      <c r="BP56" s="18" t="s">
        <v>21</v>
      </c>
      <c r="BQ56" s="33">
        <v>54.206959706959708</v>
      </c>
      <c r="BS56" s="107">
        <v>50</v>
      </c>
      <c r="BT56" s="107">
        <v>0</v>
      </c>
    </row>
    <row r="57" spans="1:72">
      <c r="A57" s="18" t="s">
        <v>61</v>
      </c>
      <c r="B57" s="109">
        <v>17</v>
      </c>
      <c r="D57" s="18" t="s">
        <v>18</v>
      </c>
      <c r="E57" s="23">
        <v>48</v>
      </c>
      <c r="G57" s="18" t="s">
        <v>87</v>
      </c>
      <c r="H57" s="35">
        <v>62</v>
      </c>
      <c r="M57" s="112" t="s">
        <v>79</v>
      </c>
      <c r="N57" s="48">
        <v>5</v>
      </c>
      <c r="O57" s="61">
        <v>4</v>
      </c>
      <c r="P57" s="61">
        <v>6</v>
      </c>
      <c r="Q57" s="61">
        <v>6</v>
      </c>
      <c r="R57" s="61">
        <v>5</v>
      </c>
      <c r="S57" s="61">
        <v>5</v>
      </c>
      <c r="T57" s="61">
        <v>6</v>
      </c>
      <c r="U57" s="61">
        <v>6</v>
      </c>
      <c r="V57" s="61">
        <v>4</v>
      </c>
      <c r="W57" s="61">
        <v>3</v>
      </c>
      <c r="X57" s="61">
        <v>3</v>
      </c>
      <c r="Y57" s="61">
        <v>3</v>
      </c>
      <c r="Z57" s="61">
        <v>4</v>
      </c>
      <c r="AA57" s="61">
        <v>7</v>
      </c>
      <c r="AB57" s="61">
        <v>5</v>
      </c>
      <c r="AC57" s="61">
        <v>4</v>
      </c>
      <c r="AD57" s="61">
        <v>3</v>
      </c>
      <c r="AE57" s="62">
        <v>5</v>
      </c>
      <c r="AG57" s="18" t="s">
        <v>79</v>
      </c>
      <c r="AH57" s="23">
        <v>84</v>
      </c>
      <c r="AJ57" s="18" t="s">
        <v>79</v>
      </c>
      <c r="AK57" s="23">
        <v>84</v>
      </c>
      <c r="AM57" s="18" t="s">
        <v>79</v>
      </c>
      <c r="AN57" s="23">
        <v>1</v>
      </c>
      <c r="AP57" s="17"/>
      <c r="AQ57" s="100" t="s">
        <v>154</v>
      </c>
      <c r="AR57" s="97"/>
      <c r="AS57" s="98"/>
      <c r="AT57" s="98"/>
      <c r="AU57" s="98">
        <v>3</v>
      </c>
      <c r="AV57" s="98">
        <v>3</v>
      </c>
      <c r="AW57" s="98">
        <v>3</v>
      </c>
      <c r="AX57" s="98"/>
      <c r="AY57" s="98"/>
      <c r="AZ57" s="98"/>
      <c r="BA57" s="98"/>
      <c r="BB57" s="98"/>
      <c r="BC57" s="98"/>
      <c r="BD57" s="98"/>
      <c r="BE57" s="98">
        <v>2</v>
      </c>
      <c r="BF57" s="98">
        <v>5</v>
      </c>
      <c r="BG57" s="98"/>
      <c r="BH57" s="98">
        <v>2</v>
      </c>
      <c r="BI57" s="98">
        <v>3</v>
      </c>
      <c r="BJ57" s="98">
        <v>2</v>
      </c>
      <c r="BK57" s="98"/>
      <c r="BL57" s="98"/>
      <c r="BM57" s="98"/>
      <c r="BN57" s="99">
        <v>2</v>
      </c>
      <c r="BP57" s="18" t="s">
        <v>86</v>
      </c>
      <c r="BQ57" s="33">
        <v>51.785714285714285</v>
      </c>
      <c r="BS57" s="107">
        <v>51</v>
      </c>
      <c r="BT57" s="107">
        <v>0</v>
      </c>
    </row>
    <row r="58" spans="1:72">
      <c r="A58" s="18" t="s">
        <v>21</v>
      </c>
      <c r="B58" s="109">
        <v>16.666666666666668</v>
      </c>
      <c r="D58" s="18" t="s">
        <v>106</v>
      </c>
      <c r="E58" s="23">
        <v>46</v>
      </c>
      <c r="G58" s="18" t="s">
        <v>95</v>
      </c>
      <c r="H58" s="35">
        <v>62</v>
      </c>
      <c r="M58" s="112" t="s">
        <v>63</v>
      </c>
      <c r="N58" s="48">
        <v>3.2</v>
      </c>
      <c r="O58" s="61">
        <v>3</v>
      </c>
      <c r="P58" s="61">
        <v>4</v>
      </c>
      <c r="Q58" s="61">
        <v>4.2</v>
      </c>
      <c r="R58" s="61">
        <v>3.4</v>
      </c>
      <c r="S58" s="61">
        <v>3</v>
      </c>
      <c r="T58" s="61">
        <v>3.8</v>
      </c>
      <c r="U58" s="61">
        <v>3.4</v>
      </c>
      <c r="V58" s="61">
        <v>3.2</v>
      </c>
      <c r="W58" s="61">
        <v>2.8</v>
      </c>
      <c r="X58" s="61">
        <v>3.6</v>
      </c>
      <c r="Y58" s="61">
        <v>3.2</v>
      </c>
      <c r="Z58" s="61">
        <v>2.4</v>
      </c>
      <c r="AA58" s="61">
        <v>4.4000000000000004</v>
      </c>
      <c r="AB58" s="61">
        <v>2.8</v>
      </c>
      <c r="AC58" s="61">
        <v>2.4</v>
      </c>
      <c r="AD58" s="61">
        <v>3.4</v>
      </c>
      <c r="AE58" s="62">
        <v>3.4</v>
      </c>
      <c r="AG58" s="18" t="s">
        <v>63</v>
      </c>
      <c r="AH58" s="23">
        <v>62</v>
      </c>
      <c r="AJ58" s="18" t="s">
        <v>63</v>
      </c>
      <c r="AK58" s="23">
        <v>57</v>
      </c>
      <c r="AM58" s="18" t="s">
        <v>63</v>
      </c>
      <c r="AN58" s="23">
        <v>5</v>
      </c>
      <c r="AP58" s="17"/>
      <c r="AQ58" s="100" t="s">
        <v>155</v>
      </c>
      <c r="AR58" s="97"/>
      <c r="AS58" s="98"/>
      <c r="AT58" s="98"/>
      <c r="AU58" s="98">
        <v>3</v>
      </c>
      <c r="AV58" s="98">
        <v>3</v>
      </c>
      <c r="AW58" s="98">
        <v>3</v>
      </c>
      <c r="AX58" s="98"/>
      <c r="AY58" s="98"/>
      <c r="AZ58" s="98"/>
      <c r="BA58" s="98"/>
      <c r="BB58" s="98"/>
      <c r="BC58" s="98"/>
      <c r="BD58" s="98"/>
      <c r="BE58" s="98">
        <v>3</v>
      </c>
      <c r="BF58" s="98">
        <v>2</v>
      </c>
      <c r="BG58" s="98"/>
      <c r="BH58" s="98">
        <v>3</v>
      </c>
      <c r="BI58" s="98">
        <v>2</v>
      </c>
      <c r="BJ58" s="98">
        <v>2</v>
      </c>
      <c r="BK58" s="98"/>
      <c r="BL58" s="98"/>
      <c r="BM58" s="98"/>
      <c r="BN58" s="99">
        <v>3</v>
      </c>
      <c r="BP58" s="18" t="s">
        <v>18</v>
      </c>
      <c r="BQ58" s="33">
        <v>49.025974025974023</v>
      </c>
      <c r="BS58" s="107">
        <v>52</v>
      </c>
      <c r="BT58" s="107">
        <v>0</v>
      </c>
    </row>
    <row r="59" spans="1:72">
      <c r="A59" s="18" t="s">
        <v>44</v>
      </c>
      <c r="B59" s="109">
        <v>16</v>
      </c>
      <c r="D59" s="18" t="s">
        <v>116</v>
      </c>
      <c r="E59" s="23">
        <v>40</v>
      </c>
      <c r="G59" s="18" t="s">
        <v>110</v>
      </c>
      <c r="H59" s="35">
        <v>62</v>
      </c>
      <c r="M59" s="112" t="s">
        <v>38</v>
      </c>
      <c r="N59" s="48">
        <v>4</v>
      </c>
      <c r="O59" s="61">
        <v>2.8</v>
      </c>
      <c r="P59" s="61">
        <v>4</v>
      </c>
      <c r="Q59" s="61">
        <v>4</v>
      </c>
      <c r="R59" s="61">
        <v>3.6</v>
      </c>
      <c r="S59" s="61">
        <v>3.2</v>
      </c>
      <c r="T59" s="61">
        <v>3.8</v>
      </c>
      <c r="U59" s="61">
        <v>3.8</v>
      </c>
      <c r="V59" s="61">
        <v>3.2</v>
      </c>
      <c r="W59" s="61">
        <v>3.2</v>
      </c>
      <c r="X59" s="61">
        <v>2.8</v>
      </c>
      <c r="Y59" s="61">
        <v>2.2000000000000002</v>
      </c>
      <c r="Z59" s="61">
        <v>2.6</v>
      </c>
      <c r="AA59" s="61">
        <v>4.5999999999999996</v>
      </c>
      <c r="AB59" s="61">
        <v>3.4</v>
      </c>
      <c r="AC59" s="61">
        <v>3</v>
      </c>
      <c r="AD59" s="61">
        <v>3.4</v>
      </c>
      <c r="AE59" s="62">
        <v>3.6</v>
      </c>
      <c r="AG59" s="18" t="s">
        <v>38</v>
      </c>
      <c r="AH59" s="23">
        <v>66</v>
      </c>
      <c r="AJ59" s="18" t="s">
        <v>38</v>
      </c>
      <c r="AK59" s="23">
        <v>57</v>
      </c>
      <c r="AM59" s="18" t="s">
        <v>38</v>
      </c>
      <c r="AN59" s="23">
        <v>5</v>
      </c>
      <c r="AP59" s="17"/>
      <c r="AQ59" s="100" t="s">
        <v>156</v>
      </c>
      <c r="AR59" s="97"/>
      <c r="AS59" s="98"/>
      <c r="AT59" s="98"/>
      <c r="AU59" s="98">
        <v>2</v>
      </c>
      <c r="AV59" s="98">
        <v>3</v>
      </c>
      <c r="AW59" s="98">
        <v>2</v>
      </c>
      <c r="AX59" s="98"/>
      <c r="AY59" s="98"/>
      <c r="AZ59" s="98"/>
      <c r="BA59" s="98"/>
      <c r="BB59" s="98"/>
      <c r="BC59" s="98"/>
      <c r="BD59" s="98"/>
      <c r="BE59" s="98">
        <v>2</v>
      </c>
      <c r="BF59" s="98">
        <v>2</v>
      </c>
      <c r="BG59" s="98"/>
      <c r="BH59" s="98">
        <v>3</v>
      </c>
      <c r="BI59" s="98">
        <v>3</v>
      </c>
      <c r="BJ59" s="98">
        <v>4</v>
      </c>
      <c r="BK59" s="98"/>
      <c r="BL59" s="98"/>
      <c r="BM59" s="98"/>
      <c r="BN59" s="99">
        <v>2</v>
      </c>
      <c r="BP59" s="18" t="s">
        <v>47</v>
      </c>
      <c r="BQ59" s="33">
        <v>48</v>
      </c>
      <c r="BS59" s="107">
        <v>53</v>
      </c>
      <c r="BT59" s="107">
        <v>0</v>
      </c>
    </row>
    <row r="60" spans="1:72">
      <c r="A60" s="18" t="s">
        <v>115</v>
      </c>
      <c r="B60" s="109">
        <v>16</v>
      </c>
      <c r="D60" s="18" t="s">
        <v>65</v>
      </c>
      <c r="E60" s="23">
        <v>40</v>
      </c>
      <c r="G60" s="18" t="s">
        <v>36</v>
      </c>
      <c r="H60" s="35">
        <v>62</v>
      </c>
      <c r="M60" s="112" t="s">
        <v>94</v>
      </c>
      <c r="N60" s="48">
        <v>4</v>
      </c>
      <c r="O60" s="61">
        <v>3</v>
      </c>
      <c r="P60" s="61">
        <v>4</v>
      </c>
      <c r="Q60" s="61">
        <v>5</v>
      </c>
      <c r="R60" s="61">
        <v>3</v>
      </c>
      <c r="S60" s="61">
        <v>5</v>
      </c>
      <c r="T60" s="61">
        <v>4</v>
      </c>
      <c r="U60" s="61">
        <v>3</v>
      </c>
      <c r="V60" s="61">
        <v>2</v>
      </c>
      <c r="W60" s="61">
        <v>3</v>
      </c>
      <c r="X60" s="61">
        <v>4</v>
      </c>
      <c r="Y60" s="61">
        <v>2</v>
      </c>
      <c r="Z60" s="61">
        <v>3</v>
      </c>
      <c r="AA60" s="61">
        <v>3</v>
      </c>
      <c r="AB60" s="61">
        <v>3</v>
      </c>
      <c r="AC60" s="61">
        <v>4</v>
      </c>
      <c r="AD60" s="61">
        <v>3</v>
      </c>
      <c r="AE60" s="62">
        <v>4</v>
      </c>
      <c r="AG60" s="18" t="s">
        <v>94</v>
      </c>
      <c r="AH60" s="23">
        <v>62</v>
      </c>
      <c r="AJ60" s="18" t="s">
        <v>94</v>
      </c>
      <c r="AK60" s="23">
        <v>62</v>
      </c>
      <c r="AM60" s="18" t="s">
        <v>94</v>
      </c>
      <c r="AN60" s="23">
        <v>1</v>
      </c>
      <c r="AP60" s="17"/>
      <c r="AQ60" s="100" t="s">
        <v>157</v>
      </c>
      <c r="AR60" s="97"/>
      <c r="AS60" s="98"/>
      <c r="AT60" s="98"/>
      <c r="AU60" s="98">
        <v>3</v>
      </c>
      <c r="AV60" s="98">
        <v>3</v>
      </c>
      <c r="AW60" s="98">
        <v>4</v>
      </c>
      <c r="AX60" s="98"/>
      <c r="AY60" s="98"/>
      <c r="AZ60" s="98"/>
      <c r="BA60" s="98"/>
      <c r="BB60" s="98"/>
      <c r="BC60" s="98"/>
      <c r="BD60" s="98"/>
      <c r="BE60" s="98">
        <v>2</v>
      </c>
      <c r="BF60" s="98">
        <v>2</v>
      </c>
      <c r="BG60" s="98"/>
      <c r="BH60" s="98">
        <v>3</v>
      </c>
      <c r="BI60" s="98">
        <v>2</v>
      </c>
      <c r="BJ60" s="98">
        <v>3</v>
      </c>
      <c r="BK60" s="98"/>
      <c r="BL60" s="98"/>
      <c r="BM60" s="98"/>
      <c r="BN60" s="99">
        <v>2</v>
      </c>
      <c r="BP60" s="18" t="s">
        <v>62</v>
      </c>
      <c r="BQ60" s="33">
        <v>46.525974025974023</v>
      </c>
      <c r="BS60" s="107">
        <v>54</v>
      </c>
      <c r="BT60" s="107">
        <v>0</v>
      </c>
    </row>
    <row r="61" spans="1:72">
      <c r="A61" s="18" t="s">
        <v>41</v>
      </c>
      <c r="B61" s="109">
        <v>16</v>
      </c>
      <c r="D61" s="18" t="s">
        <v>47</v>
      </c>
      <c r="E61" s="23">
        <v>40</v>
      </c>
      <c r="G61" s="18" t="s">
        <v>71</v>
      </c>
      <c r="H61" s="35">
        <v>62</v>
      </c>
      <c r="M61" s="112" t="s">
        <v>110</v>
      </c>
      <c r="N61" s="48">
        <v>4</v>
      </c>
      <c r="O61" s="61">
        <v>3</v>
      </c>
      <c r="P61" s="61">
        <v>4</v>
      </c>
      <c r="Q61" s="61">
        <v>4</v>
      </c>
      <c r="R61" s="61">
        <v>4</v>
      </c>
      <c r="S61" s="61">
        <v>3</v>
      </c>
      <c r="T61" s="61">
        <v>5</v>
      </c>
      <c r="U61" s="61">
        <v>4</v>
      </c>
      <c r="V61" s="61">
        <v>3</v>
      </c>
      <c r="W61" s="61">
        <v>3</v>
      </c>
      <c r="X61" s="61">
        <v>2</v>
      </c>
      <c r="Y61" s="61">
        <v>2</v>
      </c>
      <c r="Z61" s="61">
        <v>3</v>
      </c>
      <c r="AA61" s="61">
        <v>5</v>
      </c>
      <c r="AB61" s="61">
        <v>4</v>
      </c>
      <c r="AC61" s="61">
        <v>2</v>
      </c>
      <c r="AD61" s="61">
        <v>3</v>
      </c>
      <c r="AE61" s="62">
        <v>4</v>
      </c>
      <c r="AG61" s="18" t="s">
        <v>110</v>
      </c>
      <c r="AH61" s="23">
        <v>62</v>
      </c>
      <c r="AJ61" s="18" t="s">
        <v>110</v>
      </c>
      <c r="AK61" s="23">
        <v>62</v>
      </c>
      <c r="AM61" s="18" t="s">
        <v>110</v>
      </c>
      <c r="AN61" s="23">
        <v>1</v>
      </c>
      <c r="AP61" s="15" t="s">
        <v>52</v>
      </c>
      <c r="AQ61" s="93" t="s">
        <v>140</v>
      </c>
      <c r="AR61" s="94">
        <v>4</v>
      </c>
      <c r="AS61" s="95">
        <v>4</v>
      </c>
      <c r="AT61" s="95"/>
      <c r="AU61" s="95"/>
      <c r="AV61" s="95">
        <v>3</v>
      </c>
      <c r="AW61" s="95"/>
      <c r="AX61" s="95">
        <v>3</v>
      </c>
      <c r="AY61" s="95"/>
      <c r="AZ61" s="95">
        <v>3</v>
      </c>
      <c r="BA61" s="95">
        <v>3</v>
      </c>
      <c r="BB61" s="95"/>
      <c r="BC61" s="95"/>
      <c r="BD61" s="95">
        <v>4</v>
      </c>
      <c r="BE61" s="95"/>
      <c r="BF61" s="95">
        <v>3</v>
      </c>
      <c r="BG61" s="95">
        <v>3</v>
      </c>
      <c r="BH61" s="95"/>
      <c r="BI61" s="95"/>
      <c r="BJ61" s="95"/>
      <c r="BK61" s="95"/>
      <c r="BL61" s="95">
        <v>3</v>
      </c>
      <c r="BM61" s="95">
        <v>5</v>
      </c>
      <c r="BN61" s="96">
        <v>4</v>
      </c>
      <c r="BP61" s="18" t="s">
        <v>116</v>
      </c>
      <c r="BQ61" s="33">
        <v>45</v>
      </c>
      <c r="BS61" s="107">
        <v>55</v>
      </c>
      <c r="BT61" s="107">
        <v>0</v>
      </c>
    </row>
    <row r="62" spans="1:72">
      <c r="A62" s="18" t="s">
        <v>17</v>
      </c>
      <c r="B62" s="109">
        <v>16</v>
      </c>
      <c r="D62" s="18" t="s">
        <v>109</v>
      </c>
      <c r="E62" s="23">
        <v>40</v>
      </c>
      <c r="G62" s="18" t="s">
        <v>75</v>
      </c>
      <c r="H62" s="35">
        <v>62</v>
      </c>
      <c r="M62" s="112" t="s">
        <v>96</v>
      </c>
      <c r="N62" s="48">
        <v>4</v>
      </c>
      <c r="O62" s="61">
        <v>3</v>
      </c>
      <c r="P62" s="61">
        <v>3.5</v>
      </c>
      <c r="Q62" s="61">
        <v>4</v>
      </c>
      <c r="R62" s="61">
        <v>3.5</v>
      </c>
      <c r="S62" s="61">
        <v>2.5</v>
      </c>
      <c r="T62" s="61">
        <v>5</v>
      </c>
      <c r="U62" s="61">
        <v>3.5</v>
      </c>
      <c r="V62" s="61">
        <v>3</v>
      </c>
      <c r="W62" s="61">
        <v>2.5</v>
      </c>
      <c r="X62" s="61">
        <v>3</v>
      </c>
      <c r="Y62" s="61">
        <v>2</v>
      </c>
      <c r="Z62" s="61">
        <v>3</v>
      </c>
      <c r="AA62" s="61">
        <v>3.5</v>
      </c>
      <c r="AB62" s="61">
        <v>3.5</v>
      </c>
      <c r="AC62" s="61">
        <v>3.5</v>
      </c>
      <c r="AD62" s="61">
        <v>3.5</v>
      </c>
      <c r="AE62" s="62">
        <v>4</v>
      </c>
      <c r="AG62" s="18" t="s">
        <v>96</v>
      </c>
      <c r="AH62" s="23">
        <v>63</v>
      </c>
      <c r="AJ62" s="18" t="s">
        <v>96</v>
      </c>
      <c r="AK62" s="23">
        <v>58</v>
      </c>
      <c r="AM62" s="18" t="s">
        <v>96</v>
      </c>
      <c r="AN62" s="23">
        <v>2</v>
      </c>
      <c r="AP62" s="17"/>
      <c r="AQ62" s="100" t="s">
        <v>141</v>
      </c>
      <c r="AR62" s="97">
        <v>3</v>
      </c>
      <c r="AS62" s="98">
        <v>3</v>
      </c>
      <c r="AT62" s="98"/>
      <c r="AU62" s="98"/>
      <c r="AV62" s="98">
        <v>3</v>
      </c>
      <c r="AW62" s="98"/>
      <c r="AX62" s="98">
        <v>3</v>
      </c>
      <c r="AY62" s="98"/>
      <c r="AZ62" s="98">
        <v>3</v>
      </c>
      <c r="BA62" s="98">
        <v>3</v>
      </c>
      <c r="BB62" s="98"/>
      <c r="BC62" s="98"/>
      <c r="BD62" s="98">
        <v>3</v>
      </c>
      <c r="BE62" s="98"/>
      <c r="BF62" s="98">
        <v>2</v>
      </c>
      <c r="BG62" s="98">
        <v>3</v>
      </c>
      <c r="BH62" s="98"/>
      <c r="BI62" s="98"/>
      <c r="BJ62" s="98"/>
      <c r="BK62" s="98"/>
      <c r="BL62" s="98">
        <v>3</v>
      </c>
      <c r="BM62" s="98">
        <v>3</v>
      </c>
      <c r="BN62" s="99">
        <v>3</v>
      </c>
      <c r="BP62" s="18" t="s">
        <v>44</v>
      </c>
      <c r="BQ62" s="33">
        <v>38.071428571428569</v>
      </c>
      <c r="BS62" s="107">
        <v>56</v>
      </c>
      <c r="BT62" s="107">
        <v>0</v>
      </c>
    </row>
    <row r="63" spans="1:72">
      <c r="A63" s="18" t="s">
        <v>16</v>
      </c>
      <c r="B63" s="109">
        <v>15.5</v>
      </c>
      <c r="D63" s="18" t="s">
        <v>88</v>
      </c>
      <c r="E63" s="23">
        <v>40</v>
      </c>
      <c r="G63" s="18" t="s">
        <v>94</v>
      </c>
      <c r="H63" s="35">
        <v>62</v>
      </c>
      <c r="M63" s="112" t="s">
        <v>49</v>
      </c>
      <c r="N63" s="48">
        <v>4</v>
      </c>
      <c r="O63" s="61">
        <v>3</v>
      </c>
      <c r="P63" s="61">
        <v>4</v>
      </c>
      <c r="Q63" s="61">
        <v>5</v>
      </c>
      <c r="R63" s="61">
        <v>4</v>
      </c>
      <c r="S63" s="61">
        <v>3</v>
      </c>
      <c r="T63" s="61">
        <v>4</v>
      </c>
      <c r="U63" s="61">
        <v>4</v>
      </c>
      <c r="V63" s="61">
        <v>4</v>
      </c>
      <c r="W63" s="61">
        <v>3</v>
      </c>
      <c r="X63" s="61">
        <v>4</v>
      </c>
      <c r="Y63" s="61">
        <v>2</v>
      </c>
      <c r="Z63" s="61">
        <v>3</v>
      </c>
      <c r="AA63" s="61">
        <v>6</v>
      </c>
      <c r="AB63" s="61">
        <v>4</v>
      </c>
      <c r="AC63" s="61">
        <v>3</v>
      </c>
      <c r="AD63" s="61">
        <v>3</v>
      </c>
      <c r="AE63" s="62">
        <v>2</v>
      </c>
      <c r="AG63" s="18" t="s">
        <v>49</v>
      </c>
      <c r="AH63" s="23">
        <v>65</v>
      </c>
      <c r="AJ63" s="18" t="s">
        <v>49</v>
      </c>
      <c r="AK63" s="23">
        <v>65</v>
      </c>
      <c r="AM63" s="18" t="s">
        <v>49</v>
      </c>
      <c r="AN63" s="23">
        <v>1</v>
      </c>
      <c r="AP63" s="17"/>
      <c r="AQ63" s="100" t="s">
        <v>142</v>
      </c>
      <c r="AR63" s="97">
        <v>4</v>
      </c>
      <c r="AS63" s="98">
        <v>3</v>
      </c>
      <c r="AT63" s="98"/>
      <c r="AU63" s="98"/>
      <c r="AV63" s="98">
        <v>3</v>
      </c>
      <c r="AW63" s="98"/>
      <c r="AX63" s="98">
        <v>4</v>
      </c>
      <c r="AY63" s="98"/>
      <c r="AZ63" s="98">
        <v>3</v>
      </c>
      <c r="BA63" s="98">
        <v>4</v>
      </c>
      <c r="BB63" s="98"/>
      <c r="BC63" s="98"/>
      <c r="BD63" s="98">
        <v>3</v>
      </c>
      <c r="BE63" s="98"/>
      <c r="BF63" s="98">
        <v>3</v>
      </c>
      <c r="BG63" s="98">
        <v>4</v>
      </c>
      <c r="BH63" s="98"/>
      <c r="BI63" s="98"/>
      <c r="BJ63" s="98"/>
      <c r="BK63" s="98"/>
      <c r="BL63" s="98">
        <v>3</v>
      </c>
      <c r="BM63" s="98">
        <v>3</v>
      </c>
      <c r="BN63" s="99">
        <v>4</v>
      </c>
      <c r="BP63" s="18" t="s">
        <v>110</v>
      </c>
      <c r="BQ63" s="33">
        <v>37</v>
      </c>
      <c r="BS63" s="107">
        <v>57</v>
      </c>
      <c r="BT63" s="107">
        <v>0</v>
      </c>
    </row>
    <row r="64" spans="1:72">
      <c r="A64" s="18" t="s">
        <v>25</v>
      </c>
      <c r="B64" s="109">
        <v>15.166666666666666</v>
      </c>
      <c r="D64" s="18" t="s">
        <v>28</v>
      </c>
      <c r="E64" s="23">
        <v>37</v>
      </c>
      <c r="G64" s="18" t="s">
        <v>111</v>
      </c>
      <c r="H64" s="35">
        <v>62</v>
      </c>
      <c r="M64" s="112" t="s">
        <v>25</v>
      </c>
      <c r="N64" s="48">
        <v>4.166666666666667</v>
      </c>
      <c r="O64" s="61">
        <v>3.5</v>
      </c>
      <c r="P64" s="61">
        <v>4.5</v>
      </c>
      <c r="Q64" s="61">
        <v>5.5</v>
      </c>
      <c r="R64" s="61">
        <v>3.8333333333333335</v>
      </c>
      <c r="S64" s="61">
        <v>3.3333333333333335</v>
      </c>
      <c r="T64" s="61">
        <v>5</v>
      </c>
      <c r="U64" s="61">
        <v>4.166666666666667</v>
      </c>
      <c r="V64" s="61">
        <v>3.5</v>
      </c>
      <c r="W64" s="61">
        <v>3.5</v>
      </c>
      <c r="X64" s="61">
        <v>3.3333333333333335</v>
      </c>
      <c r="Y64" s="61">
        <v>3.1666666666666665</v>
      </c>
      <c r="Z64" s="61">
        <v>3</v>
      </c>
      <c r="AA64" s="61">
        <v>4.666666666666667</v>
      </c>
      <c r="AB64" s="61">
        <v>4.333333333333333</v>
      </c>
      <c r="AC64" s="61">
        <v>4</v>
      </c>
      <c r="AD64" s="61">
        <v>3.3333333333333335</v>
      </c>
      <c r="AE64" s="62">
        <v>3.6666666666666665</v>
      </c>
      <c r="AG64" s="18" t="s">
        <v>25</v>
      </c>
      <c r="AH64" s="23">
        <v>104</v>
      </c>
      <c r="AJ64" s="18" t="s">
        <v>25</v>
      </c>
      <c r="AK64" s="23">
        <v>61</v>
      </c>
      <c r="AM64" s="18" t="s">
        <v>25</v>
      </c>
      <c r="AN64" s="23">
        <v>6</v>
      </c>
      <c r="AP64" s="17"/>
      <c r="AQ64" s="100" t="s">
        <v>143</v>
      </c>
      <c r="AR64" s="97">
        <v>4</v>
      </c>
      <c r="AS64" s="98">
        <v>5</v>
      </c>
      <c r="AT64" s="98"/>
      <c r="AU64" s="98"/>
      <c r="AV64" s="98">
        <v>4</v>
      </c>
      <c r="AW64" s="98"/>
      <c r="AX64" s="98">
        <v>4</v>
      </c>
      <c r="AY64" s="98"/>
      <c r="AZ64" s="98">
        <v>4</v>
      </c>
      <c r="BA64" s="98">
        <v>4</v>
      </c>
      <c r="BB64" s="98"/>
      <c r="BC64" s="98"/>
      <c r="BD64" s="98">
        <v>5</v>
      </c>
      <c r="BE64" s="98"/>
      <c r="BF64" s="98">
        <v>4</v>
      </c>
      <c r="BG64" s="98">
        <v>4</v>
      </c>
      <c r="BH64" s="98"/>
      <c r="BI64" s="98"/>
      <c r="BJ64" s="98"/>
      <c r="BK64" s="98"/>
      <c r="BL64" s="98">
        <v>4</v>
      </c>
      <c r="BM64" s="98">
        <v>4</v>
      </c>
      <c r="BN64" s="99">
        <v>4</v>
      </c>
      <c r="BP64" s="18" t="s">
        <v>49</v>
      </c>
      <c r="BQ64" s="33">
        <v>35</v>
      </c>
      <c r="BS64" s="107">
        <v>58</v>
      </c>
      <c r="BT64" s="107">
        <v>0</v>
      </c>
    </row>
    <row r="65" spans="1:72">
      <c r="A65" s="18" t="s">
        <v>86</v>
      </c>
      <c r="B65" s="109">
        <v>15</v>
      </c>
      <c r="D65" s="18" t="s">
        <v>81</v>
      </c>
      <c r="E65" s="23">
        <v>36</v>
      </c>
      <c r="G65" s="18" t="s">
        <v>41</v>
      </c>
      <c r="H65" s="35">
        <v>62.4</v>
      </c>
      <c r="M65" s="112" t="s">
        <v>55</v>
      </c>
      <c r="N65" s="48">
        <v>5</v>
      </c>
      <c r="O65" s="61">
        <v>5</v>
      </c>
      <c r="P65" s="61">
        <v>6</v>
      </c>
      <c r="Q65" s="61">
        <v>7</v>
      </c>
      <c r="R65" s="61">
        <v>5</v>
      </c>
      <c r="S65" s="61">
        <v>5</v>
      </c>
      <c r="T65" s="61">
        <v>7</v>
      </c>
      <c r="U65" s="61">
        <v>6</v>
      </c>
      <c r="V65" s="61">
        <v>4</v>
      </c>
      <c r="W65" s="61">
        <v>4</v>
      </c>
      <c r="X65" s="61">
        <v>5</v>
      </c>
      <c r="Y65" s="61">
        <v>5</v>
      </c>
      <c r="Z65" s="61">
        <v>4</v>
      </c>
      <c r="AA65" s="61">
        <v>6</v>
      </c>
      <c r="AB65" s="61">
        <v>5</v>
      </c>
      <c r="AC65" s="61">
        <v>5</v>
      </c>
      <c r="AD65" s="61">
        <v>7</v>
      </c>
      <c r="AE65" s="62">
        <v>5</v>
      </c>
      <c r="AG65" s="18" t="s">
        <v>55</v>
      </c>
      <c r="AH65" s="23">
        <v>96</v>
      </c>
      <c r="AJ65" s="18" t="s">
        <v>55</v>
      </c>
      <c r="AK65" s="23">
        <v>96</v>
      </c>
      <c r="AM65" s="18" t="s">
        <v>55</v>
      </c>
      <c r="AN65" s="23">
        <v>1</v>
      </c>
      <c r="AP65" s="17"/>
      <c r="AQ65" s="100" t="s">
        <v>144</v>
      </c>
      <c r="AR65" s="97">
        <v>4</v>
      </c>
      <c r="AS65" s="98">
        <v>3</v>
      </c>
      <c r="AT65" s="98"/>
      <c r="AU65" s="98"/>
      <c r="AV65" s="98">
        <v>3</v>
      </c>
      <c r="AW65" s="98"/>
      <c r="AX65" s="98">
        <v>3</v>
      </c>
      <c r="AY65" s="98"/>
      <c r="AZ65" s="98">
        <v>3</v>
      </c>
      <c r="BA65" s="98">
        <v>4</v>
      </c>
      <c r="BB65" s="98"/>
      <c r="BC65" s="98"/>
      <c r="BD65" s="98">
        <v>3</v>
      </c>
      <c r="BE65" s="98"/>
      <c r="BF65" s="98">
        <v>3</v>
      </c>
      <c r="BG65" s="98">
        <v>3</v>
      </c>
      <c r="BH65" s="98"/>
      <c r="BI65" s="98"/>
      <c r="BJ65" s="98"/>
      <c r="BK65" s="98"/>
      <c r="BL65" s="98">
        <v>3</v>
      </c>
      <c r="BM65" s="98">
        <v>3</v>
      </c>
      <c r="BN65" s="99">
        <v>3</v>
      </c>
      <c r="BP65" s="18" t="s">
        <v>61</v>
      </c>
      <c r="BQ65" s="33">
        <v>33.571428571428569</v>
      </c>
      <c r="BS65" s="107">
        <v>59</v>
      </c>
      <c r="BT65" s="107">
        <v>0</v>
      </c>
    </row>
    <row r="66" spans="1:72">
      <c r="A66" s="18" t="s">
        <v>15</v>
      </c>
      <c r="B66" s="109">
        <v>15</v>
      </c>
      <c r="D66" s="18" t="s">
        <v>61</v>
      </c>
      <c r="E66" s="23">
        <v>34</v>
      </c>
      <c r="G66" s="18" t="s">
        <v>15</v>
      </c>
      <c r="H66" s="35">
        <v>62.875</v>
      </c>
      <c r="M66" s="112" t="s">
        <v>161</v>
      </c>
      <c r="N66" s="48">
        <v>5</v>
      </c>
      <c r="O66" s="61">
        <v>4</v>
      </c>
      <c r="P66" s="61">
        <v>6</v>
      </c>
      <c r="Q66" s="61">
        <v>6</v>
      </c>
      <c r="R66" s="61">
        <v>4</v>
      </c>
      <c r="S66" s="61">
        <v>3</v>
      </c>
      <c r="T66" s="61">
        <v>7</v>
      </c>
      <c r="U66" s="61">
        <v>5</v>
      </c>
      <c r="V66" s="61">
        <v>5</v>
      </c>
      <c r="W66" s="61">
        <v>4</v>
      </c>
      <c r="X66" s="61">
        <v>4</v>
      </c>
      <c r="Y66" s="61">
        <v>4</v>
      </c>
      <c r="Z66" s="61">
        <v>4</v>
      </c>
      <c r="AA66" s="61">
        <v>4</v>
      </c>
      <c r="AB66" s="61">
        <v>4</v>
      </c>
      <c r="AC66" s="61">
        <v>4</v>
      </c>
      <c r="AD66" s="61">
        <v>4</v>
      </c>
      <c r="AE66" s="62">
        <v>5</v>
      </c>
      <c r="AG66" s="18" t="s">
        <v>161</v>
      </c>
      <c r="AH66" s="23">
        <v>82</v>
      </c>
      <c r="AJ66" s="18" t="s">
        <v>161</v>
      </c>
      <c r="AK66" s="23">
        <v>82</v>
      </c>
      <c r="AM66" s="18" t="s">
        <v>161</v>
      </c>
      <c r="AN66" s="23">
        <v>1</v>
      </c>
      <c r="AP66" s="17"/>
      <c r="AQ66" s="100" t="s">
        <v>145</v>
      </c>
      <c r="AR66" s="97">
        <v>3</v>
      </c>
      <c r="AS66" s="98">
        <v>3</v>
      </c>
      <c r="AT66" s="98"/>
      <c r="AU66" s="98"/>
      <c r="AV66" s="98">
        <v>3</v>
      </c>
      <c r="AW66" s="98"/>
      <c r="AX66" s="98">
        <v>2</v>
      </c>
      <c r="AY66" s="98"/>
      <c r="AZ66" s="98">
        <v>2</v>
      </c>
      <c r="BA66" s="98">
        <v>3</v>
      </c>
      <c r="BB66" s="98"/>
      <c r="BC66" s="98"/>
      <c r="BD66" s="98">
        <v>2</v>
      </c>
      <c r="BE66" s="98"/>
      <c r="BF66" s="98">
        <v>2</v>
      </c>
      <c r="BG66" s="98">
        <v>2</v>
      </c>
      <c r="BH66" s="98"/>
      <c r="BI66" s="98"/>
      <c r="BJ66" s="98"/>
      <c r="BK66" s="98"/>
      <c r="BL66" s="98">
        <v>3</v>
      </c>
      <c r="BM66" s="98">
        <v>2</v>
      </c>
      <c r="BN66" s="99">
        <v>3</v>
      </c>
      <c r="BP66" s="18" t="s">
        <v>64</v>
      </c>
      <c r="BQ66" s="33">
        <v>32.5</v>
      </c>
      <c r="BS66" s="107">
        <v>60</v>
      </c>
      <c r="BT66" s="107">
        <v>0</v>
      </c>
    </row>
    <row r="67" spans="1:72">
      <c r="A67" s="18" t="s">
        <v>36</v>
      </c>
      <c r="B67" s="109">
        <v>15</v>
      </c>
      <c r="D67" s="18" t="s">
        <v>17</v>
      </c>
      <c r="E67" s="23">
        <v>32</v>
      </c>
      <c r="G67" s="18" t="s">
        <v>72</v>
      </c>
      <c r="H67" s="35">
        <v>63</v>
      </c>
      <c r="M67" s="112" t="s">
        <v>76</v>
      </c>
      <c r="N67" s="48">
        <v>5</v>
      </c>
      <c r="O67" s="61">
        <v>4</v>
      </c>
      <c r="P67" s="61">
        <v>4</v>
      </c>
      <c r="Q67" s="61">
        <v>5</v>
      </c>
      <c r="R67" s="61">
        <v>4</v>
      </c>
      <c r="S67" s="61">
        <v>4</v>
      </c>
      <c r="T67" s="61">
        <v>5</v>
      </c>
      <c r="U67" s="61">
        <v>3</v>
      </c>
      <c r="V67" s="61">
        <v>4</v>
      </c>
      <c r="W67" s="61">
        <v>2</v>
      </c>
      <c r="X67" s="61">
        <v>3</v>
      </c>
      <c r="Y67" s="61">
        <v>3</v>
      </c>
      <c r="Z67" s="61">
        <v>3</v>
      </c>
      <c r="AA67" s="61">
        <v>4</v>
      </c>
      <c r="AB67" s="61">
        <v>4</v>
      </c>
      <c r="AC67" s="61">
        <v>4</v>
      </c>
      <c r="AD67" s="61">
        <v>3</v>
      </c>
      <c r="AE67" s="62">
        <v>4</v>
      </c>
      <c r="AG67" s="18" t="s">
        <v>76</v>
      </c>
      <c r="AH67" s="23">
        <v>68</v>
      </c>
      <c r="AJ67" s="18" t="s">
        <v>76</v>
      </c>
      <c r="AK67" s="23">
        <v>68</v>
      </c>
      <c r="AM67" s="18" t="s">
        <v>76</v>
      </c>
      <c r="AN67" s="23">
        <v>1</v>
      </c>
      <c r="AP67" s="17"/>
      <c r="AQ67" s="100" t="s">
        <v>146</v>
      </c>
      <c r="AR67" s="97">
        <v>3</v>
      </c>
      <c r="AS67" s="98">
        <v>4</v>
      </c>
      <c r="AT67" s="98"/>
      <c r="AU67" s="98"/>
      <c r="AV67" s="98">
        <v>4</v>
      </c>
      <c r="AW67" s="98"/>
      <c r="AX67" s="98">
        <v>3</v>
      </c>
      <c r="AY67" s="98"/>
      <c r="AZ67" s="98">
        <v>3</v>
      </c>
      <c r="BA67" s="98">
        <v>3</v>
      </c>
      <c r="BB67" s="98"/>
      <c r="BC67" s="98"/>
      <c r="BD67" s="98">
        <v>4</v>
      </c>
      <c r="BE67" s="98"/>
      <c r="BF67" s="98">
        <v>4</v>
      </c>
      <c r="BG67" s="98">
        <v>3</v>
      </c>
      <c r="BH67" s="98"/>
      <c r="BI67" s="98"/>
      <c r="BJ67" s="98"/>
      <c r="BK67" s="98"/>
      <c r="BL67" s="98">
        <v>4</v>
      </c>
      <c r="BM67" s="98">
        <v>3</v>
      </c>
      <c r="BN67" s="99">
        <v>3</v>
      </c>
      <c r="BP67" s="18" t="s">
        <v>74</v>
      </c>
      <c r="BQ67" s="33">
        <v>29.615384615384617</v>
      </c>
    </row>
    <row r="68" spans="1:72">
      <c r="A68" s="18" t="s">
        <v>87</v>
      </c>
      <c r="B68" s="109">
        <v>15</v>
      </c>
      <c r="D68" s="18" t="s">
        <v>19</v>
      </c>
      <c r="E68" s="23">
        <v>31</v>
      </c>
      <c r="G68" s="18" t="s">
        <v>16</v>
      </c>
      <c r="H68" s="35">
        <v>63.4</v>
      </c>
      <c r="M68" s="112" t="s">
        <v>62</v>
      </c>
      <c r="N68" s="48">
        <v>3</v>
      </c>
      <c r="O68" s="61">
        <v>3</v>
      </c>
      <c r="P68" s="61">
        <v>5</v>
      </c>
      <c r="Q68" s="61">
        <v>5</v>
      </c>
      <c r="R68" s="61">
        <v>4</v>
      </c>
      <c r="S68" s="61">
        <v>3</v>
      </c>
      <c r="T68" s="61">
        <v>4</v>
      </c>
      <c r="U68" s="61">
        <v>4</v>
      </c>
      <c r="V68" s="61">
        <v>3</v>
      </c>
      <c r="W68" s="61">
        <v>3</v>
      </c>
      <c r="X68" s="61">
        <v>2</v>
      </c>
      <c r="Y68" s="61">
        <v>3</v>
      </c>
      <c r="Z68" s="61">
        <v>2</v>
      </c>
      <c r="AA68" s="61">
        <v>3</v>
      </c>
      <c r="AB68" s="61">
        <v>3</v>
      </c>
      <c r="AC68" s="61">
        <v>2</v>
      </c>
      <c r="AD68" s="61">
        <v>2</v>
      </c>
      <c r="AE68" s="62">
        <v>3</v>
      </c>
      <c r="AG68" s="18" t="s">
        <v>62</v>
      </c>
      <c r="AH68" s="23">
        <v>57</v>
      </c>
      <c r="AJ68" s="18" t="s">
        <v>62</v>
      </c>
      <c r="AK68" s="23">
        <v>57</v>
      </c>
      <c r="AM68" s="18" t="s">
        <v>62</v>
      </c>
      <c r="AN68" s="23">
        <v>1</v>
      </c>
      <c r="AP68" s="17"/>
      <c r="AQ68" s="100" t="s">
        <v>147</v>
      </c>
      <c r="AR68" s="97">
        <v>4</v>
      </c>
      <c r="AS68" s="98">
        <v>2</v>
      </c>
      <c r="AT68" s="98"/>
      <c r="AU68" s="98"/>
      <c r="AV68" s="98">
        <v>3</v>
      </c>
      <c r="AW68" s="98"/>
      <c r="AX68" s="98">
        <v>3</v>
      </c>
      <c r="AY68" s="98"/>
      <c r="AZ68" s="98">
        <v>2</v>
      </c>
      <c r="BA68" s="98">
        <v>3</v>
      </c>
      <c r="BB68" s="98"/>
      <c r="BC68" s="98"/>
      <c r="BD68" s="98">
        <v>3</v>
      </c>
      <c r="BE68" s="98"/>
      <c r="BF68" s="98">
        <v>3</v>
      </c>
      <c r="BG68" s="98">
        <v>4</v>
      </c>
      <c r="BH68" s="98"/>
      <c r="BI68" s="98"/>
      <c r="BJ68" s="98"/>
      <c r="BK68" s="98"/>
      <c r="BL68" s="98">
        <v>3</v>
      </c>
      <c r="BM68" s="98">
        <v>3</v>
      </c>
      <c r="BN68" s="99">
        <v>3</v>
      </c>
      <c r="BP68" s="18" t="s">
        <v>93</v>
      </c>
      <c r="BQ68" s="33">
        <v>29.234432234432234</v>
      </c>
    </row>
    <row r="69" spans="1:72">
      <c r="A69" s="18" t="s">
        <v>46</v>
      </c>
      <c r="B69" s="109">
        <v>14.75</v>
      </c>
      <c r="D69" s="18" t="s">
        <v>36</v>
      </c>
      <c r="E69" s="23">
        <v>30</v>
      </c>
      <c r="G69" s="18" t="s">
        <v>100</v>
      </c>
      <c r="H69" s="35">
        <v>63.5</v>
      </c>
      <c r="M69" s="112" t="s">
        <v>33</v>
      </c>
      <c r="N69" s="48">
        <v>4</v>
      </c>
      <c r="O69" s="61">
        <v>3</v>
      </c>
      <c r="P69" s="61">
        <v>4</v>
      </c>
      <c r="Q69" s="61">
        <v>4.5999999999999996</v>
      </c>
      <c r="R69" s="61">
        <v>3.2</v>
      </c>
      <c r="S69" s="61">
        <v>2.6</v>
      </c>
      <c r="T69" s="61">
        <v>4.5999999999999996</v>
      </c>
      <c r="U69" s="61">
        <v>3</v>
      </c>
      <c r="V69" s="61">
        <v>3</v>
      </c>
      <c r="W69" s="61">
        <v>2.8</v>
      </c>
      <c r="X69" s="61">
        <v>2.8</v>
      </c>
      <c r="Y69" s="61">
        <v>2.8</v>
      </c>
      <c r="Z69" s="61">
        <v>2.2000000000000002</v>
      </c>
      <c r="AA69" s="61">
        <v>3.8</v>
      </c>
      <c r="AB69" s="61">
        <v>3.4</v>
      </c>
      <c r="AC69" s="61">
        <v>3</v>
      </c>
      <c r="AD69" s="61">
        <v>2.8</v>
      </c>
      <c r="AE69" s="62">
        <v>2.6</v>
      </c>
      <c r="AG69" s="18" t="s">
        <v>33</v>
      </c>
      <c r="AH69" s="23">
        <v>62</v>
      </c>
      <c r="AJ69" s="18" t="s">
        <v>33</v>
      </c>
      <c r="AK69" s="23">
        <v>54</v>
      </c>
      <c r="AM69" s="18" t="s">
        <v>33</v>
      </c>
      <c r="AN69" s="23">
        <v>5</v>
      </c>
      <c r="AP69" s="17"/>
      <c r="AQ69" s="100" t="s">
        <v>148</v>
      </c>
      <c r="AR69" s="97">
        <v>3</v>
      </c>
      <c r="AS69" s="98">
        <v>2</v>
      </c>
      <c r="AT69" s="98"/>
      <c r="AU69" s="98"/>
      <c r="AV69" s="98">
        <v>3</v>
      </c>
      <c r="AW69" s="98"/>
      <c r="AX69" s="98">
        <v>4</v>
      </c>
      <c r="AY69" s="98"/>
      <c r="AZ69" s="98">
        <v>3</v>
      </c>
      <c r="BA69" s="98">
        <v>3</v>
      </c>
      <c r="BB69" s="98"/>
      <c r="BC69" s="98"/>
      <c r="BD69" s="98">
        <v>2</v>
      </c>
      <c r="BE69" s="98"/>
      <c r="BF69" s="98">
        <v>2</v>
      </c>
      <c r="BG69" s="98">
        <v>2</v>
      </c>
      <c r="BH69" s="98"/>
      <c r="BI69" s="98"/>
      <c r="BJ69" s="98"/>
      <c r="BK69" s="98"/>
      <c r="BL69" s="98">
        <v>3</v>
      </c>
      <c r="BM69" s="98">
        <v>3</v>
      </c>
      <c r="BN69" s="99">
        <v>3</v>
      </c>
      <c r="BP69" s="18" t="s">
        <v>72</v>
      </c>
      <c r="BQ69" s="33">
        <v>29</v>
      </c>
    </row>
    <row r="70" spans="1:72">
      <c r="A70" s="18" t="s">
        <v>38</v>
      </c>
      <c r="B70" s="109">
        <v>14.6</v>
      </c>
      <c r="D70" s="18" t="s">
        <v>86</v>
      </c>
      <c r="E70" s="23">
        <v>30</v>
      </c>
      <c r="G70" s="18" t="s">
        <v>73</v>
      </c>
      <c r="H70" s="35">
        <v>63.8</v>
      </c>
      <c r="M70" s="112" t="s">
        <v>16</v>
      </c>
      <c r="N70" s="48">
        <v>3.8</v>
      </c>
      <c r="O70" s="61">
        <v>3.3</v>
      </c>
      <c r="P70" s="61">
        <v>4</v>
      </c>
      <c r="Q70" s="61">
        <v>4.5999999999999996</v>
      </c>
      <c r="R70" s="61">
        <v>3.4</v>
      </c>
      <c r="S70" s="61">
        <v>2.9</v>
      </c>
      <c r="T70" s="61">
        <v>4.3</v>
      </c>
      <c r="U70" s="61">
        <v>3.9</v>
      </c>
      <c r="V70" s="61">
        <v>3.2</v>
      </c>
      <c r="W70" s="61">
        <v>3.2</v>
      </c>
      <c r="X70" s="61">
        <v>3.2</v>
      </c>
      <c r="Y70" s="61">
        <v>3.1</v>
      </c>
      <c r="Z70" s="61">
        <v>2.8</v>
      </c>
      <c r="AA70" s="61">
        <v>4.5</v>
      </c>
      <c r="AB70" s="61">
        <v>3.5</v>
      </c>
      <c r="AC70" s="61">
        <v>3</v>
      </c>
      <c r="AD70" s="61">
        <v>3.1</v>
      </c>
      <c r="AE70" s="62">
        <v>3.6</v>
      </c>
      <c r="AG70" s="18" t="s">
        <v>16</v>
      </c>
      <c r="AH70" s="23">
        <v>71</v>
      </c>
      <c r="AJ70" s="18" t="s">
        <v>16</v>
      </c>
      <c r="AK70" s="23">
        <v>58</v>
      </c>
      <c r="AM70" s="18" t="s">
        <v>16</v>
      </c>
      <c r="AN70" s="23">
        <v>10</v>
      </c>
      <c r="AP70" s="17"/>
      <c r="AQ70" s="100" t="s">
        <v>149</v>
      </c>
      <c r="AR70" s="97">
        <v>2</v>
      </c>
      <c r="AS70" s="98">
        <v>2</v>
      </c>
      <c r="AT70" s="98"/>
      <c r="AU70" s="98"/>
      <c r="AV70" s="98">
        <v>2</v>
      </c>
      <c r="AW70" s="98"/>
      <c r="AX70" s="98">
        <v>3</v>
      </c>
      <c r="AY70" s="98"/>
      <c r="AZ70" s="98">
        <v>3</v>
      </c>
      <c r="BA70" s="98">
        <v>3</v>
      </c>
      <c r="BB70" s="98"/>
      <c r="BC70" s="98"/>
      <c r="BD70" s="98">
        <v>3</v>
      </c>
      <c r="BE70" s="98"/>
      <c r="BF70" s="98">
        <v>2</v>
      </c>
      <c r="BG70" s="98">
        <v>3</v>
      </c>
      <c r="BH70" s="98"/>
      <c r="BI70" s="98"/>
      <c r="BJ70" s="98"/>
      <c r="BK70" s="98"/>
      <c r="BL70" s="98">
        <v>3</v>
      </c>
      <c r="BM70" s="98">
        <v>3</v>
      </c>
      <c r="BN70" s="99">
        <v>3</v>
      </c>
      <c r="BP70" s="18" t="s">
        <v>96</v>
      </c>
      <c r="BQ70" s="33">
        <v>25.637695637695636</v>
      </c>
    </row>
    <row r="71" spans="1:72">
      <c r="A71" s="18" t="s">
        <v>158</v>
      </c>
      <c r="B71" s="109">
        <v>14</v>
      </c>
      <c r="D71" s="18" t="s">
        <v>97</v>
      </c>
      <c r="E71" s="23">
        <v>29</v>
      </c>
      <c r="G71" s="18" t="s">
        <v>93</v>
      </c>
      <c r="H71" s="35">
        <v>64.666666666666671</v>
      </c>
      <c r="M71" s="112" t="s">
        <v>105</v>
      </c>
      <c r="N71" s="48">
        <v>6</v>
      </c>
      <c r="O71" s="61">
        <v>4</v>
      </c>
      <c r="P71" s="61">
        <v>5</v>
      </c>
      <c r="Q71" s="61">
        <v>6</v>
      </c>
      <c r="R71" s="61">
        <v>4</v>
      </c>
      <c r="S71" s="61">
        <v>5</v>
      </c>
      <c r="T71" s="61">
        <v>6</v>
      </c>
      <c r="U71" s="61">
        <v>5</v>
      </c>
      <c r="V71" s="61">
        <v>3</v>
      </c>
      <c r="W71" s="61">
        <v>3</v>
      </c>
      <c r="X71" s="61">
        <v>4</v>
      </c>
      <c r="Y71" s="61">
        <v>3</v>
      </c>
      <c r="Z71" s="61">
        <v>2</v>
      </c>
      <c r="AA71" s="61">
        <v>6</v>
      </c>
      <c r="AB71" s="61">
        <v>6</v>
      </c>
      <c r="AC71" s="61">
        <v>4</v>
      </c>
      <c r="AD71" s="61">
        <v>3</v>
      </c>
      <c r="AE71" s="62">
        <v>5</v>
      </c>
      <c r="AG71" s="18" t="s">
        <v>105</v>
      </c>
      <c r="AH71" s="23">
        <v>80</v>
      </c>
      <c r="AJ71" s="18" t="s">
        <v>105</v>
      </c>
      <c r="AK71" s="23">
        <v>80</v>
      </c>
      <c r="AM71" s="18" t="s">
        <v>105</v>
      </c>
      <c r="AN71" s="23">
        <v>1</v>
      </c>
      <c r="AP71" s="17"/>
      <c r="AQ71" s="100" t="s">
        <v>150</v>
      </c>
      <c r="AR71" s="97">
        <v>4</v>
      </c>
      <c r="AS71" s="98">
        <v>3</v>
      </c>
      <c r="AT71" s="98"/>
      <c r="AU71" s="98"/>
      <c r="AV71" s="98">
        <v>2</v>
      </c>
      <c r="AW71" s="98"/>
      <c r="AX71" s="98">
        <v>3</v>
      </c>
      <c r="AY71" s="98"/>
      <c r="AZ71" s="98">
        <v>2</v>
      </c>
      <c r="BA71" s="98">
        <v>2</v>
      </c>
      <c r="BB71" s="98"/>
      <c r="BC71" s="98"/>
      <c r="BD71" s="98">
        <v>3</v>
      </c>
      <c r="BE71" s="98"/>
      <c r="BF71" s="98">
        <v>4</v>
      </c>
      <c r="BG71" s="98">
        <v>2</v>
      </c>
      <c r="BH71" s="98"/>
      <c r="BI71" s="98"/>
      <c r="BJ71" s="98"/>
      <c r="BK71" s="98"/>
      <c r="BL71" s="98">
        <v>3</v>
      </c>
      <c r="BM71" s="98">
        <v>4</v>
      </c>
      <c r="BN71" s="99">
        <v>2</v>
      </c>
      <c r="BP71" s="18" t="s">
        <v>103</v>
      </c>
      <c r="BQ71" s="33">
        <v>24.612440191387559</v>
      </c>
    </row>
    <row r="72" spans="1:72">
      <c r="A72" s="18" t="s">
        <v>82</v>
      </c>
      <c r="B72" s="109">
        <v>14</v>
      </c>
      <c r="D72" s="18" t="s">
        <v>62</v>
      </c>
      <c r="E72" s="23">
        <v>28</v>
      </c>
      <c r="G72" s="18" t="s">
        <v>49</v>
      </c>
      <c r="H72" s="35">
        <v>65</v>
      </c>
      <c r="M72" s="112" t="s">
        <v>108</v>
      </c>
      <c r="N72" s="48">
        <v>5</v>
      </c>
      <c r="O72" s="61">
        <v>4</v>
      </c>
      <c r="P72" s="61">
        <v>5.5</v>
      </c>
      <c r="Q72" s="61">
        <v>6.5</v>
      </c>
      <c r="R72" s="61">
        <v>4</v>
      </c>
      <c r="S72" s="61">
        <v>4</v>
      </c>
      <c r="T72" s="61">
        <v>4.5</v>
      </c>
      <c r="U72" s="61">
        <v>3</v>
      </c>
      <c r="V72" s="61">
        <v>4</v>
      </c>
      <c r="W72" s="61">
        <v>4.5</v>
      </c>
      <c r="X72" s="61">
        <v>2</v>
      </c>
      <c r="Y72" s="61">
        <v>4.5</v>
      </c>
      <c r="Z72" s="61">
        <v>3</v>
      </c>
      <c r="AA72" s="61">
        <v>4.5</v>
      </c>
      <c r="AB72" s="61">
        <v>4</v>
      </c>
      <c r="AC72" s="61">
        <v>3</v>
      </c>
      <c r="AD72" s="61">
        <v>4</v>
      </c>
      <c r="AE72" s="62">
        <v>4</v>
      </c>
      <c r="AG72" s="18" t="s">
        <v>108</v>
      </c>
      <c r="AH72" s="23">
        <v>77</v>
      </c>
      <c r="AJ72" s="18" t="s">
        <v>108</v>
      </c>
      <c r="AK72" s="23">
        <v>71</v>
      </c>
      <c r="AM72" s="18" t="s">
        <v>108</v>
      </c>
      <c r="AN72" s="23">
        <v>2</v>
      </c>
      <c r="AP72" s="17"/>
      <c r="AQ72" s="100" t="s">
        <v>151</v>
      </c>
      <c r="AR72" s="97">
        <v>3</v>
      </c>
      <c r="AS72" s="98">
        <v>2</v>
      </c>
      <c r="AT72" s="98"/>
      <c r="AU72" s="98"/>
      <c r="AV72" s="98">
        <v>3</v>
      </c>
      <c r="AW72" s="98"/>
      <c r="AX72" s="98">
        <v>3</v>
      </c>
      <c r="AY72" s="98"/>
      <c r="AZ72" s="98">
        <v>2</v>
      </c>
      <c r="BA72" s="98">
        <v>2</v>
      </c>
      <c r="BB72" s="98"/>
      <c r="BC72" s="98"/>
      <c r="BD72" s="98">
        <v>3</v>
      </c>
      <c r="BE72" s="98"/>
      <c r="BF72" s="98">
        <v>2</v>
      </c>
      <c r="BG72" s="98">
        <v>2</v>
      </c>
      <c r="BH72" s="98"/>
      <c r="BI72" s="98"/>
      <c r="BJ72" s="98"/>
      <c r="BK72" s="98"/>
      <c r="BL72" s="98">
        <v>3</v>
      </c>
      <c r="BM72" s="98">
        <v>2</v>
      </c>
      <c r="BN72" s="99">
        <v>2</v>
      </c>
      <c r="BP72" s="18" t="s">
        <v>101</v>
      </c>
      <c r="BQ72" s="33">
        <v>23.388663967611336</v>
      </c>
    </row>
    <row r="73" spans="1:72">
      <c r="A73" s="18" t="s">
        <v>117</v>
      </c>
      <c r="B73" s="109">
        <v>14</v>
      </c>
      <c r="D73" s="18" t="s">
        <v>70</v>
      </c>
      <c r="E73" s="23">
        <v>26</v>
      </c>
      <c r="G73" s="18" t="s">
        <v>115</v>
      </c>
      <c r="H73" s="35">
        <v>65</v>
      </c>
      <c r="M73" s="112" t="s">
        <v>46</v>
      </c>
      <c r="N73" s="48">
        <v>4</v>
      </c>
      <c r="O73" s="61">
        <v>3.5</v>
      </c>
      <c r="P73" s="61">
        <v>4.25</v>
      </c>
      <c r="Q73" s="61">
        <v>5</v>
      </c>
      <c r="R73" s="61">
        <v>3.75</v>
      </c>
      <c r="S73" s="61">
        <v>2.5</v>
      </c>
      <c r="T73" s="61">
        <v>4.25</v>
      </c>
      <c r="U73" s="61">
        <v>3.25</v>
      </c>
      <c r="V73" s="61">
        <v>3.5</v>
      </c>
      <c r="W73" s="61">
        <v>3.25</v>
      </c>
      <c r="X73" s="61">
        <v>3</v>
      </c>
      <c r="Y73" s="61">
        <v>2.25</v>
      </c>
      <c r="Z73" s="61">
        <v>3.25</v>
      </c>
      <c r="AA73" s="61">
        <v>4.25</v>
      </c>
      <c r="AB73" s="61">
        <v>3.5</v>
      </c>
      <c r="AC73" s="61">
        <v>3</v>
      </c>
      <c r="AD73" s="61">
        <v>2.75</v>
      </c>
      <c r="AE73" s="62">
        <v>2.5</v>
      </c>
      <c r="AG73" s="18" t="s">
        <v>46</v>
      </c>
      <c r="AH73" s="23">
        <v>65</v>
      </c>
      <c r="AJ73" s="18" t="s">
        <v>46</v>
      </c>
      <c r="AK73" s="23">
        <v>59</v>
      </c>
      <c r="AM73" s="18" t="s">
        <v>46</v>
      </c>
      <c r="AN73" s="23">
        <v>4</v>
      </c>
      <c r="AP73" s="17"/>
      <c r="AQ73" s="100" t="s">
        <v>152</v>
      </c>
      <c r="AR73" s="97">
        <v>3</v>
      </c>
      <c r="AS73" s="98">
        <v>2</v>
      </c>
      <c r="AT73" s="98"/>
      <c r="AU73" s="98"/>
      <c r="AV73" s="98">
        <v>2</v>
      </c>
      <c r="AW73" s="98"/>
      <c r="AX73" s="98">
        <v>2</v>
      </c>
      <c r="AY73" s="98"/>
      <c r="AZ73" s="98">
        <v>2</v>
      </c>
      <c r="BA73" s="98">
        <v>3</v>
      </c>
      <c r="BB73" s="98"/>
      <c r="BC73" s="98"/>
      <c r="BD73" s="98">
        <v>2</v>
      </c>
      <c r="BE73" s="98"/>
      <c r="BF73" s="98">
        <v>2</v>
      </c>
      <c r="BG73" s="98">
        <v>2</v>
      </c>
      <c r="BH73" s="98"/>
      <c r="BI73" s="98"/>
      <c r="BJ73" s="98"/>
      <c r="BK73" s="98"/>
      <c r="BL73" s="98">
        <v>2</v>
      </c>
      <c r="BM73" s="98">
        <v>3</v>
      </c>
      <c r="BN73" s="99">
        <v>3</v>
      </c>
      <c r="BP73" s="18" t="s">
        <v>111</v>
      </c>
      <c r="BQ73" s="33">
        <v>22.454545454545453</v>
      </c>
    </row>
    <row r="74" spans="1:72">
      <c r="A74" s="18" t="s">
        <v>45</v>
      </c>
      <c r="B74" s="109">
        <v>14</v>
      </c>
      <c r="D74" s="18" t="s">
        <v>100</v>
      </c>
      <c r="E74" s="23">
        <v>26</v>
      </c>
      <c r="G74" s="18" t="s">
        <v>158</v>
      </c>
      <c r="H74" s="35">
        <v>65</v>
      </c>
      <c r="M74" s="112" t="s">
        <v>100</v>
      </c>
      <c r="N74" s="48">
        <v>4.5</v>
      </c>
      <c r="O74" s="61">
        <v>3.5</v>
      </c>
      <c r="P74" s="61">
        <v>4</v>
      </c>
      <c r="Q74" s="61">
        <v>5</v>
      </c>
      <c r="R74" s="61">
        <v>3.5</v>
      </c>
      <c r="S74" s="61">
        <v>3</v>
      </c>
      <c r="T74" s="61">
        <v>4</v>
      </c>
      <c r="U74" s="61">
        <v>3</v>
      </c>
      <c r="V74" s="61">
        <v>3</v>
      </c>
      <c r="W74" s="61">
        <v>3</v>
      </c>
      <c r="X74" s="61">
        <v>2.5</v>
      </c>
      <c r="Y74" s="61">
        <v>3.5</v>
      </c>
      <c r="Z74" s="61">
        <v>3.5</v>
      </c>
      <c r="AA74" s="61">
        <v>4.5</v>
      </c>
      <c r="AB74" s="61">
        <v>3</v>
      </c>
      <c r="AC74" s="61">
        <v>2.5</v>
      </c>
      <c r="AD74" s="61">
        <v>3.5</v>
      </c>
      <c r="AE74" s="62">
        <v>4</v>
      </c>
      <c r="AG74" s="18" t="s">
        <v>100</v>
      </c>
      <c r="AH74" s="23">
        <v>66</v>
      </c>
      <c r="AJ74" s="18" t="s">
        <v>100</v>
      </c>
      <c r="AK74" s="23">
        <v>61</v>
      </c>
      <c r="AM74" s="18" t="s">
        <v>100</v>
      </c>
      <c r="AN74" s="23">
        <v>2</v>
      </c>
      <c r="AP74" s="17"/>
      <c r="AQ74" s="100" t="s">
        <v>153</v>
      </c>
      <c r="AR74" s="97">
        <v>3</v>
      </c>
      <c r="AS74" s="98">
        <v>3</v>
      </c>
      <c r="AT74" s="98"/>
      <c r="AU74" s="98"/>
      <c r="AV74" s="98">
        <v>3</v>
      </c>
      <c r="AW74" s="98"/>
      <c r="AX74" s="98">
        <v>3</v>
      </c>
      <c r="AY74" s="98"/>
      <c r="AZ74" s="98">
        <v>4</v>
      </c>
      <c r="BA74" s="98">
        <v>4</v>
      </c>
      <c r="BB74" s="98"/>
      <c r="BC74" s="98"/>
      <c r="BD74" s="98">
        <v>4</v>
      </c>
      <c r="BE74" s="98"/>
      <c r="BF74" s="98">
        <v>3</v>
      </c>
      <c r="BG74" s="98">
        <v>5</v>
      </c>
      <c r="BH74" s="98"/>
      <c r="BI74" s="98"/>
      <c r="BJ74" s="98"/>
      <c r="BK74" s="98"/>
      <c r="BL74" s="98">
        <v>4</v>
      </c>
      <c r="BM74" s="98">
        <v>4</v>
      </c>
      <c r="BN74" s="99">
        <v>4</v>
      </c>
      <c r="BP74" s="18" t="s">
        <v>94</v>
      </c>
      <c r="BQ74" s="33">
        <v>21.740259740259738</v>
      </c>
    </row>
    <row r="75" spans="1:72">
      <c r="A75" s="18" t="s">
        <v>54</v>
      </c>
      <c r="B75" s="109">
        <v>14</v>
      </c>
      <c r="D75" s="18" t="s">
        <v>48</v>
      </c>
      <c r="E75" s="23">
        <v>26</v>
      </c>
      <c r="G75" s="18" t="s">
        <v>101</v>
      </c>
      <c r="H75" s="35">
        <v>65.333333333333329</v>
      </c>
      <c r="M75" s="112" t="s">
        <v>158</v>
      </c>
      <c r="N75" s="48">
        <v>4</v>
      </c>
      <c r="O75" s="61">
        <v>4</v>
      </c>
      <c r="P75" s="61">
        <v>4</v>
      </c>
      <c r="Q75" s="61">
        <v>4</v>
      </c>
      <c r="R75" s="61">
        <v>3</v>
      </c>
      <c r="S75" s="61">
        <v>3</v>
      </c>
      <c r="T75" s="61">
        <v>4</v>
      </c>
      <c r="U75" s="61">
        <v>4</v>
      </c>
      <c r="V75" s="61">
        <v>4</v>
      </c>
      <c r="W75" s="61">
        <v>3</v>
      </c>
      <c r="X75" s="61">
        <v>4</v>
      </c>
      <c r="Y75" s="61">
        <v>3</v>
      </c>
      <c r="Z75" s="61">
        <v>4</v>
      </c>
      <c r="AA75" s="61">
        <v>4</v>
      </c>
      <c r="AB75" s="61">
        <v>4</v>
      </c>
      <c r="AC75" s="61">
        <v>3</v>
      </c>
      <c r="AD75" s="61">
        <v>3</v>
      </c>
      <c r="AE75" s="62">
        <v>3</v>
      </c>
      <c r="AG75" s="18" t="s">
        <v>158</v>
      </c>
      <c r="AH75" s="23">
        <v>65</v>
      </c>
      <c r="AJ75" s="18" t="s">
        <v>158</v>
      </c>
      <c r="AK75" s="23">
        <v>65</v>
      </c>
      <c r="AM75" s="18" t="s">
        <v>158</v>
      </c>
      <c r="AN75" s="23">
        <v>1</v>
      </c>
      <c r="AP75" s="17"/>
      <c r="AQ75" s="100" t="s">
        <v>154</v>
      </c>
      <c r="AR75" s="97">
        <v>3</v>
      </c>
      <c r="AS75" s="98">
        <v>3</v>
      </c>
      <c r="AT75" s="98"/>
      <c r="AU75" s="98"/>
      <c r="AV75" s="98">
        <v>3</v>
      </c>
      <c r="AW75" s="98"/>
      <c r="AX75" s="98">
        <v>3</v>
      </c>
      <c r="AY75" s="98"/>
      <c r="AZ75" s="98">
        <v>4</v>
      </c>
      <c r="BA75" s="98">
        <v>3</v>
      </c>
      <c r="BB75" s="98"/>
      <c r="BC75" s="98"/>
      <c r="BD75" s="98">
        <v>3</v>
      </c>
      <c r="BE75" s="98"/>
      <c r="BF75" s="98">
        <v>3</v>
      </c>
      <c r="BG75" s="98">
        <v>3</v>
      </c>
      <c r="BH75" s="98"/>
      <c r="BI75" s="98"/>
      <c r="BJ75" s="98"/>
      <c r="BK75" s="98"/>
      <c r="BL75" s="98">
        <v>3</v>
      </c>
      <c r="BM75" s="98">
        <v>3</v>
      </c>
      <c r="BN75" s="99">
        <v>3</v>
      </c>
      <c r="BP75" s="18" t="s">
        <v>17</v>
      </c>
      <c r="BQ75" s="33">
        <v>20</v>
      </c>
    </row>
    <row r="76" spans="1:72">
      <c r="A76" s="18" t="s">
        <v>88</v>
      </c>
      <c r="B76" s="109">
        <v>13.333333333333334</v>
      </c>
      <c r="D76" s="18" t="s">
        <v>67</v>
      </c>
      <c r="E76" s="23">
        <v>25</v>
      </c>
      <c r="G76" s="18" t="s">
        <v>74</v>
      </c>
      <c r="H76" s="35">
        <v>65.5</v>
      </c>
      <c r="M76" s="112" t="s">
        <v>20</v>
      </c>
      <c r="N76" s="48">
        <v>3.0909090909090908</v>
      </c>
      <c r="O76" s="61">
        <v>2.8181818181818183</v>
      </c>
      <c r="P76" s="61">
        <v>3</v>
      </c>
      <c r="Q76" s="61">
        <v>3.4545454545454546</v>
      </c>
      <c r="R76" s="61">
        <v>3.3636363636363638</v>
      </c>
      <c r="S76" s="61">
        <v>2.6363636363636362</v>
      </c>
      <c r="T76" s="61">
        <v>3.7272727272727271</v>
      </c>
      <c r="U76" s="61">
        <v>3.0909090909090908</v>
      </c>
      <c r="V76" s="61">
        <v>3.0909090909090908</v>
      </c>
      <c r="W76" s="61">
        <v>2.6363636363636362</v>
      </c>
      <c r="X76" s="61">
        <v>2.8181818181818183</v>
      </c>
      <c r="Y76" s="61">
        <v>2.8181818181818183</v>
      </c>
      <c r="Z76" s="61">
        <v>2.1818181818181817</v>
      </c>
      <c r="AA76" s="61">
        <v>3.5454545454545454</v>
      </c>
      <c r="AB76" s="61">
        <v>2.9090909090909092</v>
      </c>
      <c r="AC76" s="61">
        <v>2.7272727272727271</v>
      </c>
      <c r="AD76" s="61">
        <v>2.4545454545454546</v>
      </c>
      <c r="AE76" s="62">
        <v>3.1818181818181817</v>
      </c>
      <c r="AG76" s="18" t="s">
        <v>20</v>
      </c>
      <c r="AH76" s="23">
        <v>59</v>
      </c>
      <c r="AJ76" s="18" t="s">
        <v>20</v>
      </c>
      <c r="AK76" s="23">
        <v>50</v>
      </c>
      <c r="AM76" s="18" t="s">
        <v>20</v>
      </c>
      <c r="AN76" s="23">
        <v>11</v>
      </c>
      <c r="AP76" s="17"/>
      <c r="AQ76" s="100" t="s">
        <v>155</v>
      </c>
      <c r="AR76" s="97">
        <v>4</v>
      </c>
      <c r="AS76" s="98">
        <v>3</v>
      </c>
      <c r="AT76" s="98"/>
      <c r="AU76" s="98"/>
      <c r="AV76" s="98">
        <v>3</v>
      </c>
      <c r="AW76" s="98"/>
      <c r="AX76" s="98">
        <v>3</v>
      </c>
      <c r="AY76" s="98"/>
      <c r="AZ76" s="98">
        <v>3</v>
      </c>
      <c r="BA76" s="98">
        <v>3</v>
      </c>
      <c r="BB76" s="98"/>
      <c r="BC76" s="98"/>
      <c r="BD76" s="98">
        <v>3</v>
      </c>
      <c r="BE76" s="98"/>
      <c r="BF76" s="98">
        <v>3</v>
      </c>
      <c r="BG76" s="98">
        <v>2</v>
      </c>
      <c r="BH76" s="98"/>
      <c r="BI76" s="98"/>
      <c r="BJ76" s="98"/>
      <c r="BK76" s="98"/>
      <c r="BL76" s="98">
        <v>4</v>
      </c>
      <c r="BM76" s="98">
        <v>2</v>
      </c>
      <c r="BN76" s="99">
        <v>3</v>
      </c>
      <c r="BP76" s="18" t="s">
        <v>23</v>
      </c>
      <c r="BQ76" s="33">
        <v>19.5</v>
      </c>
    </row>
    <row r="77" spans="1:72">
      <c r="A77" s="18" t="s">
        <v>65</v>
      </c>
      <c r="B77" s="109">
        <v>13.333333333333334</v>
      </c>
      <c r="D77" s="18" t="s">
        <v>23</v>
      </c>
      <c r="E77" s="23">
        <v>22</v>
      </c>
      <c r="G77" s="18" t="s">
        <v>64</v>
      </c>
      <c r="H77" s="35">
        <v>65.75</v>
      </c>
      <c r="M77" s="112" t="s">
        <v>34</v>
      </c>
      <c r="N77" s="48">
        <v>3</v>
      </c>
      <c r="O77" s="61">
        <v>3</v>
      </c>
      <c r="P77" s="61">
        <v>4</v>
      </c>
      <c r="Q77" s="61">
        <v>5</v>
      </c>
      <c r="R77" s="61">
        <v>5</v>
      </c>
      <c r="S77" s="61">
        <v>3</v>
      </c>
      <c r="T77" s="61">
        <v>4</v>
      </c>
      <c r="U77" s="61">
        <v>3</v>
      </c>
      <c r="V77" s="61">
        <v>4</v>
      </c>
      <c r="W77" s="61">
        <v>2</v>
      </c>
      <c r="X77" s="61">
        <v>3</v>
      </c>
      <c r="Y77" s="61">
        <v>3</v>
      </c>
      <c r="Z77" s="61">
        <v>3</v>
      </c>
      <c r="AA77" s="61">
        <v>4</v>
      </c>
      <c r="AB77" s="61">
        <v>3</v>
      </c>
      <c r="AC77" s="61">
        <v>2</v>
      </c>
      <c r="AD77" s="61">
        <v>3</v>
      </c>
      <c r="AE77" s="62">
        <v>4</v>
      </c>
      <c r="AG77" s="18" t="s">
        <v>34</v>
      </c>
      <c r="AH77" s="23">
        <v>61</v>
      </c>
      <c r="AJ77" s="18" t="s">
        <v>34</v>
      </c>
      <c r="AK77" s="23">
        <v>61</v>
      </c>
      <c r="AM77" s="18" t="s">
        <v>34</v>
      </c>
      <c r="AN77" s="23">
        <v>1</v>
      </c>
      <c r="AP77" s="17"/>
      <c r="AQ77" s="100" t="s">
        <v>156</v>
      </c>
      <c r="AR77" s="97">
        <v>2</v>
      </c>
      <c r="AS77" s="98">
        <v>3</v>
      </c>
      <c r="AT77" s="98"/>
      <c r="AU77" s="98"/>
      <c r="AV77" s="98">
        <v>3</v>
      </c>
      <c r="AW77" s="98"/>
      <c r="AX77" s="98">
        <v>2</v>
      </c>
      <c r="AY77" s="98"/>
      <c r="AZ77" s="98">
        <v>3</v>
      </c>
      <c r="BA77" s="98">
        <v>4</v>
      </c>
      <c r="BB77" s="98"/>
      <c r="BC77" s="98"/>
      <c r="BD77" s="98">
        <v>3</v>
      </c>
      <c r="BE77" s="98"/>
      <c r="BF77" s="98">
        <v>3</v>
      </c>
      <c r="BG77" s="98">
        <v>2</v>
      </c>
      <c r="BH77" s="98"/>
      <c r="BI77" s="98"/>
      <c r="BJ77" s="98"/>
      <c r="BK77" s="98"/>
      <c r="BL77" s="98">
        <v>3</v>
      </c>
      <c r="BM77" s="98">
        <v>3</v>
      </c>
      <c r="BN77" s="99">
        <v>3</v>
      </c>
      <c r="BP77" s="18" t="s">
        <v>97</v>
      </c>
      <c r="BQ77" s="33">
        <v>16.729323308270676</v>
      </c>
    </row>
    <row r="78" spans="1:72">
      <c r="A78" s="18" t="s">
        <v>64</v>
      </c>
      <c r="B78" s="109">
        <v>13.25</v>
      </c>
      <c r="D78" s="18" t="s">
        <v>110</v>
      </c>
      <c r="E78" s="23">
        <v>20</v>
      </c>
      <c r="G78" s="18" t="s">
        <v>86</v>
      </c>
      <c r="H78" s="35">
        <v>66</v>
      </c>
      <c r="M78" s="112" t="s">
        <v>163</v>
      </c>
      <c r="N78" s="48">
        <v>7</v>
      </c>
      <c r="O78" s="61">
        <v>4</v>
      </c>
      <c r="P78" s="61">
        <v>6</v>
      </c>
      <c r="Q78" s="61">
        <v>7</v>
      </c>
      <c r="R78" s="61">
        <v>5</v>
      </c>
      <c r="S78" s="61">
        <v>4</v>
      </c>
      <c r="T78" s="61">
        <v>4</v>
      </c>
      <c r="U78" s="61">
        <v>6</v>
      </c>
      <c r="V78" s="61">
        <v>6</v>
      </c>
      <c r="W78" s="61">
        <v>4</v>
      </c>
      <c r="X78" s="61">
        <v>4</v>
      </c>
      <c r="Y78" s="61">
        <v>3</v>
      </c>
      <c r="Z78" s="61">
        <v>4</v>
      </c>
      <c r="AA78" s="61">
        <v>3</v>
      </c>
      <c r="AB78" s="61">
        <v>6</v>
      </c>
      <c r="AC78" s="61">
        <v>4</v>
      </c>
      <c r="AD78" s="61">
        <v>5</v>
      </c>
      <c r="AE78" s="62">
        <v>5</v>
      </c>
      <c r="AG78" s="18" t="s">
        <v>163</v>
      </c>
      <c r="AH78" s="23">
        <v>87</v>
      </c>
      <c r="AJ78" s="18" t="s">
        <v>163</v>
      </c>
      <c r="AK78" s="23">
        <v>87</v>
      </c>
      <c r="AM78" s="18" t="s">
        <v>163</v>
      </c>
      <c r="AN78" s="23">
        <v>1</v>
      </c>
      <c r="AP78" s="17"/>
      <c r="AQ78" s="100" t="s">
        <v>157</v>
      </c>
      <c r="AR78" s="97">
        <v>3</v>
      </c>
      <c r="AS78" s="98">
        <v>3</v>
      </c>
      <c r="AT78" s="98"/>
      <c r="AU78" s="98"/>
      <c r="AV78" s="98">
        <v>3</v>
      </c>
      <c r="AW78" s="98"/>
      <c r="AX78" s="98">
        <v>3</v>
      </c>
      <c r="AY78" s="98"/>
      <c r="AZ78" s="98">
        <v>2</v>
      </c>
      <c r="BA78" s="98">
        <v>3</v>
      </c>
      <c r="BB78" s="98"/>
      <c r="BC78" s="98"/>
      <c r="BD78" s="98">
        <v>3</v>
      </c>
      <c r="BE78" s="98"/>
      <c r="BF78" s="98">
        <v>3</v>
      </c>
      <c r="BG78" s="98">
        <v>3</v>
      </c>
      <c r="BH78" s="98"/>
      <c r="BI78" s="98"/>
      <c r="BJ78" s="98"/>
      <c r="BK78" s="98"/>
      <c r="BL78" s="98">
        <v>3</v>
      </c>
      <c r="BM78" s="98">
        <v>3</v>
      </c>
      <c r="BN78" s="99">
        <v>3</v>
      </c>
      <c r="BP78" s="18" t="s">
        <v>34</v>
      </c>
      <c r="BQ78" s="33">
        <v>16</v>
      </c>
    </row>
    <row r="79" spans="1:72">
      <c r="A79" s="18" t="s">
        <v>165</v>
      </c>
      <c r="B79" s="109">
        <v>13</v>
      </c>
      <c r="D79" s="18" t="s">
        <v>84</v>
      </c>
      <c r="E79" s="23">
        <v>20</v>
      </c>
      <c r="G79" s="18" t="s">
        <v>102</v>
      </c>
      <c r="H79" s="35">
        <v>66</v>
      </c>
      <c r="M79" s="112" t="s">
        <v>12</v>
      </c>
      <c r="N79" s="48">
        <v>3</v>
      </c>
      <c r="O79" s="61">
        <v>3</v>
      </c>
      <c r="P79" s="61">
        <v>3</v>
      </c>
      <c r="Q79" s="61">
        <v>5</v>
      </c>
      <c r="R79" s="61">
        <v>3</v>
      </c>
      <c r="S79" s="61">
        <v>2.3333333333333335</v>
      </c>
      <c r="T79" s="61">
        <v>4.333333333333333</v>
      </c>
      <c r="U79" s="61">
        <v>2.6666666666666665</v>
      </c>
      <c r="V79" s="61">
        <v>3.6666666666666665</v>
      </c>
      <c r="W79" s="61">
        <v>2.6666666666666665</v>
      </c>
      <c r="X79" s="61">
        <v>3.3333333333333335</v>
      </c>
      <c r="Y79" s="61">
        <v>3.6666666666666665</v>
      </c>
      <c r="Z79" s="61">
        <v>3</v>
      </c>
      <c r="AA79" s="61">
        <v>3.6666666666666665</v>
      </c>
      <c r="AB79" s="61">
        <v>3</v>
      </c>
      <c r="AC79" s="61">
        <v>3.3333333333333335</v>
      </c>
      <c r="AD79" s="61">
        <v>3</v>
      </c>
      <c r="AE79" s="62">
        <v>3.3333333333333335</v>
      </c>
      <c r="AG79" s="18" t="s">
        <v>12</v>
      </c>
      <c r="AH79" s="23">
        <v>59</v>
      </c>
      <c r="AJ79" s="18" t="s">
        <v>12</v>
      </c>
      <c r="AK79" s="23">
        <v>59</v>
      </c>
      <c r="AM79" s="18" t="s">
        <v>12</v>
      </c>
      <c r="AN79" s="23">
        <v>3</v>
      </c>
      <c r="AP79" s="15" t="s">
        <v>72</v>
      </c>
      <c r="AQ79" s="93" t="s">
        <v>140</v>
      </c>
      <c r="AR79" s="94"/>
      <c r="AS79" s="95"/>
      <c r="AT79" s="95"/>
      <c r="AU79" s="95"/>
      <c r="AV79" s="95"/>
      <c r="AW79" s="95"/>
      <c r="AX79" s="95"/>
      <c r="AY79" s="95"/>
      <c r="AZ79" s="95">
        <v>4</v>
      </c>
      <c r="BA79" s="95"/>
      <c r="BB79" s="95">
        <v>4</v>
      </c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6">
        <v>3</v>
      </c>
      <c r="BP79" s="18" t="s">
        <v>67</v>
      </c>
      <c r="BQ79" s="33">
        <v>15.238095238095237</v>
      </c>
    </row>
    <row r="80" spans="1:72">
      <c r="A80" s="18" t="s">
        <v>100</v>
      </c>
      <c r="B80" s="109">
        <v>13</v>
      </c>
      <c r="D80" s="18" t="s">
        <v>96</v>
      </c>
      <c r="E80" s="23">
        <v>19</v>
      </c>
      <c r="G80" s="18" t="s">
        <v>17</v>
      </c>
      <c r="H80" s="35">
        <v>66.5</v>
      </c>
      <c r="M80" s="112" t="s">
        <v>24</v>
      </c>
      <c r="N80" s="48">
        <v>3.6153846153846154</v>
      </c>
      <c r="O80" s="61">
        <v>2.7692307692307692</v>
      </c>
      <c r="P80" s="61">
        <v>3.5384615384615383</v>
      </c>
      <c r="Q80" s="61">
        <v>4.0769230769230766</v>
      </c>
      <c r="R80" s="61">
        <v>3.4615384615384617</v>
      </c>
      <c r="S80" s="61">
        <v>2.7692307692307692</v>
      </c>
      <c r="T80" s="61">
        <v>4.8461538461538458</v>
      </c>
      <c r="U80" s="61">
        <v>3.0769230769230771</v>
      </c>
      <c r="V80" s="61">
        <v>3.3076923076923075</v>
      </c>
      <c r="W80" s="61">
        <v>3.3846153846153846</v>
      </c>
      <c r="X80" s="61">
        <v>2.6923076923076925</v>
      </c>
      <c r="Y80" s="61">
        <v>3.0769230769230771</v>
      </c>
      <c r="Z80" s="61">
        <v>2.6923076923076925</v>
      </c>
      <c r="AA80" s="61">
        <v>4.0769230769230766</v>
      </c>
      <c r="AB80" s="61">
        <v>3.3846153846153846</v>
      </c>
      <c r="AC80" s="61">
        <v>3.3076923076923075</v>
      </c>
      <c r="AD80" s="61">
        <v>2.9230769230769229</v>
      </c>
      <c r="AE80" s="62">
        <v>3.3076923076923075</v>
      </c>
      <c r="AG80" s="18" t="s">
        <v>24</v>
      </c>
      <c r="AH80" s="23">
        <v>64</v>
      </c>
      <c r="AJ80" s="18" t="s">
        <v>24</v>
      </c>
      <c r="AK80" s="23">
        <v>52</v>
      </c>
      <c r="AM80" s="18" t="s">
        <v>24</v>
      </c>
      <c r="AN80" s="23">
        <v>13</v>
      </c>
      <c r="AP80" s="17"/>
      <c r="AQ80" s="100" t="s">
        <v>141</v>
      </c>
      <c r="AR80" s="97"/>
      <c r="AS80" s="98"/>
      <c r="AT80" s="98"/>
      <c r="AU80" s="98"/>
      <c r="AV80" s="98"/>
      <c r="AW80" s="98"/>
      <c r="AX80" s="98"/>
      <c r="AY80" s="98"/>
      <c r="AZ80" s="98">
        <v>3</v>
      </c>
      <c r="BA80" s="98"/>
      <c r="BB80" s="98">
        <v>3</v>
      </c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9">
        <v>3</v>
      </c>
      <c r="BP80" s="18" t="s">
        <v>51</v>
      </c>
      <c r="BQ80" s="33">
        <v>15</v>
      </c>
    </row>
    <row r="81" spans="1:69">
      <c r="A81" s="18" t="s">
        <v>26</v>
      </c>
      <c r="B81" s="109">
        <v>13</v>
      </c>
      <c r="D81" s="18" t="s">
        <v>93</v>
      </c>
      <c r="E81" s="23">
        <v>19</v>
      </c>
      <c r="G81" s="18" t="s">
        <v>165</v>
      </c>
      <c r="H81" s="35">
        <v>67</v>
      </c>
      <c r="M81" s="112" t="s">
        <v>40</v>
      </c>
      <c r="N81" s="48">
        <v>3.6666666666666665</v>
      </c>
      <c r="O81" s="61">
        <v>2</v>
      </c>
      <c r="P81" s="61">
        <v>3.6666666666666665</v>
      </c>
      <c r="Q81" s="61">
        <v>3.6666666666666665</v>
      </c>
      <c r="R81" s="61">
        <v>3.3333333333333335</v>
      </c>
      <c r="S81" s="61">
        <v>2.6666666666666665</v>
      </c>
      <c r="T81" s="61">
        <v>4.333333333333333</v>
      </c>
      <c r="U81" s="61">
        <v>2.6666666666666665</v>
      </c>
      <c r="V81" s="61">
        <v>3.3333333333333335</v>
      </c>
      <c r="W81" s="61">
        <v>3</v>
      </c>
      <c r="X81" s="61">
        <v>3</v>
      </c>
      <c r="Y81" s="61">
        <v>2</v>
      </c>
      <c r="Z81" s="61">
        <v>2.6666666666666665</v>
      </c>
      <c r="AA81" s="61">
        <v>3.6666666666666665</v>
      </c>
      <c r="AB81" s="61">
        <v>3.6666666666666665</v>
      </c>
      <c r="AC81" s="61">
        <v>3</v>
      </c>
      <c r="AD81" s="61">
        <v>2.3333333333333335</v>
      </c>
      <c r="AE81" s="62">
        <v>3</v>
      </c>
      <c r="AG81" s="18" t="s">
        <v>40</v>
      </c>
      <c r="AH81" s="23">
        <v>57</v>
      </c>
      <c r="AJ81" s="18" t="s">
        <v>40</v>
      </c>
      <c r="AK81" s="23">
        <v>54</v>
      </c>
      <c r="AM81" s="18" t="s">
        <v>40</v>
      </c>
      <c r="AN81" s="23">
        <v>3</v>
      </c>
      <c r="AP81" s="17"/>
      <c r="AQ81" s="100" t="s">
        <v>142</v>
      </c>
      <c r="AR81" s="97"/>
      <c r="AS81" s="98"/>
      <c r="AT81" s="98"/>
      <c r="AU81" s="98"/>
      <c r="AV81" s="98"/>
      <c r="AW81" s="98"/>
      <c r="AX81" s="98"/>
      <c r="AY81" s="98"/>
      <c r="AZ81" s="98">
        <v>4</v>
      </c>
      <c r="BA81" s="98"/>
      <c r="BB81" s="98">
        <v>4</v>
      </c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9">
        <v>4</v>
      </c>
      <c r="BP81" s="18" t="s">
        <v>117</v>
      </c>
      <c r="BQ81" s="33">
        <v>15</v>
      </c>
    </row>
    <row r="82" spans="1:69">
      <c r="A82" s="18" t="s">
        <v>71</v>
      </c>
      <c r="B82" s="109">
        <v>13</v>
      </c>
      <c r="D82" s="18" t="s">
        <v>34</v>
      </c>
      <c r="E82" s="23">
        <v>18</v>
      </c>
      <c r="G82" s="18" t="s">
        <v>50</v>
      </c>
      <c r="H82" s="35">
        <v>67</v>
      </c>
      <c r="M82" s="112" t="s">
        <v>116</v>
      </c>
      <c r="N82" s="48">
        <v>4</v>
      </c>
      <c r="O82" s="61">
        <v>3</v>
      </c>
      <c r="P82" s="61">
        <v>4</v>
      </c>
      <c r="Q82" s="61">
        <v>5</v>
      </c>
      <c r="R82" s="61">
        <v>4</v>
      </c>
      <c r="S82" s="61">
        <v>3</v>
      </c>
      <c r="T82" s="61">
        <v>5</v>
      </c>
      <c r="U82" s="61">
        <v>3</v>
      </c>
      <c r="V82" s="61">
        <v>3</v>
      </c>
      <c r="W82" s="61">
        <v>3</v>
      </c>
      <c r="X82" s="61">
        <v>2</v>
      </c>
      <c r="Y82" s="61">
        <v>4</v>
      </c>
      <c r="Z82" s="61">
        <v>3</v>
      </c>
      <c r="AA82" s="61">
        <v>5</v>
      </c>
      <c r="AB82" s="61">
        <v>4</v>
      </c>
      <c r="AC82" s="61">
        <v>2</v>
      </c>
      <c r="AD82" s="61">
        <v>4</v>
      </c>
      <c r="AE82" s="62">
        <v>4</v>
      </c>
      <c r="AG82" s="18" t="s">
        <v>116</v>
      </c>
      <c r="AH82" s="23">
        <v>69</v>
      </c>
      <c r="AJ82" s="18" t="s">
        <v>116</v>
      </c>
      <c r="AK82" s="23">
        <v>65</v>
      </c>
      <c r="AM82" s="18" t="s">
        <v>116</v>
      </c>
      <c r="AN82" s="23">
        <v>2</v>
      </c>
      <c r="AP82" s="17"/>
      <c r="AQ82" s="100" t="s">
        <v>143</v>
      </c>
      <c r="AR82" s="97"/>
      <c r="AS82" s="98"/>
      <c r="AT82" s="98"/>
      <c r="AU82" s="98"/>
      <c r="AV82" s="98"/>
      <c r="AW82" s="98"/>
      <c r="AX82" s="98"/>
      <c r="AY82" s="98"/>
      <c r="AZ82" s="98">
        <v>5</v>
      </c>
      <c r="BA82" s="98"/>
      <c r="BB82" s="98">
        <v>4</v>
      </c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9">
        <v>5</v>
      </c>
      <c r="BP82" s="18" t="s">
        <v>50</v>
      </c>
      <c r="BQ82" s="33">
        <v>14.571428571428571</v>
      </c>
    </row>
    <row r="83" spans="1:69">
      <c r="A83" s="18" t="s">
        <v>67</v>
      </c>
      <c r="B83" s="109">
        <v>12.5</v>
      </c>
      <c r="D83" s="18" t="s">
        <v>44</v>
      </c>
      <c r="E83" s="23">
        <v>16</v>
      </c>
      <c r="G83" s="18" t="s">
        <v>60</v>
      </c>
      <c r="H83" s="35">
        <v>67</v>
      </c>
      <c r="M83" s="112" t="s">
        <v>45</v>
      </c>
      <c r="N83" s="48">
        <v>4</v>
      </c>
      <c r="O83" s="61">
        <v>3</v>
      </c>
      <c r="P83" s="61">
        <v>4</v>
      </c>
      <c r="Q83" s="61">
        <v>6</v>
      </c>
      <c r="R83" s="61">
        <v>4</v>
      </c>
      <c r="S83" s="61">
        <v>3</v>
      </c>
      <c r="T83" s="61">
        <v>5</v>
      </c>
      <c r="U83" s="61">
        <v>5</v>
      </c>
      <c r="V83" s="61">
        <v>4</v>
      </c>
      <c r="W83" s="61">
        <v>6</v>
      </c>
      <c r="X83" s="61">
        <v>5</v>
      </c>
      <c r="Y83" s="61">
        <v>3</v>
      </c>
      <c r="Z83" s="61">
        <v>3</v>
      </c>
      <c r="AA83" s="61">
        <v>6</v>
      </c>
      <c r="AB83" s="61">
        <v>6</v>
      </c>
      <c r="AC83" s="61">
        <v>4</v>
      </c>
      <c r="AD83" s="61">
        <v>5</v>
      </c>
      <c r="AE83" s="62">
        <v>4</v>
      </c>
      <c r="AG83" s="18" t="s">
        <v>45</v>
      </c>
      <c r="AH83" s="23">
        <v>80</v>
      </c>
      <c r="AJ83" s="18" t="s">
        <v>45</v>
      </c>
      <c r="AK83" s="23">
        <v>80</v>
      </c>
      <c r="AM83" s="18" t="s">
        <v>45</v>
      </c>
      <c r="AN83" s="23">
        <v>1</v>
      </c>
      <c r="AP83" s="17"/>
      <c r="AQ83" s="100" t="s">
        <v>144</v>
      </c>
      <c r="AR83" s="97"/>
      <c r="AS83" s="98"/>
      <c r="AT83" s="98"/>
      <c r="AU83" s="98"/>
      <c r="AV83" s="98"/>
      <c r="AW83" s="98"/>
      <c r="AX83" s="98"/>
      <c r="AY83" s="98"/>
      <c r="AZ83" s="98">
        <v>4</v>
      </c>
      <c r="BA83" s="98"/>
      <c r="BB83" s="98">
        <v>3</v>
      </c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9">
        <v>3</v>
      </c>
      <c r="BP83" s="18" t="s">
        <v>60</v>
      </c>
      <c r="BQ83" s="33">
        <v>14.355644355644355</v>
      </c>
    </row>
    <row r="84" spans="1:69">
      <c r="A84" s="18" t="s">
        <v>18</v>
      </c>
      <c r="B84" s="109">
        <v>12</v>
      </c>
      <c r="D84" s="18" t="s">
        <v>115</v>
      </c>
      <c r="E84" s="23">
        <v>16</v>
      </c>
      <c r="G84" s="18" t="s">
        <v>116</v>
      </c>
      <c r="H84" s="35">
        <v>67</v>
      </c>
      <c r="M84" s="112" t="s">
        <v>9</v>
      </c>
      <c r="N84" s="48">
        <v>3.2666666666666666</v>
      </c>
      <c r="O84" s="61">
        <v>2.8</v>
      </c>
      <c r="P84" s="61">
        <v>3.8666666666666667</v>
      </c>
      <c r="Q84" s="61">
        <v>4.2</v>
      </c>
      <c r="R84" s="61">
        <v>3</v>
      </c>
      <c r="S84" s="61">
        <v>2.6</v>
      </c>
      <c r="T84" s="61">
        <v>3.8</v>
      </c>
      <c r="U84" s="61">
        <v>3.2</v>
      </c>
      <c r="V84" s="61">
        <v>2.5333333333333332</v>
      </c>
      <c r="W84" s="61">
        <v>2.6666666666666665</v>
      </c>
      <c r="X84" s="61">
        <v>3.0666666666666669</v>
      </c>
      <c r="Y84" s="61">
        <v>2.8666666666666667</v>
      </c>
      <c r="Z84" s="61">
        <v>2.3333333333333335</v>
      </c>
      <c r="AA84" s="61">
        <v>3.7333333333333334</v>
      </c>
      <c r="AB84" s="61">
        <v>3.1333333333333333</v>
      </c>
      <c r="AC84" s="61">
        <v>2.6666666666666665</v>
      </c>
      <c r="AD84" s="61">
        <v>2.6</v>
      </c>
      <c r="AE84" s="62">
        <v>2.8</v>
      </c>
      <c r="AG84" s="18" t="s">
        <v>9</v>
      </c>
      <c r="AH84" s="23">
        <v>61</v>
      </c>
      <c r="AJ84" s="18" t="s">
        <v>9</v>
      </c>
      <c r="AK84" s="23">
        <v>48</v>
      </c>
      <c r="AM84" s="18" t="s">
        <v>9</v>
      </c>
      <c r="AN84" s="23">
        <v>15</v>
      </c>
      <c r="AP84" s="17"/>
      <c r="AQ84" s="100" t="s">
        <v>145</v>
      </c>
      <c r="AR84" s="97"/>
      <c r="AS84" s="98"/>
      <c r="AT84" s="98"/>
      <c r="AU84" s="98"/>
      <c r="AV84" s="98"/>
      <c r="AW84" s="98"/>
      <c r="AX84" s="98"/>
      <c r="AY84" s="98"/>
      <c r="AZ84" s="98">
        <v>3</v>
      </c>
      <c r="BA84" s="98"/>
      <c r="BB84" s="98">
        <v>3</v>
      </c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9">
        <v>3</v>
      </c>
      <c r="BP84" s="18" t="s">
        <v>100</v>
      </c>
      <c r="BQ84" s="33">
        <v>12.666666666666668</v>
      </c>
    </row>
    <row r="85" spans="1:69">
      <c r="A85" s="18" t="s">
        <v>49</v>
      </c>
      <c r="B85" s="109">
        <v>12</v>
      </c>
      <c r="D85" s="18" t="s">
        <v>103</v>
      </c>
      <c r="E85" s="23">
        <v>15</v>
      </c>
      <c r="G85" s="18" t="s">
        <v>76</v>
      </c>
      <c r="H85" s="35">
        <v>68</v>
      </c>
      <c r="M85" s="112" t="s">
        <v>85</v>
      </c>
      <c r="N85" s="48">
        <v>3.875</v>
      </c>
      <c r="O85" s="61">
        <v>2.375</v>
      </c>
      <c r="P85" s="61">
        <v>3.625</v>
      </c>
      <c r="Q85" s="61">
        <v>4.375</v>
      </c>
      <c r="R85" s="61">
        <v>3.25</v>
      </c>
      <c r="S85" s="61">
        <v>2.875</v>
      </c>
      <c r="T85" s="61">
        <v>4</v>
      </c>
      <c r="U85" s="61">
        <v>3.25</v>
      </c>
      <c r="V85" s="61">
        <v>3.25</v>
      </c>
      <c r="W85" s="61">
        <v>2.625</v>
      </c>
      <c r="X85" s="61">
        <v>3.375</v>
      </c>
      <c r="Y85" s="61">
        <v>3</v>
      </c>
      <c r="Z85" s="61">
        <v>2.375</v>
      </c>
      <c r="AA85" s="61">
        <v>3.75</v>
      </c>
      <c r="AB85" s="61">
        <v>2.875</v>
      </c>
      <c r="AC85" s="61">
        <v>2.75</v>
      </c>
      <c r="AD85" s="61">
        <v>2.875</v>
      </c>
      <c r="AE85" s="62">
        <v>3</v>
      </c>
      <c r="AG85" s="18" t="s">
        <v>85</v>
      </c>
      <c r="AH85" s="23">
        <v>65</v>
      </c>
      <c r="AJ85" s="18" t="s">
        <v>85</v>
      </c>
      <c r="AK85" s="23">
        <v>55</v>
      </c>
      <c r="AM85" s="18" t="s">
        <v>85</v>
      </c>
      <c r="AN85" s="23">
        <v>8</v>
      </c>
      <c r="AP85" s="17"/>
      <c r="AQ85" s="100" t="s">
        <v>146</v>
      </c>
      <c r="AR85" s="97"/>
      <c r="AS85" s="98"/>
      <c r="AT85" s="98"/>
      <c r="AU85" s="98"/>
      <c r="AV85" s="98"/>
      <c r="AW85" s="98"/>
      <c r="AX85" s="98"/>
      <c r="AY85" s="98"/>
      <c r="AZ85" s="98">
        <v>7</v>
      </c>
      <c r="BA85" s="98"/>
      <c r="BB85" s="98">
        <v>5</v>
      </c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9">
        <v>4</v>
      </c>
      <c r="BP85" s="18" t="s">
        <v>65</v>
      </c>
      <c r="BQ85" s="33">
        <v>11.454545454545453</v>
      </c>
    </row>
    <row r="86" spans="1:69">
      <c r="A86" s="18" t="s">
        <v>27</v>
      </c>
      <c r="B86" s="109">
        <v>11.333333333333334</v>
      </c>
      <c r="D86" s="18" t="s">
        <v>87</v>
      </c>
      <c r="E86" s="23">
        <v>15</v>
      </c>
      <c r="G86" s="18" t="s">
        <v>39</v>
      </c>
      <c r="H86" s="35">
        <v>69</v>
      </c>
      <c r="M86" s="112" t="s">
        <v>59</v>
      </c>
      <c r="N86" s="48">
        <v>3.25</v>
      </c>
      <c r="O86" s="61">
        <v>2.75</v>
      </c>
      <c r="P86" s="61">
        <v>4</v>
      </c>
      <c r="Q86" s="61">
        <v>4</v>
      </c>
      <c r="R86" s="61">
        <v>3.25</v>
      </c>
      <c r="S86" s="61">
        <v>2</v>
      </c>
      <c r="T86" s="61">
        <v>4</v>
      </c>
      <c r="U86" s="61">
        <v>3</v>
      </c>
      <c r="V86" s="61">
        <v>3.5</v>
      </c>
      <c r="W86" s="61">
        <v>2.75</v>
      </c>
      <c r="X86" s="61">
        <v>2.25</v>
      </c>
      <c r="Y86" s="61">
        <v>2.75</v>
      </c>
      <c r="Z86" s="61">
        <v>2.25</v>
      </c>
      <c r="AA86" s="61">
        <v>3.75</v>
      </c>
      <c r="AB86" s="61">
        <v>3.25</v>
      </c>
      <c r="AC86" s="61">
        <v>3</v>
      </c>
      <c r="AD86" s="61">
        <v>3</v>
      </c>
      <c r="AE86" s="62">
        <v>3.5</v>
      </c>
      <c r="AG86" s="18" t="s">
        <v>59</v>
      </c>
      <c r="AH86" s="23">
        <v>60</v>
      </c>
      <c r="AJ86" s="18" t="s">
        <v>59</v>
      </c>
      <c r="AK86" s="23">
        <v>52</v>
      </c>
      <c r="AM86" s="18" t="s">
        <v>59</v>
      </c>
      <c r="AN86" s="23">
        <v>4</v>
      </c>
      <c r="AP86" s="17"/>
      <c r="AQ86" s="100" t="s">
        <v>147</v>
      </c>
      <c r="AR86" s="97"/>
      <c r="AS86" s="98"/>
      <c r="AT86" s="98"/>
      <c r="AU86" s="98"/>
      <c r="AV86" s="98"/>
      <c r="AW86" s="98"/>
      <c r="AX86" s="98"/>
      <c r="AY86" s="98"/>
      <c r="AZ86" s="98">
        <v>4</v>
      </c>
      <c r="BA86" s="98"/>
      <c r="BB86" s="98">
        <v>4</v>
      </c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9">
        <v>3</v>
      </c>
      <c r="BP86" s="18" t="s">
        <v>48</v>
      </c>
      <c r="BQ86" s="33">
        <v>11</v>
      </c>
    </row>
    <row r="87" spans="1:69">
      <c r="A87" s="18" t="s">
        <v>73</v>
      </c>
      <c r="B87" s="109">
        <v>11.2</v>
      </c>
      <c r="D87" s="18" t="s">
        <v>54</v>
      </c>
      <c r="E87" s="23">
        <v>14</v>
      </c>
      <c r="G87" s="18" t="s">
        <v>82</v>
      </c>
      <c r="H87" s="35">
        <v>69</v>
      </c>
      <c r="M87" s="112" t="s">
        <v>81</v>
      </c>
      <c r="N87" s="48">
        <v>4</v>
      </c>
      <c r="O87" s="61">
        <v>3.5</v>
      </c>
      <c r="P87" s="61">
        <v>4.5</v>
      </c>
      <c r="Q87" s="61">
        <v>5.5</v>
      </c>
      <c r="R87" s="61">
        <v>4</v>
      </c>
      <c r="S87" s="61">
        <v>4.5</v>
      </c>
      <c r="T87" s="61">
        <v>5</v>
      </c>
      <c r="U87" s="61">
        <v>3.5</v>
      </c>
      <c r="V87" s="61">
        <v>4</v>
      </c>
      <c r="W87" s="61">
        <v>3</v>
      </c>
      <c r="X87" s="61">
        <v>3</v>
      </c>
      <c r="Y87" s="61">
        <v>3</v>
      </c>
      <c r="Z87" s="61">
        <v>3</v>
      </c>
      <c r="AA87" s="61">
        <v>5.5</v>
      </c>
      <c r="AB87" s="61">
        <v>3.5</v>
      </c>
      <c r="AC87" s="61">
        <v>3</v>
      </c>
      <c r="AD87" s="61">
        <v>3.5</v>
      </c>
      <c r="AE87" s="62">
        <v>3.5</v>
      </c>
      <c r="AG87" s="18" t="s">
        <v>81</v>
      </c>
      <c r="AH87" s="23">
        <v>71</v>
      </c>
      <c r="AJ87" s="18" t="s">
        <v>81</v>
      </c>
      <c r="AK87" s="23">
        <v>68</v>
      </c>
      <c r="AM87" s="18" t="s">
        <v>81</v>
      </c>
      <c r="AN87" s="23">
        <v>2</v>
      </c>
      <c r="AP87" s="17"/>
      <c r="AQ87" s="100" t="s">
        <v>148</v>
      </c>
      <c r="AR87" s="97"/>
      <c r="AS87" s="98"/>
      <c r="AT87" s="98"/>
      <c r="AU87" s="98"/>
      <c r="AV87" s="98"/>
      <c r="AW87" s="98"/>
      <c r="AX87" s="98"/>
      <c r="AY87" s="98"/>
      <c r="AZ87" s="98">
        <v>3</v>
      </c>
      <c r="BA87" s="98"/>
      <c r="BB87" s="98">
        <v>3</v>
      </c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9">
        <v>3</v>
      </c>
      <c r="BP87" s="18" t="s">
        <v>39</v>
      </c>
      <c r="BQ87" s="33">
        <v>10</v>
      </c>
    </row>
    <row r="88" spans="1:69">
      <c r="A88" s="18" t="s">
        <v>75</v>
      </c>
      <c r="B88" s="109">
        <v>11.2</v>
      </c>
      <c r="D88" s="18" t="s">
        <v>82</v>
      </c>
      <c r="E88" s="23">
        <v>14</v>
      </c>
      <c r="G88" s="18" t="s">
        <v>81</v>
      </c>
      <c r="H88" s="35">
        <v>69.5</v>
      </c>
      <c r="M88" s="112" t="s">
        <v>48</v>
      </c>
      <c r="N88" s="48">
        <v>3</v>
      </c>
      <c r="O88" s="61">
        <v>3</v>
      </c>
      <c r="P88" s="61">
        <v>3</v>
      </c>
      <c r="Q88" s="61">
        <v>4</v>
      </c>
      <c r="R88" s="61">
        <v>3</v>
      </c>
      <c r="S88" s="61">
        <v>2</v>
      </c>
      <c r="T88" s="61">
        <v>5</v>
      </c>
      <c r="U88" s="61">
        <v>3</v>
      </c>
      <c r="V88" s="61">
        <v>4</v>
      </c>
      <c r="W88" s="61">
        <v>3</v>
      </c>
      <c r="X88" s="61">
        <v>4</v>
      </c>
      <c r="Y88" s="61">
        <v>3</v>
      </c>
      <c r="Z88" s="61">
        <v>2</v>
      </c>
      <c r="AA88" s="61">
        <v>4</v>
      </c>
      <c r="AB88" s="61">
        <v>3</v>
      </c>
      <c r="AC88" s="61">
        <v>3</v>
      </c>
      <c r="AD88" s="61">
        <v>3</v>
      </c>
      <c r="AE88" s="62">
        <v>3</v>
      </c>
      <c r="AG88" s="18" t="s">
        <v>48</v>
      </c>
      <c r="AH88" s="23">
        <v>58</v>
      </c>
      <c r="AJ88" s="18" t="s">
        <v>48</v>
      </c>
      <c r="AK88" s="23">
        <v>58</v>
      </c>
      <c r="AM88" s="18" t="s">
        <v>48</v>
      </c>
      <c r="AN88" s="23">
        <v>1</v>
      </c>
      <c r="AP88" s="17"/>
      <c r="AQ88" s="100" t="s">
        <v>149</v>
      </c>
      <c r="AR88" s="97"/>
      <c r="AS88" s="98"/>
      <c r="AT88" s="98"/>
      <c r="AU88" s="98"/>
      <c r="AV88" s="98"/>
      <c r="AW88" s="98"/>
      <c r="AX88" s="98"/>
      <c r="AY88" s="98"/>
      <c r="AZ88" s="98">
        <v>4</v>
      </c>
      <c r="BA88" s="98"/>
      <c r="BB88" s="98">
        <v>3</v>
      </c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9">
        <v>3</v>
      </c>
      <c r="BP88" s="18" t="s">
        <v>163</v>
      </c>
      <c r="BQ88" s="33">
        <v>8.5714285714285712</v>
      </c>
    </row>
    <row r="89" spans="1:69">
      <c r="A89" s="18" t="s">
        <v>159</v>
      </c>
      <c r="B89" s="109">
        <v>11</v>
      </c>
      <c r="D89" s="18" t="s">
        <v>56</v>
      </c>
      <c r="E89" s="23">
        <v>14</v>
      </c>
      <c r="G89" s="18" t="s">
        <v>117</v>
      </c>
      <c r="H89" s="35">
        <v>70</v>
      </c>
      <c r="M89" s="112" t="s">
        <v>165</v>
      </c>
      <c r="N89" s="48">
        <v>4</v>
      </c>
      <c r="O89" s="61">
        <v>3</v>
      </c>
      <c r="P89" s="61">
        <v>4</v>
      </c>
      <c r="Q89" s="61">
        <v>5</v>
      </c>
      <c r="R89" s="61">
        <v>3</v>
      </c>
      <c r="S89" s="61">
        <v>3</v>
      </c>
      <c r="T89" s="61">
        <v>5</v>
      </c>
      <c r="U89" s="61">
        <v>2</v>
      </c>
      <c r="V89" s="61">
        <v>4</v>
      </c>
      <c r="W89" s="61">
        <v>3</v>
      </c>
      <c r="X89" s="61">
        <v>3</v>
      </c>
      <c r="Y89" s="61">
        <v>3</v>
      </c>
      <c r="Z89" s="61">
        <v>3</v>
      </c>
      <c r="AA89" s="61">
        <v>5</v>
      </c>
      <c r="AB89" s="61">
        <v>6</v>
      </c>
      <c r="AC89" s="61">
        <v>4</v>
      </c>
      <c r="AD89" s="61">
        <v>3</v>
      </c>
      <c r="AE89" s="62">
        <v>4</v>
      </c>
      <c r="AG89" s="18" t="s">
        <v>165</v>
      </c>
      <c r="AH89" s="23">
        <v>67</v>
      </c>
      <c r="AJ89" s="18" t="s">
        <v>165</v>
      </c>
      <c r="AK89" s="23">
        <v>67</v>
      </c>
      <c r="AM89" s="18" t="s">
        <v>165</v>
      </c>
      <c r="AN89" s="23">
        <v>1</v>
      </c>
      <c r="AP89" s="17"/>
      <c r="AQ89" s="100" t="s">
        <v>150</v>
      </c>
      <c r="AR89" s="97"/>
      <c r="AS89" s="98"/>
      <c r="AT89" s="98"/>
      <c r="AU89" s="98"/>
      <c r="AV89" s="98"/>
      <c r="AW89" s="98"/>
      <c r="AX89" s="98"/>
      <c r="AY89" s="98"/>
      <c r="AZ89" s="98">
        <v>3</v>
      </c>
      <c r="BA89" s="98"/>
      <c r="BB89" s="98">
        <v>4</v>
      </c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9">
        <v>3</v>
      </c>
      <c r="BP89" s="18" t="s">
        <v>26</v>
      </c>
      <c r="BQ89" s="33">
        <v>8.5714285714285712</v>
      </c>
    </row>
    <row r="90" spans="1:69">
      <c r="A90" s="18" t="s">
        <v>50</v>
      </c>
      <c r="B90" s="109">
        <v>11</v>
      </c>
      <c r="D90" s="18" t="s">
        <v>45</v>
      </c>
      <c r="E90" s="23">
        <v>14</v>
      </c>
      <c r="G90" s="18" t="s">
        <v>107</v>
      </c>
      <c r="H90" s="35">
        <v>70</v>
      </c>
      <c r="M90" s="112" t="s">
        <v>42</v>
      </c>
      <c r="N90" s="48">
        <v>3.5</v>
      </c>
      <c r="O90" s="61">
        <v>3</v>
      </c>
      <c r="P90" s="61">
        <v>3</v>
      </c>
      <c r="Q90" s="61">
        <v>5</v>
      </c>
      <c r="R90" s="61">
        <v>3</v>
      </c>
      <c r="S90" s="61">
        <v>2.5</v>
      </c>
      <c r="T90" s="61">
        <v>3</v>
      </c>
      <c r="U90" s="61">
        <v>2</v>
      </c>
      <c r="V90" s="61">
        <v>3</v>
      </c>
      <c r="W90" s="61">
        <v>3</v>
      </c>
      <c r="X90" s="61">
        <v>2.5</v>
      </c>
      <c r="Y90" s="61">
        <v>2</v>
      </c>
      <c r="Z90" s="61">
        <v>2.5</v>
      </c>
      <c r="AA90" s="61">
        <v>4.5</v>
      </c>
      <c r="AB90" s="61">
        <v>3.5</v>
      </c>
      <c r="AC90" s="61">
        <v>3</v>
      </c>
      <c r="AD90" s="61">
        <v>2.5</v>
      </c>
      <c r="AE90" s="62">
        <v>3.5</v>
      </c>
      <c r="AG90" s="18" t="s">
        <v>42</v>
      </c>
      <c r="AH90" s="23">
        <v>57</v>
      </c>
      <c r="AJ90" s="18" t="s">
        <v>42</v>
      </c>
      <c r="AK90" s="23">
        <v>53</v>
      </c>
      <c r="AM90" s="18" t="s">
        <v>42</v>
      </c>
      <c r="AN90" s="23">
        <v>2</v>
      </c>
      <c r="AP90" s="17"/>
      <c r="AQ90" s="100" t="s">
        <v>151</v>
      </c>
      <c r="AR90" s="97"/>
      <c r="AS90" s="98"/>
      <c r="AT90" s="98"/>
      <c r="AU90" s="98"/>
      <c r="AV90" s="98"/>
      <c r="AW90" s="98"/>
      <c r="AX90" s="98"/>
      <c r="AY90" s="98"/>
      <c r="AZ90" s="98">
        <v>2</v>
      </c>
      <c r="BA90" s="98"/>
      <c r="BB90" s="98">
        <v>4</v>
      </c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9">
        <v>3</v>
      </c>
      <c r="BP90" s="18" t="s">
        <v>88</v>
      </c>
      <c r="BQ90" s="33">
        <v>8.5714285714285712</v>
      </c>
    </row>
    <row r="91" spans="1:69">
      <c r="A91" s="18" t="s">
        <v>55</v>
      </c>
      <c r="B91" s="109">
        <v>11</v>
      </c>
      <c r="D91" s="18" t="s">
        <v>66</v>
      </c>
      <c r="E91" s="23">
        <v>14</v>
      </c>
      <c r="G91" s="18" t="s">
        <v>159</v>
      </c>
      <c r="H91" s="35">
        <v>70</v>
      </c>
      <c r="M91" s="112" t="s">
        <v>14</v>
      </c>
      <c r="N91" s="48">
        <v>3.8571428571428572</v>
      </c>
      <c r="O91" s="61">
        <v>2.9285714285714284</v>
      </c>
      <c r="P91" s="61">
        <v>3.8571428571428572</v>
      </c>
      <c r="Q91" s="61">
        <v>4.5714285714285712</v>
      </c>
      <c r="R91" s="61">
        <v>3.7857142857142856</v>
      </c>
      <c r="S91" s="61">
        <v>3.1428571428571428</v>
      </c>
      <c r="T91" s="61">
        <v>4.2142857142857144</v>
      </c>
      <c r="U91" s="61">
        <v>3.4285714285714284</v>
      </c>
      <c r="V91" s="61">
        <v>3</v>
      </c>
      <c r="W91" s="61">
        <v>3</v>
      </c>
      <c r="X91" s="61">
        <v>3.1428571428571428</v>
      </c>
      <c r="Y91" s="61">
        <v>3</v>
      </c>
      <c r="Z91" s="61">
        <v>2.7142857142857144</v>
      </c>
      <c r="AA91" s="61">
        <v>4.1428571428571432</v>
      </c>
      <c r="AB91" s="61">
        <v>3.2142857142857144</v>
      </c>
      <c r="AC91" s="61">
        <v>3</v>
      </c>
      <c r="AD91" s="61">
        <v>2.6428571428571428</v>
      </c>
      <c r="AE91" s="62">
        <v>3.7142857142857144</v>
      </c>
      <c r="AG91" s="18" t="s">
        <v>14</v>
      </c>
      <c r="AH91" s="23">
        <v>70</v>
      </c>
      <c r="AJ91" s="18" t="s">
        <v>14</v>
      </c>
      <c r="AK91" s="23">
        <v>57</v>
      </c>
      <c r="AM91" s="18" t="s">
        <v>14</v>
      </c>
      <c r="AN91" s="23">
        <v>15</v>
      </c>
      <c r="AP91" s="17"/>
      <c r="AQ91" s="100" t="s">
        <v>152</v>
      </c>
      <c r="AR91" s="97"/>
      <c r="AS91" s="98"/>
      <c r="AT91" s="98"/>
      <c r="AU91" s="98"/>
      <c r="AV91" s="98"/>
      <c r="AW91" s="98"/>
      <c r="AX91" s="98"/>
      <c r="AY91" s="98"/>
      <c r="AZ91" s="98">
        <v>3</v>
      </c>
      <c r="BA91" s="98"/>
      <c r="BB91" s="98">
        <v>3</v>
      </c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9">
        <v>3</v>
      </c>
      <c r="BP91" s="18" t="s">
        <v>160</v>
      </c>
      <c r="BQ91" s="33">
        <v>8.5714285714285712</v>
      </c>
    </row>
    <row r="92" spans="1:69">
      <c r="A92" s="18" t="s">
        <v>166</v>
      </c>
      <c r="B92" s="109">
        <v>11</v>
      </c>
      <c r="D92" s="18" t="s">
        <v>158</v>
      </c>
      <c r="E92" s="23">
        <v>14</v>
      </c>
      <c r="G92" s="18" t="s">
        <v>25</v>
      </c>
      <c r="H92" s="35">
        <v>70.5</v>
      </c>
      <c r="M92" s="112" t="s">
        <v>17</v>
      </c>
      <c r="N92" s="48">
        <v>4</v>
      </c>
      <c r="O92" s="61">
        <v>3</v>
      </c>
      <c r="P92" s="61">
        <v>4</v>
      </c>
      <c r="Q92" s="61">
        <v>4.5</v>
      </c>
      <c r="R92" s="61">
        <v>3</v>
      </c>
      <c r="S92" s="61">
        <v>3</v>
      </c>
      <c r="T92" s="61">
        <v>4</v>
      </c>
      <c r="U92" s="61">
        <v>3.5</v>
      </c>
      <c r="V92" s="61">
        <v>5</v>
      </c>
      <c r="W92" s="61">
        <v>3.5</v>
      </c>
      <c r="X92" s="61">
        <v>3</v>
      </c>
      <c r="Y92" s="61">
        <v>3</v>
      </c>
      <c r="Z92" s="61">
        <v>2.5</v>
      </c>
      <c r="AA92" s="61">
        <v>4.5</v>
      </c>
      <c r="AB92" s="61">
        <v>4</v>
      </c>
      <c r="AC92" s="61">
        <v>4</v>
      </c>
      <c r="AD92" s="61">
        <v>4</v>
      </c>
      <c r="AE92" s="62">
        <v>4</v>
      </c>
      <c r="AG92" s="18" t="s">
        <v>17</v>
      </c>
      <c r="AH92" s="23">
        <v>68</v>
      </c>
      <c r="AJ92" s="18" t="s">
        <v>17</v>
      </c>
      <c r="AK92" s="23">
        <v>65</v>
      </c>
      <c r="AM92" s="18" t="s">
        <v>17</v>
      </c>
      <c r="AN92" s="23">
        <v>2</v>
      </c>
      <c r="AP92" s="17"/>
      <c r="AQ92" s="100" t="s">
        <v>153</v>
      </c>
      <c r="AR92" s="97"/>
      <c r="AS92" s="98"/>
      <c r="AT92" s="98"/>
      <c r="AU92" s="98"/>
      <c r="AV92" s="98"/>
      <c r="AW92" s="98"/>
      <c r="AX92" s="98"/>
      <c r="AY92" s="98"/>
      <c r="AZ92" s="98">
        <v>4</v>
      </c>
      <c r="BA92" s="98"/>
      <c r="BB92" s="98">
        <v>4</v>
      </c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9">
        <v>4</v>
      </c>
      <c r="BP92" s="18" t="s">
        <v>165</v>
      </c>
      <c r="BQ92" s="33">
        <v>8.5714285714285712</v>
      </c>
    </row>
    <row r="93" spans="1:69">
      <c r="A93" s="18" t="s">
        <v>90</v>
      </c>
      <c r="B93" s="109">
        <v>10.6</v>
      </c>
      <c r="D93" s="18" t="s">
        <v>117</v>
      </c>
      <c r="E93" s="23">
        <v>14</v>
      </c>
      <c r="G93" s="18" t="s">
        <v>103</v>
      </c>
      <c r="H93" s="35">
        <v>72.333333333333329</v>
      </c>
      <c r="M93" s="112" t="s">
        <v>39</v>
      </c>
      <c r="N93" s="48">
        <v>4</v>
      </c>
      <c r="O93" s="61">
        <v>3</v>
      </c>
      <c r="P93" s="61">
        <v>5</v>
      </c>
      <c r="Q93" s="61">
        <v>5</v>
      </c>
      <c r="R93" s="61">
        <v>5</v>
      </c>
      <c r="S93" s="61">
        <v>3</v>
      </c>
      <c r="T93" s="61">
        <v>5</v>
      </c>
      <c r="U93" s="61">
        <v>4</v>
      </c>
      <c r="V93" s="61">
        <v>4</v>
      </c>
      <c r="W93" s="61">
        <v>4</v>
      </c>
      <c r="X93" s="61">
        <v>4</v>
      </c>
      <c r="Y93" s="61">
        <v>2</v>
      </c>
      <c r="Z93" s="61">
        <v>3</v>
      </c>
      <c r="AA93" s="61">
        <v>4</v>
      </c>
      <c r="AB93" s="61">
        <v>3</v>
      </c>
      <c r="AC93" s="61">
        <v>4</v>
      </c>
      <c r="AD93" s="61">
        <v>3</v>
      </c>
      <c r="AE93" s="62">
        <v>4</v>
      </c>
      <c r="AG93" s="18" t="s">
        <v>39</v>
      </c>
      <c r="AH93" s="23">
        <v>69</v>
      </c>
      <c r="AJ93" s="18" t="s">
        <v>39</v>
      </c>
      <c r="AK93" s="23">
        <v>69</v>
      </c>
      <c r="AM93" s="18" t="s">
        <v>39</v>
      </c>
      <c r="AN93" s="23">
        <v>1</v>
      </c>
      <c r="AP93" s="17"/>
      <c r="AQ93" s="100" t="s">
        <v>154</v>
      </c>
      <c r="AR93" s="97"/>
      <c r="AS93" s="98"/>
      <c r="AT93" s="98"/>
      <c r="AU93" s="98"/>
      <c r="AV93" s="98"/>
      <c r="AW93" s="98"/>
      <c r="AX93" s="98"/>
      <c r="AY93" s="98"/>
      <c r="AZ93" s="98">
        <v>5</v>
      </c>
      <c r="BA93" s="98"/>
      <c r="BB93" s="98">
        <v>3</v>
      </c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9">
        <v>3</v>
      </c>
      <c r="BP93" s="18" t="s">
        <v>76</v>
      </c>
      <c r="BQ93" s="33">
        <v>8.5714285714285712</v>
      </c>
    </row>
    <row r="94" spans="1:69">
      <c r="A94" s="18" t="s">
        <v>160</v>
      </c>
      <c r="B94" s="109">
        <v>10</v>
      </c>
      <c r="D94" s="18" t="s">
        <v>71</v>
      </c>
      <c r="E94" s="23">
        <v>13</v>
      </c>
      <c r="G94" s="18" t="s">
        <v>61</v>
      </c>
      <c r="H94" s="35">
        <v>72.5</v>
      </c>
      <c r="M94" s="112" t="s">
        <v>19</v>
      </c>
      <c r="N94" s="48">
        <v>7.25</v>
      </c>
      <c r="O94" s="61">
        <v>4.5</v>
      </c>
      <c r="P94" s="61">
        <v>6.75</v>
      </c>
      <c r="Q94" s="61">
        <v>7</v>
      </c>
      <c r="R94" s="61">
        <v>4.75</v>
      </c>
      <c r="S94" s="61">
        <v>4</v>
      </c>
      <c r="T94" s="61">
        <v>6.75</v>
      </c>
      <c r="U94" s="61">
        <v>5.5</v>
      </c>
      <c r="V94" s="61">
        <v>5.25</v>
      </c>
      <c r="W94" s="61">
        <v>3.75</v>
      </c>
      <c r="X94" s="61">
        <v>4.75</v>
      </c>
      <c r="Y94" s="61">
        <v>4.25</v>
      </c>
      <c r="Z94" s="61">
        <v>3.5</v>
      </c>
      <c r="AA94" s="61">
        <v>6.75</v>
      </c>
      <c r="AB94" s="61">
        <v>5.75</v>
      </c>
      <c r="AC94" s="61">
        <v>3.75</v>
      </c>
      <c r="AD94" s="61">
        <v>4.5</v>
      </c>
      <c r="AE94" s="62">
        <v>5</v>
      </c>
      <c r="AG94" s="18" t="s">
        <v>19</v>
      </c>
      <c r="AH94" s="23">
        <v>102</v>
      </c>
      <c r="AJ94" s="18" t="s">
        <v>19</v>
      </c>
      <c r="AK94" s="23">
        <v>83</v>
      </c>
      <c r="AM94" s="18" t="s">
        <v>19</v>
      </c>
      <c r="AN94" s="23">
        <v>5</v>
      </c>
      <c r="AP94" s="17"/>
      <c r="AQ94" s="100" t="s">
        <v>155</v>
      </c>
      <c r="AR94" s="97"/>
      <c r="AS94" s="98"/>
      <c r="AT94" s="98"/>
      <c r="AU94" s="98"/>
      <c r="AV94" s="98"/>
      <c r="AW94" s="98"/>
      <c r="AX94" s="98"/>
      <c r="AY94" s="98"/>
      <c r="AZ94" s="98">
        <v>3</v>
      </c>
      <c r="BA94" s="98"/>
      <c r="BB94" s="98">
        <v>4</v>
      </c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9">
        <v>3</v>
      </c>
      <c r="BP94" s="18" t="s">
        <v>108</v>
      </c>
      <c r="BQ94" s="33">
        <v>7.6190476190476186</v>
      </c>
    </row>
    <row r="95" spans="1:69">
      <c r="A95" s="18" t="s">
        <v>51</v>
      </c>
      <c r="B95" s="109">
        <v>10</v>
      </c>
      <c r="D95" s="18" t="s">
        <v>26</v>
      </c>
      <c r="E95" s="23">
        <v>13</v>
      </c>
      <c r="G95" s="18" t="s">
        <v>65</v>
      </c>
      <c r="H95" s="35">
        <v>72.666666666666671</v>
      </c>
      <c r="M95" s="112" t="s">
        <v>93</v>
      </c>
      <c r="N95" s="48">
        <v>4</v>
      </c>
      <c r="O95" s="61">
        <v>3.3333333333333335</v>
      </c>
      <c r="P95" s="61">
        <v>4.333333333333333</v>
      </c>
      <c r="Q95" s="61">
        <v>5</v>
      </c>
      <c r="R95" s="61">
        <v>3</v>
      </c>
      <c r="S95" s="61">
        <v>2.3333333333333335</v>
      </c>
      <c r="T95" s="61">
        <v>4.333333333333333</v>
      </c>
      <c r="U95" s="61">
        <v>4</v>
      </c>
      <c r="V95" s="61">
        <v>3.6666666666666665</v>
      </c>
      <c r="W95" s="61">
        <v>3</v>
      </c>
      <c r="X95" s="61">
        <v>3</v>
      </c>
      <c r="Y95" s="61">
        <v>3.6666666666666665</v>
      </c>
      <c r="Z95" s="61">
        <v>2.6666666666666665</v>
      </c>
      <c r="AA95" s="61">
        <v>5.333333333333333</v>
      </c>
      <c r="AB95" s="61">
        <v>3.3333333333333335</v>
      </c>
      <c r="AC95" s="61">
        <v>2.6666666666666665</v>
      </c>
      <c r="AD95" s="61">
        <v>3.3333333333333335</v>
      </c>
      <c r="AE95" s="62">
        <v>3.6666666666666665</v>
      </c>
      <c r="AG95" s="18" t="s">
        <v>93</v>
      </c>
      <c r="AH95" s="23">
        <v>70</v>
      </c>
      <c r="AJ95" s="18" t="s">
        <v>93</v>
      </c>
      <c r="AK95" s="23">
        <v>61</v>
      </c>
      <c r="AM95" s="18" t="s">
        <v>93</v>
      </c>
      <c r="AN95" s="23">
        <v>3</v>
      </c>
      <c r="AP95" s="17"/>
      <c r="AQ95" s="100" t="s">
        <v>156</v>
      </c>
      <c r="AR95" s="97"/>
      <c r="AS95" s="98"/>
      <c r="AT95" s="98"/>
      <c r="AU95" s="98"/>
      <c r="AV95" s="98"/>
      <c r="AW95" s="98"/>
      <c r="AX95" s="98"/>
      <c r="AY95" s="98"/>
      <c r="AZ95" s="98">
        <v>3</v>
      </c>
      <c r="BA95" s="98"/>
      <c r="BB95" s="98">
        <v>2</v>
      </c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9">
        <v>3</v>
      </c>
      <c r="BP95" s="18" t="s">
        <v>166</v>
      </c>
      <c r="BQ95" s="33">
        <v>7.5</v>
      </c>
    </row>
    <row r="96" spans="1:69">
      <c r="A96" s="18" t="s">
        <v>167</v>
      </c>
      <c r="B96" s="109">
        <v>10</v>
      </c>
      <c r="D96" s="18" t="s">
        <v>165</v>
      </c>
      <c r="E96" s="23">
        <v>13</v>
      </c>
      <c r="G96" s="18" t="s">
        <v>26</v>
      </c>
      <c r="H96" s="35">
        <v>73</v>
      </c>
      <c r="M96" s="112" t="s">
        <v>15</v>
      </c>
      <c r="N96" s="48">
        <v>3.75</v>
      </c>
      <c r="O96" s="61">
        <v>3</v>
      </c>
      <c r="P96" s="61">
        <v>4.125</v>
      </c>
      <c r="Q96" s="61">
        <v>4.625</v>
      </c>
      <c r="R96" s="61">
        <v>3.5</v>
      </c>
      <c r="S96" s="61">
        <v>3</v>
      </c>
      <c r="T96" s="61">
        <v>4</v>
      </c>
      <c r="U96" s="61">
        <v>3.75</v>
      </c>
      <c r="V96" s="61">
        <v>3.5</v>
      </c>
      <c r="W96" s="61">
        <v>3</v>
      </c>
      <c r="X96" s="61">
        <v>2.625</v>
      </c>
      <c r="Y96" s="61">
        <v>4</v>
      </c>
      <c r="Z96" s="61">
        <v>2.75</v>
      </c>
      <c r="AA96" s="61">
        <v>4</v>
      </c>
      <c r="AB96" s="61">
        <v>3.75</v>
      </c>
      <c r="AC96" s="61">
        <v>3.125</v>
      </c>
      <c r="AD96" s="61">
        <v>3.25</v>
      </c>
      <c r="AE96" s="62">
        <v>3.125</v>
      </c>
      <c r="AG96" s="18" t="s">
        <v>15</v>
      </c>
      <c r="AH96" s="23">
        <v>67</v>
      </c>
      <c r="AJ96" s="18" t="s">
        <v>15</v>
      </c>
      <c r="AK96" s="23">
        <v>59</v>
      </c>
      <c r="AM96" s="18" t="s">
        <v>15</v>
      </c>
      <c r="AN96" s="23">
        <v>8</v>
      </c>
      <c r="AP96" s="17"/>
      <c r="AQ96" s="100" t="s">
        <v>157</v>
      </c>
      <c r="AR96" s="97"/>
      <c r="AS96" s="98"/>
      <c r="AT96" s="98"/>
      <c r="AU96" s="98"/>
      <c r="AV96" s="98"/>
      <c r="AW96" s="98"/>
      <c r="AX96" s="98"/>
      <c r="AY96" s="98"/>
      <c r="AZ96" s="98">
        <v>4</v>
      </c>
      <c r="BA96" s="98"/>
      <c r="BB96" s="98">
        <v>2</v>
      </c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9">
        <v>3</v>
      </c>
      <c r="BP96" s="18" t="s">
        <v>87</v>
      </c>
      <c r="BQ96" s="33">
        <v>7.5</v>
      </c>
    </row>
    <row r="97" spans="1:69">
      <c r="A97" s="18" t="s">
        <v>161</v>
      </c>
      <c r="B97" s="109">
        <v>10</v>
      </c>
      <c r="D97" s="18" t="s">
        <v>101</v>
      </c>
      <c r="E97" s="23">
        <v>13</v>
      </c>
      <c r="G97" s="18" t="s">
        <v>54</v>
      </c>
      <c r="H97" s="35">
        <v>73</v>
      </c>
      <c r="M97" s="112" t="s">
        <v>75</v>
      </c>
      <c r="N97" s="48">
        <v>3.6</v>
      </c>
      <c r="O97" s="61">
        <v>3.4</v>
      </c>
      <c r="P97" s="61">
        <v>4.8</v>
      </c>
      <c r="Q97" s="61">
        <v>5</v>
      </c>
      <c r="R97" s="61">
        <v>3.6</v>
      </c>
      <c r="S97" s="61">
        <v>2.8</v>
      </c>
      <c r="T97" s="61">
        <v>4.2</v>
      </c>
      <c r="U97" s="61">
        <v>4.2</v>
      </c>
      <c r="V97" s="61">
        <v>3</v>
      </c>
      <c r="W97" s="61">
        <v>3</v>
      </c>
      <c r="X97" s="61">
        <v>3.2</v>
      </c>
      <c r="Y97" s="61">
        <v>3.2</v>
      </c>
      <c r="Z97" s="61">
        <v>2.4</v>
      </c>
      <c r="AA97" s="61">
        <v>4</v>
      </c>
      <c r="AB97" s="61">
        <v>3.4</v>
      </c>
      <c r="AC97" s="61">
        <v>2.8</v>
      </c>
      <c r="AD97" s="61">
        <v>2.6</v>
      </c>
      <c r="AE97" s="62">
        <v>2.8</v>
      </c>
      <c r="AG97" s="18" t="s">
        <v>75</v>
      </c>
      <c r="AH97" s="23">
        <v>64</v>
      </c>
      <c r="AJ97" s="18" t="s">
        <v>75</v>
      </c>
      <c r="AK97" s="23">
        <v>60</v>
      </c>
      <c r="AM97" s="18" t="s">
        <v>75</v>
      </c>
      <c r="AN97" s="23">
        <v>5</v>
      </c>
      <c r="AP97" s="15" t="s">
        <v>164</v>
      </c>
      <c r="AQ97" s="93" t="s">
        <v>140</v>
      </c>
      <c r="AR97" s="94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6">
        <v>9</v>
      </c>
      <c r="BP97" s="18" t="s">
        <v>71</v>
      </c>
      <c r="BQ97" s="33">
        <v>6.666666666666667</v>
      </c>
    </row>
    <row r="98" spans="1:69">
      <c r="A98" s="18" t="s">
        <v>96</v>
      </c>
      <c r="B98" s="109">
        <v>9.5</v>
      </c>
      <c r="D98" s="18" t="s">
        <v>68</v>
      </c>
      <c r="E98" s="23">
        <v>12</v>
      </c>
      <c r="G98" s="18" t="s">
        <v>51</v>
      </c>
      <c r="H98" s="35">
        <v>73</v>
      </c>
      <c r="M98" s="112" t="s">
        <v>111</v>
      </c>
      <c r="N98" s="48">
        <v>4</v>
      </c>
      <c r="O98" s="61">
        <v>2</v>
      </c>
      <c r="P98" s="61">
        <v>4</v>
      </c>
      <c r="Q98" s="61">
        <v>5</v>
      </c>
      <c r="R98" s="61">
        <v>3</v>
      </c>
      <c r="S98" s="61">
        <v>3</v>
      </c>
      <c r="T98" s="61">
        <v>5</v>
      </c>
      <c r="U98" s="61">
        <v>5</v>
      </c>
      <c r="V98" s="61">
        <v>3</v>
      </c>
      <c r="W98" s="61">
        <v>3</v>
      </c>
      <c r="X98" s="61">
        <v>4</v>
      </c>
      <c r="Y98" s="61">
        <v>3</v>
      </c>
      <c r="Z98" s="61">
        <v>3</v>
      </c>
      <c r="AA98" s="61">
        <v>5</v>
      </c>
      <c r="AB98" s="61">
        <v>3</v>
      </c>
      <c r="AC98" s="61">
        <v>2</v>
      </c>
      <c r="AD98" s="61">
        <v>2</v>
      </c>
      <c r="AE98" s="62">
        <v>3</v>
      </c>
      <c r="AG98" s="18" t="s">
        <v>111</v>
      </c>
      <c r="AH98" s="23">
        <v>62</v>
      </c>
      <c r="AJ98" s="18" t="s">
        <v>111</v>
      </c>
      <c r="AK98" s="23">
        <v>62</v>
      </c>
      <c r="AM98" s="18" t="s">
        <v>111</v>
      </c>
      <c r="AN98" s="23">
        <v>1</v>
      </c>
      <c r="AP98" s="17"/>
      <c r="AQ98" s="100" t="s">
        <v>141</v>
      </c>
      <c r="AR98" s="97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9">
        <v>5</v>
      </c>
      <c r="BP98" s="18" t="s">
        <v>107</v>
      </c>
      <c r="BQ98" s="33">
        <v>6</v>
      </c>
    </row>
    <row r="99" spans="1:69">
      <c r="A99" s="18" t="s">
        <v>28</v>
      </c>
      <c r="B99" s="109">
        <v>9.25</v>
      </c>
      <c r="D99" s="18" t="s">
        <v>49</v>
      </c>
      <c r="E99" s="23">
        <v>12</v>
      </c>
      <c r="G99" s="18" t="s">
        <v>108</v>
      </c>
      <c r="H99" s="35">
        <v>74</v>
      </c>
      <c r="M99" s="112" t="s">
        <v>74</v>
      </c>
      <c r="N99" s="48">
        <v>5.5</v>
      </c>
      <c r="O99" s="61">
        <v>3</v>
      </c>
      <c r="P99" s="61">
        <v>4.5</v>
      </c>
      <c r="Q99" s="61">
        <v>4</v>
      </c>
      <c r="R99" s="61">
        <v>3.5</v>
      </c>
      <c r="S99" s="61">
        <v>3.5</v>
      </c>
      <c r="T99" s="61">
        <v>5</v>
      </c>
      <c r="U99" s="61">
        <v>4.5</v>
      </c>
      <c r="V99" s="61">
        <v>2.5</v>
      </c>
      <c r="W99" s="61">
        <v>4</v>
      </c>
      <c r="X99" s="61">
        <v>3.5</v>
      </c>
      <c r="Y99" s="61">
        <v>3.5</v>
      </c>
      <c r="Z99" s="61">
        <v>2</v>
      </c>
      <c r="AA99" s="61">
        <v>4.5</v>
      </c>
      <c r="AB99" s="61">
        <v>3</v>
      </c>
      <c r="AC99" s="61">
        <v>3</v>
      </c>
      <c r="AD99" s="61">
        <v>3</v>
      </c>
      <c r="AE99" s="62">
        <v>3</v>
      </c>
      <c r="AG99" s="18" t="s">
        <v>74</v>
      </c>
      <c r="AH99" s="23">
        <v>67</v>
      </c>
      <c r="AJ99" s="18" t="s">
        <v>74</v>
      </c>
      <c r="AK99" s="23">
        <v>64</v>
      </c>
      <c r="AM99" s="18" t="s">
        <v>74</v>
      </c>
      <c r="AN99" s="23">
        <v>2</v>
      </c>
      <c r="AP99" s="17"/>
      <c r="AQ99" s="100" t="s">
        <v>142</v>
      </c>
      <c r="AR99" s="97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9">
        <v>7</v>
      </c>
      <c r="BP99" s="18" t="s">
        <v>115</v>
      </c>
      <c r="BQ99" s="33">
        <v>5.4545454545454541</v>
      </c>
    </row>
    <row r="100" spans="1:69">
      <c r="A100" s="18" t="s">
        <v>94</v>
      </c>
      <c r="B100" s="109">
        <v>9</v>
      </c>
      <c r="D100" s="18" t="s">
        <v>74</v>
      </c>
      <c r="E100" s="23">
        <v>12</v>
      </c>
      <c r="G100" s="18" t="s">
        <v>18</v>
      </c>
      <c r="H100" s="35">
        <v>74.25</v>
      </c>
      <c r="M100" s="112" t="s">
        <v>162</v>
      </c>
      <c r="N100" s="48">
        <v>5</v>
      </c>
      <c r="O100" s="61">
        <v>4</v>
      </c>
      <c r="P100" s="61">
        <v>3</v>
      </c>
      <c r="Q100" s="61">
        <v>7</v>
      </c>
      <c r="R100" s="61">
        <v>6</v>
      </c>
      <c r="S100" s="61">
        <v>4</v>
      </c>
      <c r="T100" s="61">
        <v>6</v>
      </c>
      <c r="U100" s="61">
        <v>4</v>
      </c>
      <c r="V100" s="61">
        <v>5</v>
      </c>
      <c r="W100" s="61">
        <v>4</v>
      </c>
      <c r="X100" s="61">
        <v>4</v>
      </c>
      <c r="Y100" s="61">
        <v>3</v>
      </c>
      <c r="Z100" s="61">
        <v>6</v>
      </c>
      <c r="AA100" s="61">
        <v>5</v>
      </c>
      <c r="AB100" s="61">
        <v>7</v>
      </c>
      <c r="AC100" s="61">
        <v>4</v>
      </c>
      <c r="AD100" s="61">
        <v>5</v>
      </c>
      <c r="AE100" s="62">
        <v>4</v>
      </c>
      <c r="AG100" s="18" t="s">
        <v>162</v>
      </c>
      <c r="AH100" s="23">
        <v>86</v>
      </c>
      <c r="AJ100" s="18" t="s">
        <v>162</v>
      </c>
      <c r="AK100" s="23">
        <v>86</v>
      </c>
      <c r="AM100" s="18" t="s">
        <v>162</v>
      </c>
      <c r="AN100" s="23">
        <v>1</v>
      </c>
      <c r="AP100" s="17"/>
      <c r="AQ100" s="100" t="s">
        <v>143</v>
      </c>
      <c r="AR100" s="97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9">
        <v>8</v>
      </c>
      <c r="BP100" s="18" t="s">
        <v>54</v>
      </c>
      <c r="BQ100" s="33">
        <v>5.4545454545454541</v>
      </c>
    </row>
    <row r="101" spans="1:69">
      <c r="A101" s="18" t="s">
        <v>83</v>
      </c>
      <c r="B101" s="109">
        <v>9</v>
      </c>
      <c r="D101" s="18" t="s">
        <v>159</v>
      </c>
      <c r="E101" s="23">
        <v>11</v>
      </c>
      <c r="G101" s="18" t="s">
        <v>112</v>
      </c>
      <c r="H101" s="35">
        <v>75</v>
      </c>
      <c r="M101" s="112" t="s">
        <v>71</v>
      </c>
      <c r="N101" s="48">
        <v>3</v>
      </c>
      <c r="O101" s="61">
        <v>3</v>
      </c>
      <c r="P101" s="61">
        <v>5</v>
      </c>
      <c r="Q101" s="61">
        <v>4</v>
      </c>
      <c r="R101" s="61">
        <v>4</v>
      </c>
      <c r="S101" s="61">
        <v>4</v>
      </c>
      <c r="T101" s="61">
        <v>4</v>
      </c>
      <c r="U101" s="61">
        <v>4</v>
      </c>
      <c r="V101" s="61">
        <v>3</v>
      </c>
      <c r="W101" s="61">
        <v>3</v>
      </c>
      <c r="X101" s="61">
        <v>2</v>
      </c>
      <c r="Y101" s="61">
        <v>3</v>
      </c>
      <c r="Z101" s="61">
        <v>3</v>
      </c>
      <c r="AA101" s="61">
        <v>4</v>
      </c>
      <c r="AB101" s="61">
        <v>4</v>
      </c>
      <c r="AC101" s="61">
        <v>3</v>
      </c>
      <c r="AD101" s="61">
        <v>3</v>
      </c>
      <c r="AE101" s="62">
        <v>3</v>
      </c>
      <c r="AG101" s="18" t="s">
        <v>71</v>
      </c>
      <c r="AH101" s="23">
        <v>62</v>
      </c>
      <c r="AJ101" s="18" t="s">
        <v>71</v>
      </c>
      <c r="AK101" s="23">
        <v>62</v>
      </c>
      <c r="AM101" s="18" t="s">
        <v>71</v>
      </c>
      <c r="AN101" s="23">
        <v>1</v>
      </c>
      <c r="AP101" s="17"/>
      <c r="AQ101" s="100" t="s">
        <v>144</v>
      </c>
      <c r="AR101" s="97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9">
        <v>5</v>
      </c>
      <c r="BP101" s="18" t="s">
        <v>19</v>
      </c>
      <c r="BQ101" s="33">
        <v>5</v>
      </c>
    </row>
    <row r="102" spans="1:69">
      <c r="A102" s="18" t="s">
        <v>95</v>
      </c>
      <c r="B102" s="109">
        <v>9</v>
      </c>
      <c r="D102" s="18" t="s">
        <v>50</v>
      </c>
      <c r="E102" s="23">
        <v>11</v>
      </c>
      <c r="G102" s="18" t="s">
        <v>28</v>
      </c>
      <c r="H102" s="35">
        <v>75.25</v>
      </c>
      <c r="M102" s="112" t="s">
        <v>82</v>
      </c>
      <c r="N102" s="48">
        <v>4</v>
      </c>
      <c r="O102" s="61">
        <v>3</v>
      </c>
      <c r="P102" s="61">
        <v>4</v>
      </c>
      <c r="Q102" s="61">
        <v>5</v>
      </c>
      <c r="R102" s="61">
        <v>5</v>
      </c>
      <c r="S102" s="61">
        <v>3</v>
      </c>
      <c r="T102" s="61">
        <v>4</v>
      </c>
      <c r="U102" s="61">
        <v>4</v>
      </c>
      <c r="V102" s="61">
        <v>5</v>
      </c>
      <c r="W102" s="61">
        <v>3</v>
      </c>
      <c r="X102" s="61">
        <v>4</v>
      </c>
      <c r="Y102" s="61">
        <v>3</v>
      </c>
      <c r="Z102" s="61">
        <v>3</v>
      </c>
      <c r="AA102" s="61">
        <v>5</v>
      </c>
      <c r="AB102" s="61">
        <v>4</v>
      </c>
      <c r="AC102" s="61">
        <v>4</v>
      </c>
      <c r="AD102" s="61">
        <v>3</v>
      </c>
      <c r="AE102" s="62">
        <v>3</v>
      </c>
      <c r="AG102" s="18" t="s">
        <v>82</v>
      </c>
      <c r="AH102" s="23">
        <v>69</v>
      </c>
      <c r="AJ102" s="18" t="s">
        <v>82</v>
      </c>
      <c r="AK102" s="23">
        <v>69</v>
      </c>
      <c r="AM102" s="18" t="s">
        <v>82</v>
      </c>
      <c r="AN102" s="23">
        <v>1</v>
      </c>
      <c r="AP102" s="17"/>
      <c r="AQ102" s="100" t="s">
        <v>145</v>
      </c>
      <c r="AR102" s="97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9">
        <v>6</v>
      </c>
      <c r="BP102" s="18" t="s">
        <v>95</v>
      </c>
      <c r="BQ102" s="33">
        <v>4.2857142857142856</v>
      </c>
    </row>
    <row r="103" spans="1:69">
      <c r="A103" s="18" t="s">
        <v>39</v>
      </c>
      <c r="B103" s="109">
        <v>8</v>
      </c>
      <c r="D103" s="18" t="s">
        <v>55</v>
      </c>
      <c r="E103" s="23">
        <v>11</v>
      </c>
      <c r="G103" s="18" t="s">
        <v>84</v>
      </c>
      <c r="H103" s="35">
        <v>76</v>
      </c>
      <c r="M103" s="112" t="s">
        <v>109</v>
      </c>
      <c r="N103" s="48">
        <v>3</v>
      </c>
      <c r="O103" s="61">
        <v>3</v>
      </c>
      <c r="P103" s="61">
        <v>4</v>
      </c>
      <c r="Q103" s="61">
        <v>3</v>
      </c>
      <c r="R103" s="61">
        <v>3</v>
      </c>
      <c r="S103" s="61">
        <v>3</v>
      </c>
      <c r="T103" s="61">
        <v>3</v>
      </c>
      <c r="U103" s="61">
        <v>4</v>
      </c>
      <c r="V103" s="61">
        <v>3</v>
      </c>
      <c r="W103" s="61">
        <v>3</v>
      </c>
      <c r="X103" s="61">
        <v>4</v>
      </c>
      <c r="Y103" s="61">
        <v>3</v>
      </c>
      <c r="Z103" s="61">
        <v>2</v>
      </c>
      <c r="AA103" s="61">
        <v>5</v>
      </c>
      <c r="AB103" s="61">
        <v>3</v>
      </c>
      <c r="AC103" s="61">
        <v>3</v>
      </c>
      <c r="AD103" s="61">
        <v>2</v>
      </c>
      <c r="AE103" s="62">
        <v>2</v>
      </c>
      <c r="AG103" s="18" t="s">
        <v>109</v>
      </c>
      <c r="AH103" s="23">
        <v>56</v>
      </c>
      <c r="AJ103" s="18" t="s">
        <v>109</v>
      </c>
      <c r="AK103" s="23">
        <v>56</v>
      </c>
      <c r="AM103" s="18" t="s">
        <v>109</v>
      </c>
      <c r="AN103" s="23">
        <v>1</v>
      </c>
      <c r="AP103" s="17"/>
      <c r="AQ103" s="100" t="s">
        <v>146</v>
      </c>
      <c r="AR103" s="97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9">
        <v>6</v>
      </c>
      <c r="BP103" s="18" t="s">
        <v>105</v>
      </c>
      <c r="BQ103" s="33">
        <v>3.1578947368421053</v>
      </c>
    </row>
    <row r="104" spans="1:69">
      <c r="A104" s="18" t="s">
        <v>60</v>
      </c>
      <c r="B104" s="109">
        <v>8</v>
      </c>
      <c r="D104" s="18" t="s">
        <v>166</v>
      </c>
      <c r="E104" s="23">
        <v>11</v>
      </c>
      <c r="G104" s="18" t="s">
        <v>88</v>
      </c>
      <c r="H104" s="35">
        <v>76.333333333333329</v>
      </c>
      <c r="M104" s="112" t="s">
        <v>104</v>
      </c>
      <c r="N104" s="48">
        <v>8</v>
      </c>
      <c r="O104" s="61">
        <v>5</v>
      </c>
      <c r="P104" s="61">
        <v>5</v>
      </c>
      <c r="Q104" s="61">
        <v>6</v>
      </c>
      <c r="R104" s="61">
        <v>5</v>
      </c>
      <c r="S104" s="61">
        <v>5</v>
      </c>
      <c r="T104" s="61">
        <v>5</v>
      </c>
      <c r="U104" s="61">
        <v>3</v>
      </c>
      <c r="V104" s="61">
        <v>4</v>
      </c>
      <c r="W104" s="61">
        <v>3</v>
      </c>
      <c r="X104" s="61">
        <v>4</v>
      </c>
      <c r="Y104" s="61">
        <v>4</v>
      </c>
      <c r="Z104" s="61">
        <v>3</v>
      </c>
      <c r="AA104" s="61">
        <v>6</v>
      </c>
      <c r="AB104" s="61">
        <v>4</v>
      </c>
      <c r="AC104" s="61">
        <v>3</v>
      </c>
      <c r="AD104" s="61">
        <v>3</v>
      </c>
      <c r="AE104" s="62">
        <v>4</v>
      </c>
      <c r="AG104" s="18" t="s">
        <v>104</v>
      </c>
      <c r="AH104" s="23">
        <v>80</v>
      </c>
      <c r="AJ104" s="18" t="s">
        <v>104</v>
      </c>
      <c r="AK104" s="23">
        <v>80</v>
      </c>
      <c r="AM104" s="18" t="s">
        <v>104</v>
      </c>
      <c r="AN104" s="23">
        <v>1</v>
      </c>
      <c r="AP104" s="17"/>
      <c r="AQ104" s="100" t="s">
        <v>147</v>
      </c>
      <c r="AR104" s="97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9">
        <v>8</v>
      </c>
      <c r="BP104" s="18" t="s">
        <v>159</v>
      </c>
      <c r="BQ104" s="33">
        <v>0</v>
      </c>
    </row>
    <row r="105" spans="1:69">
      <c r="A105" s="18" t="s">
        <v>168</v>
      </c>
      <c r="B105" s="109">
        <v>8</v>
      </c>
      <c r="D105" s="18" t="s">
        <v>160</v>
      </c>
      <c r="E105" s="23">
        <v>10</v>
      </c>
      <c r="G105" s="18" t="s">
        <v>166</v>
      </c>
      <c r="H105" s="35">
        <v>78</v>
      </c>
      <c r="M105" s="112" t="s">
        <v>106</v>
      </c>
      <c r="N105" s="48">
        <v>4</v>
      </c>
      <c r="O105" s="61">
        <v>3</v>
      </c>
      <c r="P105" s="61">
        <v>3</v>
      </c>
      <c r="Q105" s="61">
        <v>3.5</v>
      </c>
      <c r="R105" s="61">
        <v>3.5</v>
      </c>
      <c r="S105" s="61">
        <v>3</v>
      </c>
      <c r="T105" s="61">
        <v>4.5</v>
      </c>
      <c r="U105" s="61">
        <v>2.5</v>
      </c>
      <c r="V105" s="61">
        <v>2.5</v>
      </c>
      <c r="W105" s="61">
        <v>2.5</v>
      </c>
      <c r="X105" s="61">
        <v>2.5</v>
      </c>
      <c r="Y105" s="61">
        <v>3</v>
      </c>
      <c r="Z105" s="61">
        <v>3</v>
      </c>
      <c r="AA105" s="61">
        <v>3</v>
      </c>
      <c r="AB105" s="61">
        <v>4.5</v>
      </c>
      <c r="AC105" s="61">
        <v>3.5</v>
      </c>
      <c r="AD105" s="61">
        <v>2.5</v>
      </c>
      <c r="AE105" s="62">
        <v>3</v>
      </c>
      <c r="AG105" s="18" t="s">
        <v>106</v>
      </c>
      <c r="AH105" s="23">
        <v>59</v>
      </c>
      <c r="AJ105" s="18" t="s">
        <v>106</v>
      </c>
      <c r="AK105" s="23">
        <v>55</v>
      </c>
      <c r="AM105" s="18" t="s">
        <v>106</v>
      </c>
      <c r="AN105" s="23">
        <v>2</v>
      </c>
      <c r="AP105" s="17"/>
      <c r="AQ105" s="100" t="s">
        <v>148</v>
      </c>
      <c r="AR105" s="97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9">
        <v>6</v>
      </c>
      <c r="BP105" s="18" t="s">
        <v>27</v>
      </c>
      <c r="BQ105" s="33">
        <v>0</v>
      </c>
    </row>
    <row r="106" spans="1:69">
      <c r="A106" s="18" t="s">
        <v>66</v>
      </c>
      <c r="B106" s="109">
        <v>7</v>
      </c>
      <c r="D106" s="18" t="s">
        <v>167</v>
      </c>
      <c r="E106" s="23">
        <v>10</v>
      </c>
      <c r="G106" s="18" t="s">
        <v>83</v>
      </c>
      <c r="H106" s="35">
        <v>78</v>
      </c>
      <c r="M106" s="112" t="s">
        <v>167</v>
      </c>
      <c r="N106" s="48">
        <v>6</v>
      </c>
      <c r="O106" s="61">
        <v>4</v>
      </c>
      <c r="P106" s="61">
        <v>6</v>
      </c>
      <c r="Q106" s="61">
        <v>6</v>
      </c>
      <c r="R106" s="61">
        <v>5</v>
      </c>
      <c r="S106" s="61">
        <v>3</v>
      </c>
      <c r="T106" s="61">
        <v>6</v>
      </c>
      <c r="U106" s="61">
        <v>5</v>
      </c>
      <c r="V106" s="61">
        <v>3</v>
      </c>
      <c r="W106" s="61">
        <v>3</v>
      </c>
      <c r="X106" s="61">
        <v>4</v>
      </c>
      <c r="Y106" s="61">
        <v>3</v>
      </c>
      <c r="Z106" s="61">
        <v>3</v>
      </c>
      <c r="AA106" s="61">
        <v>5</v>
      </c>
      <c r="AB106" s="61">
        <v>5</v>
      </c>
      <c r="AC106" s="61">
        <v>4</v>
      </c>
      <c r="AD106" s="61">
        <v>4</v>
      </c>
      <c r="AE106" s="62">
        <v>4</v>
      </c>
      <c r="AG106" s="18" t="s">
        <v>167</v>
      </c>
      <c r="AH106" s="23">
        <v>79</v>
      </c>
      <c r="AJ106" s="18" t="s">
        <v>167</v>
      </c>
      <c r="AK106" s="23">
        <v>79</v>
      </c>
      <c r="AM106" s="18" t="s">
        <v>167</v>
      </c>
      <c r="AN106" s="23">
        <v>1</v>
      </c>
      <c r="AP106" s="17"/>
      <c r="AQ106" s="100" t="s">
        <v>149</v>
      </c>
      <c r="AR106" s="97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9">
        <v>7</v>
      </c>
      <c r="BP106" s="18" t="s">
        <v>168</v>
      </c>
      <c r="BQ106" s="33">
        <v>0</v>
      </c>
    </row>
    <row r="107" spans="1:69">
      <c r="A107" s="18" t="s">
        <v>162</v>
      </c>
      <c r="B107" s="109">
        <v>7</v>
      </c>
      <c r="D107" s="18" t="s">
        <v>161</v>
      </c>
      <c r="E107" s="23">
        <v>10</v>
      </c>
      <c r="G107" s="18" t="s">
        <v>97</v>
      </c>
      <c r="H107" s="35">
        <v>78.333333333333329</v>
      </c>
      <c r="M107" s="112" t="s">
        <v>4</v>
      </c>
      <c r="N107" s="48">
        <v>3.2105263157894739</v>
      </c>
      <c r="O107" s="61">
        <v>2.7894736842105261</v>
      </c>
      <c r="P107" s="61">
        <v>3.3684210526315788</v>
      </c>
      <c r="Q107" s="61">
        <v>3.9473684210526314</v>
      </c>
      <c r="R107" s="61">
        <v>3.0526315789473686</v>
      </c>
      <c r="S107" s="61">
        <v>2.5789473684210527</v>
      </c>
      <c r="T107" s="61">
        <v>3.5789473684210527</v>
      </c>
      <c r="U107" s="61">
        <v>2.6842105263157894</v>
      </c>
      <c r="V107" s="61">
        <v>2.8421052631578947</v>
      </c>
      <c r="W107" s="61">
        <v>2.4736842105263159</v>
      </c>
      <c r="X107" s="61">
        <v>2.6842105263157894</v>
      </c>
      <c r="Y107" s="61">
        <v>2.5789473684210527</v>
      </c>
      <c r="Z107" s="61">
        <v>2.263157894736842</v>
      </c>
      <c r="AA107" s="61">
        <v>3.8947368421052633</v>
      </c>
      <c r="AB107" s="61">
        <v>2.6315789473684212</v>
      </c>
      <c r="AC107" s="61">
        <v>2.736842105263158</v>
      </c>
      <c r="AD107" s="61">
        <v>2.6315789473684212</v>
      </c>
      <c r="AE107" s="62">
        <v>2.8421052631578947</v>
      </c>
      <c r="AG107" s="18" t="s">
        <v>4</v>
      </c>
      <c r="AH107" s="23">
        <v>57</v>
      </c>
      <c r="AJ107" s="18" t="s">
        <v>4</v>
      </c>
      <c r="AK107" s="23">
        <v>49</v>
      </c>
      <c r="AM107" s="18" t="s">
        <v>4</v>
      </c>
      <c r="AN107" s="23">
        <v>19</v>
      </c>
      <c r="AP107" s="17"/>
      <c r="AQ107" s="100" t="s">
        <v>150</v>
      </c>
      <c r="AR107" s="97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9">
        <v>6</v>
      </c>
      <c r="BP107" s="18" t="s">
        <v>84</v>
      </c>
      <c r="BQ107" s="33">
        <v>0</v>
      </c>
    </row>
    <row r="108" spans="1:69">
      <c r="A108" s="18" t="s">
        <v>56</v>
      </c>
      <c r="B108" s="109">
        <v>7</v>
      </c>
      <c r="D108" s="18" t="s">
        <v>51</v>
      </c>
      <c r="E108" s="23">
        <v>10</v>
      </c>
      <c r="G108" s="18" t="s">
        <v>27</v>
      </c>
      <c r="H108" s="35">
        <v>78.5</v>
      </c>
      <c r="M108" s="112" t="s">
        <v>98</v>
      </c>
      <c r="N108" s="48">
        <v>3</v>
      </c>
      <c r="O108" s="61">
        <v>3</v>
      </c>
      <c r="P108" s="61">
        <v>3.6666666666666665</v>
      </c>
      <c r="Q108" s="61">
        <v>4.666666666666667</v>
      </c>
      <c r="R108" s="61">
        <v>3</v>
      </c>
      <c r="S108" s="61">
        <v>2.3333333333333335</v>
      </c>
      <c r="T108" s="61">
        <v>4.333333333333333</v>
      </c>
      <c r="U108" s="61">
        <v>3</v>
      </c>
      <c r="V108" s="61">
        <v>2.6666666666666665</v>
      </c>
      <c r="W108" s="61">
        <v>2.6666666666666665</v>
      </c>
      <c r="X108" s="61">
        <v>3.3333333333333335</v>
      </c>
      <c r="Y108" s="61">
        <v>3.3333333333333335</v>
      </c>
      <c r="Z108" s="61">
        <v>3.3333333333333335</v>
      </c>
      <c r="AA108" s="61">
        <v>3.3333333333333335</v>
      </c>
      <c r="AB108" s="61">
        <v>2.6666666666666665</v>
      </c>
      <c r="AC108" s="61">
        <v>2</v>
      </c>
      <c r="AD108" s="61">
        <v>2.6666666666666665</v>
      </c>
      <c r="AE108" s="62">
        <v>3.3333333333333335</v>
      </c>
      <c r="AG108" s="18" t="s">
        <v>98</v>
      </c>
      <c r="AH108" s="23">
        <v>58</v>
      </c>
      <c r="AJ108" s="18" t="s">
        <v>98</v>
      </c>
      <c r="AK108" s="23">
        <v>54</v>
      </c>
      <c r="AM108" s="18" t="s">
        <v>98</v>
      </c>
      <c r="AN108" s="23">
        <v>3</v>
      </c>
      <c r="AP108" s="17"/>
      <c r="AQ108" s="100" t="s">
        <v>151</v>
      </c>
      <c r="AR108" s="97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9">
        <v>5</v>
      </c>
      <c r="BP108" s="18" t="s">
        <v>161</v>
      </c>
      <c r="BQ108" s="33">
        <v>0</v>
      </c>
    </row>
    <row r="109" spans="1:69">
      <c r="A109" s="18" t="s">
        <v>93</v>
      </c>
      <c r="B109" s="109">
        <v>6.333333333333333</v>
      </c>
      <c r="D109" s="18" t="s">
        <v>83</v>
      </c>
      <c r="E109" s="23">
        <v>9</v>
      </c>
      <c r="G109" s="18" t="s">
        <v>167</v>
      </c>
      <c r="H109" s="35">
        <v>79</v>
      </c>
      <c r="M109" s="112" t="s">
        <v>101</v>
      </c>
      <c r="N109" s="48">
        <v>4.333333333333333</v>
      </c>
      <c r="O109" s="61">
        <v>4</v>
      </c>
      <c r="P109" s="61">
        <v>4</v>
      </c>
      <c r="Q109" s="61">
        <v>5</v>
      </c>
      <c r="R109" s="61">
        <v>3.6666666666666665</v>
      </c>
      <c r="S109" s="61">
        <v>3</v>
      </c>
      <c r="T109" s="61">
        <v>4</v>
      </c>
      <c r="U109" s="61">
        <v>3.3333333333333335</v>
      </c>
      <c r="V109" s="61">
        <v>3.6666666666666665</v>
      </c>
      <c r="W109" s="61">
        <v>3.6666666666666665</v>
      </c>
      <c r="X109" s="61">
        <v>4</v>
      </c>
      <c r="Y109" s="61">
        <v>3</v>
      </c>
      <c r="Z109" s="61">
        <v>2</v>
      </c>
      <c r="AA109" s="61">
        <v>4.333333333333333</v>
      </c>
      <c r="AB109" s="61">
        <v>3.6666666666666665</v>
      </c>
      <c r="AC109" s="61">
        <v>2.6666666666666665</v>
      </c>
      <c r="AD109" s="61">
        <v>3.3333333333333335</v>
      </c>
      <c r="AE109" s="62">
        <v>3.6666666666666665</v>
      </c>
      <c r="AG109" s="18" t="s">
        <v>101</v>
      </c>
      <c r="AH109" s="23">
        <v>66</v>
      </c>
      <c r="AJ109" s="18" t="s">
        <v>101</v>
      </c>
      <c r="AK109" s="23">
        <v>65</v>
      </c>
      <c r="AM109" s="18" t="s">
        <v>101</v>
      </c>
      <c r="AN109" s="23">
        <v>3</v>
      </c>
      <c r="AP109" s="17"/>
      <c r="AQ109" s="100" t="s">
        <v>152</v>
      </c>
      <c r="AR109" s="97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9">
        <v>5</v>
      </c>
      <c r="BP109" s="18" t="s">
        <v>167</v>
      </c>
      <c r="BQ109" s="33">
        <v>0</v>
      </c>
    </row>
    <row r="110" spans="1:69">
      <c r="A110" s="18" t="s">
        <v>19</v>
      </c>
      <c r="B110" s="109">
        <v>6.2</v>
      </c>
      <c r="D110" s="18" t="s">
        <v>94</v>
      </c>
      <c r="E110" s="23">
        <v>9</v>
      </c>
      <c r="G110" s="18" t="s">
        <v>77</v>
      </c>
      <c r="H110" s="35">
        <v>79</v>
      </c>
      <c r="M110" s="112" t="s">
        <v>166</v>
      </c>
      <c r="N110" s="48">
        <v>5</v>
      </c>
      <c r="O110" s="61">
        <v>5</v>
      </c>
      <c r="P110" s="61">
        <v>4</v>
      </c>
      <c r="Q110" s="61">
        <v>7</v>
      </c>
      <c r="R110" s="61">
        <v>4</v>
      </c>
      <c r="S110" s="61">
        <v>3</v>
      </c>
      <c r="T110" s="61">
        <v>5</v>
      </c>
      <c r="U110" s="61">
        <v>3</v>
      </c>
      <c r="V110" s="61">
        <v>5</v>
      </c>
      <c r="W110" s="61">
        <v>4</v>
      </c>
      <c r="X110" s="61">
        <v>2</v>
      </c>
      <c r="Y110" s="61">
        <v>5</v>
      </c>
      <c r="Z110" s="61">
        <v>5</v>
      </c>
      <c r="AA110" s="61">
        <v>5</v>
      </c>
      <c r="AB110" s="61">
        <v>5</v>
      </c>
      <c r="AC110" s="61">
        <v>4</v>
      </c>
      <c r="AD110" s="61">
        <v>3</v>
      </c>
      <c r="AE110" s="62">
        <v>4</v>
      </c>
      <c r="AG110" s="18" t="s">
        <v>166</v>
      </c>
      <c r="AH110" s="23">
        <v>78</v>
      </c>
      <c r="AJ110" s="18" t="s">
        <v>166</v>
      </c>
      <c r="AK110" s="23">
        <v>78</v>
      </c>
      <c r="AM110" s="18" t="s">
        <v>166</v>
      </c>
      <c r="AN110" s="23">
        <v>1</v>
      </c>
      <c r="AP110" s="17"/>
      <c r="AQ110" s="100" t="s">
        <v>153</v>
      </c>
      <c r="AR110" s="97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9">
        <v>4</v>
      </c>
      <c r="BP110" s="18" t="s">
        <v>164</v>
      </c>
      <c r="BQ110" s="33">
        <v>0</v>
      </c>
    </row>
    <row r="111" spans="1:69">
      <c r="A111" s="18" t="s">
        <v>76</v>
      </c>
      <c r="B111" s="109">
        <v>6</v>
      </c>
      <c r="D111" s="18" t="s">
        <v>108</v>
      </c>
      <c r="E111" s="23">
        <v>9</v>
      </c>
      <c r="G111" s="18" t="s">
        <v>78</v>
      </c>
      <c r="H111" s="35">
        <v>79</v>
      </c>
      <c r="M111" s="112" t="s">
        <v>58</v>
      </c>
      <c r="N111" s="48">
        <v>3.4</v>
      </c>
      <c r="O111" s="61">
        <v>2.4</v>
      </c>
      <c r="P111" s="61">
        <v>3.4</v>
      </c>
      <c r="Q111" s="61">
        <v>4.4000000000000004</v>
      </c>
      <c r="R111" s="61">
        <v>3.4</v>
      </c>
      <c r="S111" s="61">
        <v>2.4</v>
      </c>
      <c r="T111" s="61">
        <v>3.6</v>
      </c>
      <c r="U111" s="61">
        <v>3</v>
      </c>
      <c r="V111" s="61">
        <v>2.8</v>
      </c>
      <c r="W111" s="61">
        <v>2.8</v>
      </c>
      <c r="X111" s="61">
        <v>2.6</v>
      </c>
      <c r="Y111" s="61">
        <v>3</v>
      </c>
      <c r="Z111" s="61">
        <v>2.4</v>
      </c>
      <c r="AA111" s="61">
        <v>4.2</v>
      </c>
      <c r="AB111" s="61">
        <v>3.4</v>
      </c>
      <c r="AC111" s="61">
        <v>2.4</v>
      </c>
      <c r="AD111" s="61">
        <v>2.6</v>
      </c>
      <c r="AE111" s="62">
        <v>3</v>
      </c>
      <c r="AG111" s="18" t="s">
        <v>58</v>
      </c>
      <c r="AH111" s="23">
        <v>59</v>
      </c>
      <c r="AJ111" s="18" t="s">
        <v>58</v>
      </c>
      <c r="AK111" s="23">
        <v>52</v>
      </c>
      <c r="AM111" s="18" t="s">
        <v>58</v>
      </c>
      <c r="AN111" s="23">
        <v>6</v>
      </c>
      <c r="AP111" s="17"/>
      <c r="AQ111" s="100" t="s">
        <v>154</v>
      </c>
      <c r="AR111" s="97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9">
        <v>9</v>
      </c>
      <c r="BP111" s="18" t="s">
        <v>55</v>
      </c>
      <c r="BQ111" s="33">
        <v>0</v>
      </c>
    </row>
    <row r="112" spans="1:69">
      <c r="A112" s="18" t="s">
        <v>68</v>
      </c>
      <c r="B112" s="109">
        <v>6</v>
      </c>
      <c r="D112" s="18" t="s">
        <v>95</v>
      </c>
      <c r="E112" s="23">
        <v>9</v>
      </c>
      <c r="G112" s="18" t="s">
        <v>105</v>
      </c>
      <c r="H112" s="35">
        <v>80</v>
      </c>
      <c r="M112" s="112" t="s">
        <v>5</v>
      </c>
      <c r="N112" s="48">
        <v>3.2222222222222223</v>
      </c>
      <c r="O112" s="61">
        <v>2.5555555555555554</v>
      </c>
      <c r="P112" s="61">
        <v>3.4444444444444446</v>
      </c>
      <c r="Q112" s="61">
        <v>4.2222222222222223</v>
      </c>
      <c r="R112" s="61">
        <v>3</v>
      </c>
      <c r="S112" s="61">
        <v>2.3333333333333335</v>
      </c>
      <c r="T112" s="61">
        <v>3.5555555555555554</v>
      </c>
      <c r="U112" s="61">
        <v>2.6666666666666665</v>
      </c>
      <c r="V112" s="61">
        <v>3</v>
      </c>
      <c r="W112" s="61">
        <v>3.1111111111111112</v>
      </c>
      <c r="X112" s="61">
        <v>2.4444444444444446</v>
      </c>
      <c r="Y112" s="61">
        <v>2.4444444444444446</v>
      </c>
      <c r="Z112" s="61">
        <v>2.2222222222222223</v>
      </c>
      <c r="AA112" s="61">
        <v>4</v>
      </c>
      <c r="AB112" s="61">
        <v>2.8888888888888888</v>
      </c>
      <c r="AC112" s="61">
        <v>2.7777777777777777</v>
      </c>
      <c r="AD112" s="61">
        <v>2.5555555555555554</v>
      </c>
      <c r="AE112" s="62">
        <v>2.5555555555555554</v>
      </c>
      <c r="AG112" s="18" t="s">
        <v>5</v>
      </c>
      <c r="AH112" s="23">
        <v>57</v>
      </c>
      <c r="AJ112" s="18" t="s">
        <v>5</v>
      </c>
      <c r="AK112" s="23">
        <v>50</v>
      </c>
      <c r="AM112" s="18" t="s">
        <v>5</v>
      </c>
      <c r="AN112" s="23">
        <v>9</v>
      </c>
      <c r="AP112" s="17"/>
      <c r="AQ112" s="100" t="s">
        <v>155</v>
      </c>
      <c r="AR112" s="97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9">
        <v>6</v>
      </c>
      <c r="BP112" s="18" t="s">
        <v>104</v>
      </c>
      <c r="BQ112" s="33">
        <v>0</v>
      </c>
    </row>
    <row r="113" spans="1:69">
      <c r="A113" s="18" t="s">
        <v>163</v>
      </c>
      <c r="B113" s="109">
        <v>6</v>
      </c>
      <c r="D113" s="18" t="s">
        <v>39</v>
      </c>
      <c r="E113" s="23">
        <v>8</v>
      </c>
      <c r="G113" s="18" t="s">
        <v>104</v>
      </c>
      <c r="H113" s="35">
        <v>80</v>
      </c>
      <c r="M113" s="112" t="s">
        <v>89</v>
      </c>
      <c r="N113" s="48">
        <v>3.5454545454545454</v>
      </c>
      <c r="O113" s="61">
        <v>3.1818181818181817</v>
      </c>
      <c r="P113" s="61">
        <v>3.6363636363636362</v>
      </c>
      <c r="Q113" s="61">
        <v>4.6363636363636367</v>
      </c>
      <c r="R113" s="61">
        <v>3</v>
      </c>
      <c r="S113" s="61">
        <v>2.8181818181818183</v>
      </c>
      <c r="T113" s="61">
        <v>4.6363636363636367</v>
      </c>
      <c r="U113" s="61">
        <v>3</v>
      </c>
      <c r="V113" s="61">
        <v>3.3636363636363638</v>
      </c>
      <c r="W113" s="61">
        <v>2.8181818181818183</v>
      </c>
      <c r="X113" s="61">
        <v>2.7272727272727271</v>
      </c>
      <c r="Y113" s="61">
        <v>2.7272727272727271</v>
      </c>
      <c r="Z113" s="61">
        <v>2.3636363636363638</v>
      </c>
      <c r="AA113" s="61">
        <v>4.0909090909090908</v>
      </c>
      <c r="AB113" s="61">
        <v>3.2727272727272729</v>
      </c>
      <c r="AC113" s="61">
        <v>2.9090909090909092</v>
      </c>
      <c r="AD113" s="61">
        <v>3</v>
      </c>
      <c r="AE113" s="62">
        <v>3.3636363636363638</v>
      </c>
      <c r="AG113" s="18" t="s">
        <v>89</v>
      </c>
      <c r="AH113" s="23">
        <v>62</v>
      </c>
      <c r="AJ113" s="18" t="s">
        <v>89</v>
      </c>
      <c r="AK113" s="23">
        <v>54</v>
      </c>
      <c r="AM113" s="18" t="s">
        <v>89</v>
      </c>
      <c r="AN113" s="23">
        <v>11</v>
      </c>
      <c r="AP113" s="17"/>
      <c r="AQ113" s="100" t="s">
        <v>156</v>
      </c>
      <c r="AR113" s="97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9">
        <v>6</v>
      </c>
      <c r="BP113" s="18" t="s">
        <v>162</v>
      </c>
      <c r="BQ113" s="33">
        <v>0</v>
      </c>
    </row>
    <row r="114" spans="1:69">
      <c r="A114" s="18" t="s">
        <v>111</v>
      </c>
      <c r="B114" s="109">
        <v>6</v>
      </c>
      <c r="D114" s="18" t="s">
        <v>60</v>
      </c>
      <c r="E114" s="23">
        <v>8</v>
      </c>
      <c r="G114" s="18" t="s">
        <v>45</v>
      </c>
      <c r="H114" s="35">
        <v>80</v>
      </c>
      <c r="M114" s="112" t="s">
        <v>70</v>
      </c>
      <c r="N114" s="48">
        <v>4</v>
      </c>
      <c r="O114" s="61">
        <v>2</v>
      </c>
      <c r="P114" s="61">
        <v>4</v>
      </c>
      <c r="Q114" s="61">
        <v>5</v>
      </c>
      <c r="R114" s="61">
        <v>3</v>
      </c>
      <c r="S114" s="61">
        <v>2</v>
      </c>
      <c r="T114" s="61">
        <v>4</v>
      </c>
      <c r="U114" s="61">
        <v>2</v>
      </c>
      <c r="V114" s="61">
        <v>3</v>
      </c>
      <c r="W114" s="61">
        <v>2</v>
      </c>
      <c r="X114" s="61">
        <v>4</v>
      </c>
      <c r="Y114" s="61">
        <v>2</v>
      </c>
      <c r="Z114" s="61">
        <v>2</v>
      </c>
      <c r="AA114" s="61">
        <v>4</v>
      </c>
      <c r="AB114" s="61">
        <v>2</v>
      </c>
      <c r="AC114" s="61">
        <v>3</v>
      </c>
      <c r="AD114" s="61">
        <v>3</v>
      </c>
      <c r="AE114" s="62">
        <v>3</v>
      </c>
      <c r="AG114" s="18" t="s">
        <v>70</v>
      </c>
      <c r="AH114" s="23">
        <v>54</v>
      </c>
      <c r="AJ114" s="18" t="s">
        <v>70</v>
      </c>
      <c r="AK114" s="23">
        <v>54</v>
      </c>
      <c r="AM114" s="18" t="s">
        <v>70</v>
      </c>
      <c r="AN114" s="23">
        <v>1</v>
      </c>
      <c r="AP114" s="17"/>
      <c r="AQ114" s="100" t="s">
        <v>157</v>
      </c>
      <c r="AR114" s="97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9">
        <v>7</v>
      </c>
      <c r="BP114" s="18" t="s">
        <v>90</v>
      </c>
      <c r="BQ114" s="33">
        <v>0</v>
      </c>
    </row>
    <row r="115" spans="1:69">
      <c r="A115" s="18" t="s">
        <v>74</v>
      </c>
      <c r="B115" s="109">
        <v>6</v>
      </c>
      <c r="D115" s="18" t="s">
        <v>168</v>
      </c>
      <c r="E115" s="23">
        <v>8</v>
      </c>
      <c r="G115" s="18" t="s">
        <v>67</v>
      </c>
      <c r="H115" s="35">
        <v>81</v>
      </c>
      <c r="M115" s="112" t="s">
        <v>97</v>
      </c>
      <c r="N115" s="48">
        <v>4.833333333333333</v>
      </c>
      <c r="O115" s="61">
        <v>4</v>
      </c>
      <c r="P115" s="61">
        <v>5.166666666666667</v>
      </c>
      <c r="Q115" s="61">
        <v>6.333333333333333</v>
      </c>
      <c r="R115" s="61">
        <v>4.333333333333333</v>
      </c>
      <c r="S115" s="61">
        <v>3.6666666666666665</v>
      </c>
      <c r="T115" s="61">
        <v>5.333333333333333</v>
      </c>
      <c r="U115" s="61">
        <v>4.666666666666667</v>
      </c>
      <c r="V115" s="61">
        <v>3.8333333333333335</v>
      </c>
      <c r="W115" s="61">
        <v>3</v>
      </c>
      <c r="X115" s="61">
        <v>3.6666666666666665</v>
      </c>
      <c r="Y115" s="61">
        <v>3.8333333333333335</v>
      </c>
      <c r="Z115" s="61">
        <v>3.3333333333333335</v>
      </c>
      <c r="AA115" s="61">
        <v>5.333333333333333</v>
      </c>
      <c r="AB115" s="61">
        <v>4.5</v>
      </c>
      <c r="AC115" s="61">
        <v>4.5</v>
      </c>
      <c r="AD115" s="61">
        <v>3.8333333333333335</v>
      </c>
      <c r="AE115" s="62">
        <v>4.166666666666667</v>
      </c>
      <c r="AG115" s="18" t="s">
        <v>97</v>
      </c>
      <c r="AH115" s="23">
        <v>81</v>
      </c>
      <c r="AJ115" s="18" t="s">
        <v>97</v>
      </c>
      <c r="AK115" s="23">
        <v>76</v>
      </c>
      <c r="AM115" s="18" t="s">
        <v>97</v>
      </c>
      <c r="AN115" s="23">
        <v>6</v>
      </c>
      <c r="AP115" s="15" t="s">
        <v>86</v>
      </c>
      <c r="AQ115" s="93" t="s">
        <v>140</v>
      </c>
      <c r="AR115" s="94"/>
      <c r="AS115" s="95"/>
      <c r="AT115" s="95"/>
      <c r="AU115" s="95"/>
      <c r="AV115" s="95">
        <v>5</v>
      </c>
      <c r="AW115" s="95"/>
      <c r="AX115" s="95"/>
      <c r="AY115" s="95">
        <v>4</v>
      </c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6"/>
      <c r="BP115" s="18" t="s">
        <v>81</v>
      </c>
      <c r="BQ115" s="33">
        <v>0</v>
      </c>
    </row>
    <row r="116" spans="1:69">
      <c r="A116" s="18" t="s">
        <v>107</v>
      </c>
      <c r="B116" s="109">
        <v>5</v>
      </c>
      <c r="D116" s="18" t="s">
        <v>162</v>
      </c>
      <c r="E116" s="23">
        <v>7</v>
      </c>
      <c r="G116" s="18" t="s">
        <v>90</v>
      </c>
      <c r="H116" s="35">
        <v>81.599999999999994</v>
      </c>
      <c r="M116" s="112" t="s">
        <v>160</v>
      </c>
      <c r="N116" s="48">
        <v>5</v>
      </c>
      <c r="O116" s="61">
        <v>4</v>
      </c>
      <c r="P116" s="61">
        <v>6</v>
      </c>
      <c r="Q116" s="61">
        <v>6</v>
      </c>
      <c r="R116" s="61">
        <v>4</v>
      </c>
      <c r="S116" s="61">
        <v>4</v>
      </c>
      <c r="T116" s="61">
        <v>5</v>
      </c>
      <c r="U116" s="61">
        <v>6</v>
      </c>
      <c r="V116" s="61">
        <v>4</v>
      </c>
      <c r="W116" s="61">
        <v>5</v>
      </c>
      <c r="X116" s="61">
        <v>4</v>
      </c>
      <c r="Y116" s="61">
        <v>3</v>
      </c>
      <c r="Z116" s="61">
        <v>5</v>
      </c>
      <c r="AA116" s="61">
        <v>3</v>
      </c>
      <c r="AB116" s="61">
        <v>6</v>
      </c>
      <c r="AC116" s="61">
        <v>4</v>
      </c>
      <c r="AD116" s="61">
        <v>5</v>
      </c>
      <c r="AE116" s="62">
        <v>3</v>
      </c>
      <c r="AG116" s="18" t="s">
        <v>160</v>
      </c>
      <c r="AH116" s="23">
        <v>82</v>
      </c>
      <c r="AJ116" s="18" t="s">
        <v>160</v>
      </c>
      <c r="AK116" s="23">
        <v>82</v>
      </c>
      <c r="AM116" s="18" t="s">
        <v>160</v>
      </c>
      <c r="AN116" s="23">
        <v>1</v>
      </c>
      <c r="AP116" s="17"/>
      <c r="AQ116" s="100" t="s">
        <v>141</v>
      </c>
      <c r="AR116" s="97"/>
      <c r="AS116" s="98"/>
      <c r="AT116" s="98"/>
      <c r="AU116" s="98"/>
      <c r="AV116" s="98">
        <v>4</v>
      </c>
      <c r="AW116" s="98"/>
      <c r="AX116" s="98"/>
      <c r="AY116" s="98">
        <v>2</v>
      </c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9"/>
      <c r="BP116" s="18" t="s">
        <v>83</v>
      </c>
      <c r="BQ116" s="33">
        <v>0</v>
      </c>
    </row>
    <row r="117" spans="1:69">
      <c r="A117" s="18" t="s">
        <v>164</v>
      </c>
      <c r="B117" s="109">
        <v>5</v>
      </c>
      <c r="D117" s="18" t="s">
        <v>163</v>
      </c>
      <c r="E117" s="23">
        <v>6</v>
      </c>
      <c r="G117" s="18" t="s">
        <v>161</v>
      </c>
      <c r="H117" s="35">
        <v>82</v>
      </c>
      <c r="M117" s="112" t="s">
        <v>92</v>
      </c>
      <c r="N117" s="48">
        <v>3.1666666666666665</v>
      </c>
      <c r="O117" s="61">
        <v>2.8333333333333335</v>
      </c>
      <c r="P117" s="61">
        <v>3.5</v>
      </c>
      <c r="Q117" s="61">
        <v>4.166666666666667</v>
      </c>
      <c r="R117" s="61">
        <v>3.5</v>
      </c>
      <c r="S117" s="61">
        <v>3.3333333333333335</v>
      </c>
      <c r="T117" s="61">
        <v>3.8333333333333335</v>
      </c>
      <c r="U117" s="61">
        <v>2.8333333333333335</v>
      </c>
      <c r="V117" s="61">
        <v>3.1666666666666665</v>
      </c>
      <c r="W117" s="61">
        <v>3.3333333333333335</v>
      </c>
      <c r="X117" s="61">
        <v>2.1666666666666665</v>
      </c>
      <c r="Y117" s="61">
        <v>3</v>
      </c>
      <c r="Z117" s="61">
        <v>2.8333333333333335</v>
      </c>
      <c r="AA117" s="61">
        <v>4.166666666666667</v>
      </c>
      <c r="AB117" s="61">
        <v>3.1666666666666665</v>
      </c>
      <c r="AC117" s="61">
        <v>2.8333333333333335</v>
      </c>
      <c r="AD117" s="61">
        <v>2.8333333333333335</v>
      </c>
      <c r="AE117" s="62">
        <v>3.1666666666666665</v>
      </c>
      <c r="AG117" s="18" t="s">
        <v>92</v>
      </c>
      <c r="AH117" s="23">
        <v>60</v>
      </c>
      <c r="AJ117" s="18" t="s">
        <v>92</v>
      </c>
      <c r="AK117" s="23">
        <v>54</v>
      </c>
      <c r="AM117" s="18" t="s">
        <v>92</v>
      </c>
      <c r="AN117" s="23">
        <v>6</v>
      </c>
      <c r="AP117" s="17"/>
      <c r="AQ117" s="100" t="s">
        <v>142</v>
      </c>
      <c r="AR117" s="97"/>
      <c r="AS117" s="98"/>
      <c r="AT117" s="98"/>
      <c r="AU117" s="98"/>
      <c r="AV117" s="98">
        <v>4</v>
      </c>
      <c r="AW117" s="98"/>
      <c r="AX117" s="98"/>
      <c r="AY117" s="98">
        <v>4</v>
      </c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9"/>
      <c r="BP117" s="18" t="s">
        <v>56</v>
      </c>
      <c r="BQ117" s="33">
        <v>0</v>
      </c>
    </row>
    <row r="118" spans="1:69">
      <c r="A118" s="18" t="s">
        <v>103</v>
      </c>
      <c r="B118" s="109">
        <v>5</v>
      </c>
      <c r="D118" s="18" t="s">
        <v>76</v>
      </c>
      <c r="E118" s="23">
        <v>6</v>
      </c>
      <c r="G118" s="18" t="s">
        <v>160</v>
      </c>
      <c r="H118" s="35">
        <v>82</v>
      </c>
      <c r="M118" s="112" t="s">
        <v>83</v>
      </c>
      <c r="N118" s="48">
        <v>4</v>
      </c>
      <c r="O118" s="61">
        <v>3</v>
      </c>
      <c r="P118" s="61">
        <v>4</v>
      </c>
      <c r="Q118" s="61">
        <v>6</v>
      </c>
      <c r="R118" s="61">
        <v>6</v>
      </c>
      <c r="S118" s="61">
        <v>5</v>
      </c>
      <c r="T118" s="61">
        <v>5</v>
      </c>
      <c r="U118" s="61">
        <v>6</v>
      </c>
      <c r="V118" s="61">
        <v>5</v>
      </c>
      <c r="W118" s="61">
        <v>3</v>
      </c>
      <c r="X118" s="61">
        <v>4</v>
      </c>
      <c r="Y118" s="61">
        <v>5</v>
      </c>
      <c r="Z118" s="61">
        <v>3</v>
      </c>
      <c r="AA118" s="61">
        <v>4</v>
      </c>
      <c r="AB118" s="61">
        <v>4</v>
      </c>
      <c r="AC118" s="61">
        <v>3</v>
      </c>
      <c r="AD118" s="61">
        <v>4</v>
      </c>
      <c r="AE118" s="62">
        <v>4</v>
      </c>
      <c r="AG118" s="18" t="s">
        <v>83</v>
      </c>
      <c r="AH118" s="23">
        <v>78</v>
      </c>
      <c r="AJ118" s="18" t="s">
        <v>83</v>
      </c>
      <c r="AK118" s="23">
        <v>78</v>
      </c>
      <c r="AM118" s="18" t="s">
        <v>83</v>
      </c>
      <c r="AN118" s="23">
        <v>1</v>
      </c>
      <c r="AP118" s="17"/>
      <c r="AQ118" s="100" t="s">
        <v>143</v>
      </c>
      <c r="AR118" s="97"/>
      <c r="AS118" s="98"/>
      <c r="AT118" s="98"/>
      <c r="AU118" s="98"/>
      <c r="AV118" s="98">
        <v>5</v>
      </c>
      <c r="AW118" s="98"/>
      <c r="AX118" s="98"/>
      <c r="AY118" s="98">
        <v>4</v>
      </c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9"/>
      <c r="BP118" s="18" t="s">
        <v>28</v>
      </c>
      <c r="BQ118" s="33">
        <v>0</v>
      </c>
    </row>
    <row r="119" spans="1:69">
      <c r="A119" s="18" t="s">
        <v>97</v>
      </c>
      <c r="B119" s="109">
        <v>4.833333333333333</v>
      </c>
      <c r="D119" s="18" t="s">
        <v>111</v>
      </c>
      <c r="E119" s="23">
        <v>6</v>
      </c>
      <c r="G119" s="18" t="s">
        <v>113</v>
      </c>
      <c r="H119" s="35">
        <v>84</v>
      </c>
      <c r="M119" s="112" t="s">
        <v>6</v>
      </c>
      <c r="N119" s="48">
        <v>3.6</v>
      </c>
      <c r="O119" s="61">
        <v>2.8</v>
      </c>
      <c r="P119" s="61">
        <v>3.6</v>
      </c>
      <c r="Q119" s="61">
        <v>4</v>
      </c>
      <c r="R119" s="61">
        <v>3</v>
      </c>
      <c r="S119" s="61">
        <v>2.2000000000000002</v>
      </c>
      <c r="T119" s="61">
        <v>3.6</v>
      </c>
      <c r="U119" s="61">
        <v>3.4</v>
      </c>
      <c r="V119" s="61">
        <v>2.6</v>
      </c>
      <c r="W119" s="61">
        <v>3</v>
      </c>
      <c r="X119" s="61">
        <v>2.8</v>
      </c>
      <c r="Y119" s="61">
        <v>2.2000000000000002</v>
      </c>
      <c r="Z119" s="61">
        <v>2.2000000000000002</v>
      </c>
      <c r="AA119" s="61">
        <v>3.6</v>
      </c>
      <c r="AB119" s="61">
        <v>2.8</v>
      </c>
      <c r="AC119" s="61">
        <v>3</v>
      </c>
      <c r="AD119" s="61">
        <v>2.6</v>
      </c>
      <c r="AE119" s="62">
        <v>3</v>
      </c>
      <c r="AG119" s="18" t="s">
        <v>6</v>
      </c>
      <c r="AH119" s="23">
        <v>58</v>
      </c>
      <c r="AJ119" s="18" t="s">
        <v>6</v>
      </c>
      <c r="AK119" s="23">
        <v>50</v>
      </c>
      <c r="AM119" s="18" t="s">
        <v>6</v>
      </c>
      <c r="AN119" s="23">
        <v>6</v>
      </c>
      <c r="AP119" s="17"/>
      <c r="AQ119" s="100" t="s">
        <v>144</v>
      </c>
      <c r="AR119" s="97"/>
      <c r="AS119" s="98"/>
      <c r="AT119" s="98"/>
      <c r="AU119" s="98"/>
      <c r="AV119" s="98">
        <v>3</v>
      </c>
      <c r="AW119" s="98"/>
      <c r="AX119" s="98"/>
      <c r="AY119" s="98">
        <v>3</v>
      </c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9"/>
      <c r="BP119" s="18" t="s">
        <v>158</v>
      </c>
      <c r="BQ119" s="33">
        <v>0</v>
      </c>
    </row>
    <row r="120" spans="1:69">
      <c r="A120" s="18" t="s">
        <v>108</v>
      </c>
      <c r="B120" s="109">
        <v>4.5</v>
      </c>
      <c r="D120" s="18" t="s">
        <v>164</v>
      </c>
      <c r="E120" s="23">
        <v>5</v>
      </c>
      <c r="G120" s="18" t="s">
        <v>79</v>
      </c>
      <c r="H120" s="35">
        <v>84</v>
      </c>
      <c r="M120" s="112" t="s">
        <v>50</v>
      </c>
      <c r="N120" s="48">
        <v>4</v>
      </c>
      <c r="O120" s="61">
        <v>4</v>
      </c>
      <c r="P120" s="61">
        <v>5</v>
      </c>
      <c r="Q120" s="61">
        <v>4</v>
      </c>
      <c r="R120" s="61">
        <v>4</v>
      </c>
      <c r="S120" s="61">
        <v>2</v>
      </c>
      <c r="T120" s="61">
        <v>5</v>
      </c>
      <c r="U120" s="61">
        <v>4</v>
      </c>
      <c r="V120" s="61">
        <v>3</v>
      </c>
      <c r="W120" s="61">
        <v>3</v>
      </c>
      <c r="X120" s="61">
        <v>2</v>
      </c>
      <c r="Y120" s="61">
        <v>4</v>
      </c>
      <c r="Z120" s="61">
        <v>4</v>
      </c>
      <c r="AA120" s="61">
        <v>4</v>
      </c>
      <c r="AB120" s="61">
        <v>4</v>
      </c>
      <c r="AC120" s="61">
        <v>3</v>
      </c>
      <c r="AD120" s="61">
        <v>3</v>
      </c>
      <c r="AE120" s="62">
        <v>5</v>
      </c>
      <c r="AG120" s="18" t="s">
        <v>50</v>
      </c>
      <c r="AH120" s="23">
        <v>67</v>
      </c>
      <c r="AJ120" s="18" t="s">
        <v>50</v>
      </c>
      <c r="AK120" s="23">
        <v>67</v>
      </c>
      <c r="AM120" s="18" t="s">
        <v>50</v>
      </c>
      <c r="AN120" s="23">
        <v>1</v>
      </c>
      <c r="AP120" s="17"/>
      <c r="AQ120" s="100" t="s">
        <v>145</v>
      </c>
      <c r="AR120" s="97"/>
      <c r="AS120" s="98"/>
      <c r="AT120" s="98"/>
      <c r="AU120" s="98"/>
      <c r="AV120" s="98">
        <v>2</v>
      </c>
      <c r="AW120" s="98"/>
      <c r="AX120" s="98"/>
      <c r="AY120" s="98">
        <v>2</v>
      </c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9"/>
      <c r="BP120" s="18" t="s">
        <v>82</v>
      </c>
      <c r="BQ120" s="33">
        <v>0</v>
      </c>
    </row>
    <row r="121" spans="1:69">
      <c r="A121" s="18" t="s">
        <v>101</v>
      </c>
      <c r="B121" s="109">
        <v>4.333333333333333</v>
      </c>
      <c r="D121" s="18" t="s">
        <v>107</v>
      </c>
      <c r="E121" s="23">
        <v>5</v>
      </c>
      <c r="G121" s="18" t="s">
        <v>162</v>
      </c>
      <c r="H121" s="35">
        <v>86</v>
      </c>
      <c r="M121" s="112" t="s">
        <v>35</v>
      </c>
      <c r="N121" s="48">
        <v>3.5</v>
      </c>
      <c r="O121" s="61">
        <v>3</v>
      </c>
      <c r="P121" s="61">
        <v>3.5</v>
      </c>
      <c r="Q121" s="61">
        <v>4.5</v>
      </c>
      <c r="R121" s="61">
        <v>3.25</v>
      </c>
      <c r="S121" s="61">
        <v>2.625</v>
      </c>
      <c r="T121" s="61">
        <v>3.875</v>
      </c>
      <c r="U121" s="61">
        <v>3</v>
      </c>
      <c r="V121" s="61">
        <v>2.75</v>
      </c>
      <c r="W121" s="61">
        <v>3.125</v>
      </c>
      <c r="X121" s="61">
        <v>3</v>
      </c>
      <c r="Y121" s="61">
        <v>3</v>
      </c>
      <c r="Z121" s="61">
        <v>2.625</v>
      </c>
      <c r="AA121" s="61">
        <v>3.875</v>
      </c>
      <c r="AB121" s="61">
        <v>3</v>
      </c>
      <c r="AC121" s="61">
        <v>3</v>
      </c>
      <c r="AD121" s="61">
        <v>2.625</v>
      </c>
      <c r="AE121" s="62">
        <v>3.75</v>
      </c>
      <c r="AG121" s="18" t="s">
        <v>35</v>
      </c>
      <c r="AH121" s="23">
        <v>62</v>
      </c>
      <c r="AJ121" s="18" t="s">
        <v>35</v>
      </c>
      <c r="AK121" s="23">
        <v>54</v>
      </c>
      <c r="AM121" s="18" t="s">
        <v>35</v>
      </c>
      <c r="AN121" s="23">
        <v>8</v>
      </c>
      <c r="AP121" s="17"/>
      <c r="AQ121" s="100" t="s">
        <v>146</v>
      </c>
      <c r="AR121" s="97"/>
      <c r="AS121" s="98"/>
      <c r="AT121" s="98"/>
      <c r="AU121" s="98"/>
      <c r="AV121" s="98">
        <v>6</v>
      </c>
      <c r="AW121" s="98"/>
      <c r="AX121" s="98"/>
      <c r="AY121" s="98">
        <v>6</v>
      </c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9"/>
      <c r="BP121" s="18" t="s">
        <v>113</v>
      </c>
      <c r="BQ121" s="33">
        <v>0</v>
      </c>
    </row>
    <row r="122" spans="1:69">
      <c r="A122" s="18" t="s">
        <v>77</v>
      </c>
      <c r="B122" s="109">
        <v>3</v>
      </c>
      <c r="D122" s="18" t="s">
        <v>112</v>
      </c>
      <c r="E122" s="23">
        <v>3</v>
      </c>
      <c r="G122" s="18" t="s">
        <v>163</v>
      </c>
      <c r="H122" s="35">
        <v>87</v>
      </c>
      <c r="M122" s="112" t="s">
        <v>73</v>
      </c>
      <c r="N122" s="48">
        <v>4.2</v>
      </c>
      <c r="O122" s="61">
        <v>3.4</v>
      </c>
      <c r="P122" s="61">
        <v>3.6</v>
      </c>
      <c r="Q122" s="61">
        <v>4.4000000000000004</v>
      </c>
      <c r="R122" s="61">
        <v>3.6</v>
      </c>
      <c r="S122" s="61">
        <v>2.8</v>
      </c>
      <c r="T122" s="61">
        <v>4.4000000000000004</v>
      </c>
      <c r="U122" s="61">
        <v>3.2</v>
      </c>
      <c r="V122" s="61">
        <v>3.8</v>
      </c>
      <c r="W122" s="61">
        <v>3.4</v>
      </c>
      <c r="X122" s="61">
        <v>3.4</v>
      </c>
      <c r="Y122" s="61">
        <v>3</v>
      </c>
      <c r="Z122" s="61">
        <v>3</v>
      </c>
      <c r="AA122" s="61">
        <v>4.2</v>
      </c>
      <c r="AB122" s="61">
        <v>3.4</v>
      </c>
      <c r="AC122" s="61">
        <v>3.4</v>
      </c>
      <c r="AD122" s="61">
        <v>3.8</v>
      </c>
      <c r="AE122" s="62">
        <v>2.8</v>
      </c>
      <c r="AG122" s="18" t="s">
        <v>73</v>
      </c>
      <c r="AH122" s="23">
        <v>67</v>
      </c>
      <c r="AJ122" s="18" t="s">
        <v>73</v>
      </c>
      <c r="AK122" s="23">
        <v>61</v>
      </c>
      <c r="AM122" s="18" t="s">
        <v>73</v>
      </c>
      <c r="AN122" s="23">
        <v>5</v>
      </c>
      <c r="AP122" s="17"/>
      <c r="AQ122" s="100" t="s">
        <v>147</v>
      </c>
      <c r="AR122" s="97"/>
      <c r="AS122" s="98"/>
      <c r="AT122" s="98"/>
      <c r="AU122" s="98"/>
      <c r="AV122" s="98">
        <v>4</v>
      </c>
      <c r="AW122" s="98"/>
      <c r="AX122" s="98"/>
      <c r="AY122" s="98">
        <v>3</v>
      </c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9"/>
      <c r="BP122" s="18" t="s">
        <v>78</v>
      </c>
      <c r="BQ122" s="33">
        <v>0</v>
      </c>
    </row>
    <row r="123" spans="1:69">
      <c r="A123" s="18" t="s">
        <v>78</v>
      </c>
      <c r="B123" s="109">
        <v>3</v>
      </c>
      <c r="D123" s="18" t="s">
        <v>78</v>
      </c>
      <c r="E123" s="23">
        <v>3</v>
      </c>
      <c r="G123" s="18" t="s">
        <v>19</v>
      </c>
      <c r="H123" s="35">
        <v>92.4</v>
      </c>
      <c r="M123" s="112" t="s">
        <v>57</v>
      </c>
      <c r="N123" s="48">
        <v>3.6666666666666665</v>
      </c>
      <c r="O123" s="61">
        <v>2.6666666666666665</v>
      </c>
      <c r="P123" s="61">
        <v>3.3333333333333335</v>
      </c>
      <c r="Q123" s="61">
        <v>4</v>
      </c>
      <c r="R123" s="61">
        <v>3.3333333333333335</v>
      </c>
      <c r="S123" s="61">
        <v>3</v>
      </c>
      <c r="T123" s="61">
        <v>4.666666666666667</v>
      </c>
      <c r="U123" s="61">
        <v>4</v>
      </c>
      <c r="V123" s="61">
        <v>3</v>
      </c>
      <c r="W123" s="61">
        <v>2.3333333333333335</v>
      </c>
      <c r="X123" s="61">
        <v>3</v>
      </c>
      <c r="Y123" s="61">
        <v>2.6666666666666665</v>
      </c>
      <c r="Z123" s="61">
        <v>2.3333333333333335</v>
      </c>
      <c r="AA123" s="61">
        <v>3.6666666666666665</v>
      </c>
      <c r="AB123" s="61">
        <v>3.3333333333333335</v>
      </c>
      <c r="AC123" s="61">
        <v>3</v>
      </c>
      <c r="AD123" s="61">
        <v>2.6666666666666665</v>
      </c>
      <c r="AE123" s="62">
        <v>3.3333333333333335</v>
      </c>
      <c r="AG123" s="18" t="s">
        <v>57</v>
      </c>
      <c r="AH123" s="23">
        <v>64</v>
      </c>
      <c r="AJ123" s="18" t="s">
        <v>57</v>
      </c>
      <c r="AK123" s="23">
        <v>51</v>
      </c>
      <c r="AM123" s="18" t="s">
        <v>57</v>
      </c>
      <c r="AN123" s="23">
        <v>3</v>
      </c>
      <c r="AP123" s="17"/>
      <c r="AQ123" s="100" t="s">
        <v>148</v>
      </c>
      <c r="AR123" s="97"/>
      <c r="AS123" s="98"/>
      <c r="AT123" s="98"/>
      <c r="AU123" s="98"/>
      <c r="AV123" s="98">
        <v>4</v>
      </c>
      <c r="AW123" s="98"/>
      <c r="AX123" s="98"/>
      <c r="AY123" s="98">
        <v>3</v>
      </c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9"/>
      <c r="BP123" s="18" t="s">
        <v>114</v>
      </c>
      <c r="BQ123" s="33">
        <v>0</v>
      </c>
    </row>
    <row r="124" spans="1:69">
      <c r="A124" s="18" t="s">
        <v>112</v>
      </c>
      <c r="B124" s="109">
        <v>3</v>
      </c>
      <c r="D124" s="18" t="s">
        <v>77</v>
      </c>
      <c r="E124" s="23">
        <v>3</v>
      </c>
      <c r="G124" s="18" t="s">
        <v>114</v>
      </c>
      <c r="H124" s="35">
        <v>94</v>
      </c>
      <c r="M124" s="112" t="s">
        <v>22</v>
      </c>
      <c r="N124" s="48">
        <v>3.6470588235294117</v>
      </c>
      <c r="O124" s="61">
        <v>3.1764705882352939</v>
      </c>
      <c r="P124" s="61">
        <v>3.7058823529411766</v>
      </c>
      <c r="Q124" s="61">
        <v>4.0588235294117645</v>
      </c>
      <c r="R124" s="61">
        <v>3.2352941176470589</v>
      </c>
      <c r="S124" s="61">
        <v>2.3529411764705883</v>
      </c>
      <c r="T124" s="61">
        <v>4.2352941176470589</v>
      </c>
      <c r="U124" s="61">
        <v>3.2352941176470589</v>
      </c>
      <c r="V124" s="61">
        <v>3.1764705882352939</v>
      </c>
      <c r="W124" s="61">
        <v>2.9411764705882355</v>
      </c>
      <c r="X124" s="61">
        <v>2.9411764705882355</v>
      </c>
      <c r="Y124" s="61">
        <v>2.7647058823529411</v>
      </c>
      <c r="Z124" s="61">
        <v>2.5882352941176472</v>
      </c>
      <c r="AA124" s="61">
        <v>3.5882352941176472</v>
      </c>
      <c r="AB124" s="61">
        <v>3.3529411764705883</v>
      </c>
      <c r="AC124" s="61">
        <v>2.6470588235294117</v>
      </c>
      <c r="AD124" s="61">
        <v>2.7058823529411766</v>
      </c>
      <c r="AE124" s="62">
        <v>3.2941176470588234</v>
      </c>
      <c r="AG124" s="18" t="s">
        <v>22</v>
      </c>
      <c r="AH124" s="23">
        <v>63</v>
      </c>
      <c r="AJ124" s="18" t="s">
        <v>22</v>
      </c>
      <c r="AK124" s="23">
        <v>52</v>
      </c>
      <c r="AM124" s="18" t="s">
        <v>22</v>
      </c>
      <c r="AN124" s="23">
        <v>17</v>
      </c>
      <c r="AP124" s="17"/>
      <c r="AQ124" s="100" t="s">
        <v>149</v>
      </c>
      <c r="AR124" s="97"/>
      <c r="AS124" s="98"/>
      <c r="AT124" s="98"/>
      <c r="AU124" s="98"/>
      <c r="AV124" s="98">
        <v>4</v>
      </c>
      <c r="AW124" s="98"/>
      <c r="AX124" s="98"/>
      <c r="AY124" s="98">
        <v>3</v>
      </c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9"/>
      <c r="BP124" s="18" t="s">
        <v>66</v>
      </c>
      <c r="BQ124" s="33">
        <v>0</v>
      </c>
    </row>
    <row r="125" spans="1:69">
      <c r="A125" s="18" t="s">
        <v>113</v>
      </c>
      <c r="B125" s="109">
        <v>1</v>
      </c>
      <c r="D125" s="18" t="s">
        <v>79</v>
      </c>
      <c r="E125" s="23">
        <v>1</v>
      </c>
      <c r="G125" s="18" t="s">
        <v>55</v>
      </c>
      <c r="H125" s="35">
        <v>96</v>
      </c>
      <c r="M125" s="112" t="s">
        <v>29</v>
      </c>
      <c r="N125" s="48">
        <v>3.5</v>
      </c>
      <c r="O125" s="61">
        <v>3</v>
      </c>
      <c r="P125" s="61">
        <v>3.8125</v>
      </c>
      <c r="Q125" s="61">
        <v>4.25</v>
      </c>
      <c r="R125" s="61">
        <v>3.375</v>
      </c>
      <c r="S125" s="61">
        <v>2.8125</v>
      </c>
      <c r="T125" s="61">
        <v>3.8125</v>
      </c>
      <c r="U125" s="61">
        <v>3.25</v>
      </c>
      <c r="V125" s="61">
        <v>2.75</v>
      </c>
      <c r="W125" s="61">
        <v>3.0625</v>
      </c>
      <c r="X125" s="61">
        <v>3</v>
      </c>
      <c r="Y125" s="61">
        <v>2.8125</v>
      </c>
      <c r="Z125" s="61">
        <v>2.5</v>
      </c>
      <c r="AA125" s="61">
        <v>3.875</v>
      </c>
      <c r="AB125" s="61">
        <v>3.4375</v>
      </c>
      <c r="AC125" s="61">
        <v>3.3125</v>
      </c>
      <c r="AD125" s="61">
        <v>2.5</v>
      </c>
      <c r="AE125" s="62">
        <v>3.125</v>
      </c>
      <c r="AG125" s="18" t="s">
        <v>29</v>
      </c>
      <c r="AH125" s="23">
        <v>61</v>
      </c>
      <c r="AJ125" s="18" t="s">
        <v>29</v>
      </c>
      <c r="AK125" s="23">
        <v>52</v>
      </c>
      <c r="AM125" s="18" t="s">
        <v>29</v>
      </c>
      <c r="AN125" s="23">
        <v>16</v>
      </c>
      <c r="AP125" s="17"/>
      <c r="AQ125" s="100" t="s">
        <v>150</v>
      </c>
      <c r="AR125" s="97"/>
      <c r="AS125" s="98"/>
      <c r="AT125" s="98"/>
      <c r="AU125" s="98"/>
      <c r="AV125" s="98">
        <v>4</v>
      </c>
      <c r="AW125" s="98"/>
      <c r="AX125" s="98"/>
      <c r="AY125" s="98">
        <v>3</v>
      </c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9"/>
      <c r="BP125" s="18" t="s">
        <v>102</v>
      </c>
      <c r="BQ125" s="33">
        <v>0</v>
      </c>
    </row>
    <row r="126" spans="1:69">
      <c r="A126" s="18" t="s">
        <v>79</v>
      </c>
      <c r="B126" s="109">
        <v>1</v>
      </c>
      <c r="D126" s="18" t="s">
        <v>113</v>
      </c>
      <c r="E126" s="23">
        <v>1</v>
      </c>
      <c r="G126" s="18" t="s">
        <v>168</v>
      </c>
      <c r="H126" s="35">
        <v>96</v>
      </c>
      <c r="M126" s="112" t="s">
        <v>21</v>
      </c>
      <c r="N126" s="48">
        <v>4</v>
      </c>
      <c r="O126" s="61">
        <v>3</v>
      </c>
      <c r="P126" s="61">
        <v>3.6666666666666665</v>
      </c>
      <c r="Q126" s="61">
        <v>4.333333333333333</v>
      </c>
      <c r="R126" s="61">
        <v>3.3333333333333335</v>
      </c>
      <c r="S126" s="61">
        <v>2.3333333333333335</v>
      </c>
      <c r="T126" s="61">
        <v>4.666666666666667</v>
      </c>
      <c r="U126" s="61">
        <v>2.6666666666666665</v>
      </c>
      <c r="V126" s="61">
        <v>3.3333333333333335</v>
      </c>
      <c r="W126" s="61">
        <v>3</v>
      </c>
      <c r="X126" s="61">
        <v>4</v>
      </c>
      <c r="Y126" s="61">
        <v>3</v>
      </c>
      <c r="Z126" s="61">
        <v>2.3333333333333335</v>
      </c>
      <c r="AA126" s="61">
        <v>4.333333333333333</v>
      </c>
      <c r="AB126" s="61">
        <v>3.6666666666666665</v>
      </c>
      <c r="AC126" s="61">
        <v>3.3333333333333335</v>
      </c>
      <c r="AD126" s="61">
        <v>2.6666666666666665</v>
      </c>
      <c r="AE126" s="62">
        <v>3.3333333333333335</v>
      </c>
      <c r="AG126" s="18" t="s">
        <v>21</v>
      </c>
      <c r="AH126" s="23">
        <v>65</v>
      </c>
      <c r="AJ126" s="18" t="s">
        <v>21</v>
      </c>
      <c r="AK126" s="23">
        <v>58</v>
      </c>
      <c r="AM126" s="18" t="s">
        <v>21</v>
      </c>
      <c r="AN126" s="23">
        <v>3</v>
      </c>
      <c r="AP126" s="17"/>
      <c r="AQ126" s="100" t="s">
        <v>151</v>
      </c>
      <c r="AR126" s="97"/>
      <c r="AS126" s="98"/>
      <c r="AT126" s="98"/>
      <c r="AU126" s="98"/>
      <c r="AV126" s="98">
        <v>3</v>
      </c>
      <c r="AW126" s="98"/>
      <c r="AX126" s="98"/>
      <c r="AY126" s="98">
        <v>3</v>
      </c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9"/>
      <c r="BP126" s="18" t="s">
        <v>77</v>
      </c>
      <c r="BQ126" s="33">
        <v>0</v>
      </c>
    </row>
    <row r="127" spans="1:69">
      <c r="A127" s="18" t="s">
        <v>80</v>
      </c>
      <c r="B127" s="109">
        <v>0</v>
      </c>
      <c r="D127" s="18" t="s">
        <v>102</v>
      </c>
      <c r="E127" s="23">
        <v>0</v>
      </c>
      <c r="G127" s="18" t="s">
        <v>68</v>
      </c>
      <c r="H127" s="35">
        <v>105</v>
      </c>
      <c r="M127" s="112" t="s">
        <v>23</v>
      </c>
      <c r="N127" s="48">
        <v>4</v>
      </c>
      <c r="O127" s="61">
        <v>3</v>
      </c>
      <c r="P127" s="61">
        <v>3</v>
      </c>
      <c r="Q127" s="61">
        <v>6</v>
      </c>
      <c r="R127" s="61">
        <v>3</v>
      </c>
      <c r="S127" s="61">
        <v>3</v>
      </c>
      <c r="T127" s="61">
        <v>3</v>
      </c>
      <c r="U127" s="61">
        <v>3</v>
      </c>
      <c r="V127" s="61">
        <v>4</v>
      </c>
      <c r="W127" s="61">
        <v>3</v>
      </c>
      <c r="X127" s="61">
        <v>4</v>
      </c>
      <c r="Y127" s="61">
        <v>2</v>
      </c>
      <c r="Z127" s="61">
        <v>3</v>
      </c>
      <c r="AA127" s="61">
        <v>4</v>
      </c>
      <c r="AB127" s="61">
        <v>3</v>
      </c>
      <c r="AC127" s="61">
        <v>4</v>
      </c>
      <c r="AD127" s="61">
        <v>2</v>
      </c>
      <c r="AE127" s="62">
        <v>4</v>
      </c>
      <c r="AG127" s="18" t="s">
        <v>23</v>
      </c>
      <c r="AH127" s="23">
        <v>61</v>
      </c>
      <c r="AJ127" s="18" t="s">
        <v>23</v>
      </c>
      <c r="AK127" s="23">
        <v>61</v>
      </c>
      <c r="AM127" s="18" t="s">
        <v>23</v>
      </c>
      <c r="AN127" s="23">
        <v>1</v>
      </c>
      <c r="AP127" s="17"/>
      <c r="AQ127" s="100" t="s">
        <v>152</v>
      </c>
      <c r="AR127" s="97"/>
      <c r="AS127" s="98"/>
      <c r="AT127" s="98"/>
      <c r="AU127" s="98"/>
      <c r="AV127" s="98">
        <v>3</v>
      </c>
      <c r="AW127" s="98"/>
      <c r="AX127" s="98"/>
      <c r="AY127" s="98">
        <v>3</v>
      </c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9"/>
      <c r="BP127" s="18" t="s">
        <v>112</v>
      </c>
      <c r="BQ127" s="33">
        <v>0</v>
      </c>
    </row>
    <row r="128" spans="1:69">
      <c r="A128" s="18" t="s">
        <v>104</v>
      </c>
      <c r="B128" s="109">
        <v>0</v>
      </c>
      <c r="D128" s="18" t="s">
        <v>104</v>
      </c>
      <c r="E128" s="23">
        <v>0</v>
      </c>
      <c r="G128" s="18" t="s">
        <v>66</v>
      </c>
      <c r="H128" s="35">
        <v>107.5</v>
      </c>
      <c r="M128" s="112" t="s">
        <v>65</v>
      </c>
      <c r="N128" s="48">
        <v>4.666666666666667</v>
      </c>
      <c r="O128" s="61">
        <v>4.666666666666667</v>
      </c>
      <c r="P128" s="61">
        <v>4</v>
      </c>
      <c r="Q128" s="61">
        <v>4.666666666666667</v>
      </c>
      <c r="R128" s="61">
        <v>3.6666666666666665</v>
      </c>
      <c r="S128" s="61">
        <v>3.6666666666666665</v>
      </c>
      <c r="T128" s="61">
        <v>4.666666666666667</v>
      </c>
      <c r="U128" s="61">
        <v>4</v>
      </c>
      <c r="V128" s="61">
        <v>4.333333333333333</v>
      </c>
      <c r="W128" s="61">
        <v>3.6666666666666665</v>
      </c>
      <c r="X128" s="61">
        <v>3.3333333333333335</v>
      </c>
      <c r="Y128" s="61">
        <v>4</v>
      </c>
      <c r="Z128" s="61">
        <v>3</v>
      </c>
      <c r="AA128" s="61">
        <v>4.333333333333333</v>
      </c>
      <c r="AB128" s="61">
        <v>4.333333333333333</v>
      </c>
      <c r="AC128" s="61">
        <v>3.6666666666666665</v>
      </c>
      <c r="AD128" s="61">
        <v>3</v>
      </c>
      <c r="AE128" s="62">
        <v>5</v>
      </c>
      <c r="AG128" s="18" t="s">
        <v>65</v>
      </c>
      <c r="AH128" s="23">
        <v>78</v>
      </c>
      <c r="AJ128" s="18" t="s">
        <v>65</v>
      </c>
      <c r="AK128" s="23">
        <v>64</v>
      </c>
      <c r="AM128" s="18" t="s">
        <v>65</v>
      </c>
      <c r="AN128" s="23">
        <v>3</v>
      </c>
      <c r="AP128" s="17"/>
      <c r="AQ128" s="100" t="s">
        <v>153</v>
      </c>
      <c r="AR128" s="97"/>
      <c r="AS128" s="98"/>
      <c r="AT128" s="98"/>
      <c r="AU128" s="98"/>
      <c r="AV128" s="98">
        <v>6</v>
      </c>
      <c r="AW128" s="98"/>
      <c r="AX128" s="98"/>
      <c r="AY128" s="98">
        <v>3</v>
      </c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9"/>
      <c r="BP128" s="18" t="s">
        <v>79</v>
      </c>
      <c r="BQ128" s="33">
        <v>0</v>
      </c>
    </row>
    <row r="129" spans="1:69">
      <c r="A129" s="18" t="s">
        <v>102</v>
      </c>
      <c r="B129" s="109">
        <v>0</v>
      </c>
      <c r="D129" s="18" t="s">
        <v>227</v>
      </c>
      <c r="E129" s="23"/>
      <c r="G129" s="18" t="s">
        <v>80</v>
      </c>
      <c r="H129" s="35">
        <v>112</v>
      </c>
      <c r="M129" s="112" t="s">
        <v>90</v>
      </c>
      <c r="N129" s="48">
        <v>5.333333333333333</v>
      </c>
      <c r="O129" s="61">
        <v>4</v>
      </c>
      <c r="P129" s="61">
        <v>5.1111111111111107</v>
      </c>
      <c r="Q129" s="61">
        <v>6.1111111111111107</v>
      </c>
      <c r="R129" s="61">
        <v>4.5555555555555554</v>
      </c>
      <c r="S129" s="61">
        <v>4</v>
      </c>
      <c r="T129" s="61">
        <v>6</v>
      </c>
      <c r="U129" s="61">
        <v>4.5555555555555554</v>
      </c>
      <c r="V129" s="61">
        <v>4.1111111111111107</v>
      </c>
      <c r="W129" s="61">
        <v>4</v>
      </c>
      <c r="X129" s="61">
        <v>4.1111111111111107</v>
      </c>
      <c r="Y129" s="61">
        <v>3.7777777777777777</v>
      </c>
      <c r="Z129" s="61">
        <v>3.3333333333333335</v>
      </c>
      <c r="AA129" s="61">
        <v>5.2222222222222223</v>
      </c>
      <c r="AB129" s="61">
        <v>4.4444444444444446</v>
      </c>
      <c r="AC129" s="61">
        <v>4</v>
      </c>
      <c r="AD129" s="61">
        <v>4.4444444444444446</v>
      </c>
      <c r="AE129" s="62">
        <v>4.4444444444444446</v>
      </c>
      <c r="AG129" s="18" t="s">
        <v>90</v>
      </c>
      <c r="AH129" s="23">
        <v>89</v>
      </c>
      <c r="AJ129" s="18" t="s">
        <v>90</v>
      </c>
      <c r="AK129" s="23">
        <v>76</v>
      </c>
      <c r="AM129" s="18" t="s">
        <v>90</v>
      </c>
      <c r="AN129" s="23">
        <v>10</v>
      </c>
      <c r="AP129" s="17"/>
      <c r="AQ129" s="100" t="s">
        <v>154</v>
      </c>
      <c r="AR129" s="97"/>
      <c r="AS129" s="98"/>
      <c r="AT129" s="98"/>
      <c r="AU129" s="98"/>
      <c r="AV129" s="98">
        <v>3</v>
      </c>
      <c r="AW129" s="98"/>
      <c r="AX129" s="98"/>
      <c r="AY129" s="98">
        <v>4</v>
      </c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9"/>
      <c r="BP129" s="18" t="s">
        <v>68</v>
      </c>
      <c r="BQ129" s="33">
        <v>0</v>
      </c>
    </row>
    <row r="130" spans="1:69">
      <c r="A130" s="18" t="s">
        <v>105</v>
      </c>
      <c r="B130" s="109">
        <v>0</v>
      </c>
      <c r="D130" s="18" t="s">
        <v>105</v>
      </c>
      <c r="E130" s="23">
        <v>0</v>
      </c>
      <c r="G130" s="18" t="s">
        <v>164</v>
      </c>
      <c r="H130" s="35">
        <v>115</v>
      </c>
      <c r="M130" s="112" t="s">
        <v>28</v>
      </c>
      <c r="N130" s="48">
        <v>4</v>
      </c>
      <c r="O130" s="61">
        <v>3.6666666666666665</v>
      </c>
      <c r="P130" s="61">
        <v>5</v>
      </c>
      <c r="Q130" s="61">
        <v>6</v>
      </c>
      <c r="R130" s="61">
        <v>4</v>
      </c>
      <c r="S130" s="61">
        <v>3.6666666666666665</v>
      </c>
      <c r="T130" s="61">
        <v>5.333333333333333</v>
      </c>
      <c r="U130" s="61">
        <v>3.6666666666666665</v>
      </c>
      <c r="V130" s="61">
        <v>4.333333333333333</v>
      </c>
      <c r="W130" s="61">
        <v>4</v>
      </c>
      <c r="X130" s="61">
        <v>3.3333333333333335</v>
      </c>
      <c r="Y130" s="61">
        <v>4</v>
      </c>
      <c r="Z130" s="61">
        <v>3.6666666666666665</v>
      </c>
      <c r="AA130" s="61">
        <v>5.666666666666667</v>
      </c>
      <c r="AB130" s="61">
        <v>4.333333333333333</v>
      </c>
      <c r="AC130" s="61">
        <v>3.3333333333333335</v>
      </c>
      <c r="AD130" s="61">
        <v>3.6666666666666665</v>
      </c>
      <c r="AE130" s="62">
        <v>3.6666666666666665</v>
      </c>
      <c r="AG130" s="18" t="s">
        <v>28</v>
      </c>
      <c r="AH130" s="23">
        <v>76</v>
      </c>
      <c r="AJ130" s="18" t="s">
        <v>28</v>
      </c>
      <c r="AK130" s="23">
        <v>75</v>
      </c>
      <c r="AM130" s="18" t="s">
        <v>28</v>
      </c>
      <c r="AN130" s="23">
        <v>4</v>
      </c>
      <c r="AP130" s="17"/>
      <c r="AQ130" s="100" t="s">
        <v>155</v>
      </c>
      <c r="AR130" s="97"/>
      <c r="AS130" s="98"/>
      <c r="AT130" s="98"/>
      <c r="AU130" s="98"/>
      <c r="AV130" s="98">
        <v>4</v>
      </c>
      <c r="AW130" s="98"/>
      <c r="AX130" s="98"/>
      <c r="AY130" s="98">
        <v>3</v>
      </c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9"/>
      <c r="BP130" s="18" t="s">
        <v>45</v>
      </c>
      <c r="BQ130" s="33">
        <v>0</v>
      </c>
    </row>
    <row r="131" spans="1:69">
      <c r="A131" s="36" t="s">
        <v>114</v>
      </c>
      <c r="B131" s="110">
        <v>0</v>
      </c>
      <c r="D131" s="18" t="s">
        <v>114</v>
      </c>
      <c r="E131" s="23">
        <v>0</v>
      </c>
      <c r="G131" s="36" t="s">
        <v>56</v>
      </c>
      <c r="H131" s="111">
        <v>122</v>
      </c>
      <c r="M131" s="114" t="s">
        <v>68</v>
      </c>
      <c r="N131" s="63">
        <v>6.5</v>
      </c>
      <c r="O131" s="64">
        <v>4</v>
      </c>
      <c r="P131" s="64">
        <v>7.5</v>
      </c>
      <c r="Q131" s="64">
        <v>9</v>
      </c>
      <c r="R131" s="64">
        <v>6.5</v>
      </c>
      <c r="S131" s="64">
        <v>4.5</v>
      </c>
      <c r="T131" s="64">
        <v>8.5</v>
      </c>
      <c r="U131" s="64">
        <v>6</v>
      </c>
      <c r="V131" s="64">
        <v>5.5</v>
      </c>
      <c r="W131" s="64">
        <v>6</v>
      </c>
      <c r="X131" s="64">
        <v>4.5</v>
      </c>
      <c r="Y131" s="64">
        <v>4</v>
      </c>
      <c r="Z131" s="64">
        <v>3.5</v>
      </c>
      <c r="AA131" s="64">
        <v>6.5</v>
      </c>
      <c r="AB131" s="64">
        <v>5.5</v>
      </c>
      <c r="AC131" s="64">
        <v>5.5</v>
      </c>
      <c r="AD131" s="64">
        <v>5.5</v>
      </c>
      <c r="AE131" s="65">
        <v>6</v>
      </c>
      <c r="AG131" s="18" t="s">
        <v>68</v>
      </c>
      <c r="AH131" s="23">
        <v>107</v>
      </c>
      <c r="AJ131" s="18" t="s">
        <v>68</v>
      </c>
      <c r="AK131" s="23">
        <v>103</v>
      </c>
      <c r="AM131" s="18" t="s">
        <v>68</v>
      </c>
      <c r="AN131" s="23">
        <v>2</v>
      </c>
      <c r="AP131" s="17"/>
      <c r="AQ131" s="100" t="s">
        <v>156</v>
      </c>
      <c r="AR131" s="97"/>
      <c r="AS131" s="98"/>
      <c r="AT131" s="98"/>
      <c r="AU131" s="98"/>
      <c r="AV131" s="98">
        <v>3</v>
      </c>
      <c r="AW131" s="98"/>
      <c r="AX131" s="98"/>
      <c r="AY131" s="98">
        <v>3</v>
      </c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9"/>
      <c r="BP131" s="36" t="s">
        <v>80</v>
      </c>
      <c r="BQ131" s="71">
        <v>0</v>
      </c>
    </row>
    <row r="132" spans="1:69">
      <c r="D132" s="36" t="s">
        <v>80</v>
      </c>
      <c r="E132" s="38">
        <v>0</v>
      </c>
      <c r="H132"/>
      <c r="AG132" s="28" t="s">
        <v>202</v>
      </c>
      <c r="AH132" s="89">
        <v>126</v>
      </c>
      <c r="AJ132" s="28" t="s">
        <v>202</v>
      </c>
      <c r="AK132" s="89">
        <v>46</v>
      </c>
      <c r="AM132" s="28" t="s">
        <v>202</v>
      </c>
      <c r="AN132" s="89">
        <v>521</v>
      </c>
      <c r="AP132" s="17"/>
      <c r="AQ132" s="100" t="s">
        <v>157</v>
      </c>
      <c r="AR132" s="97"/>
      <c r="AS132" s="98"/>
      <c r="AT132" s="98"/>
      <c r="AU132" s="98"/>
      <c r="AV132" s="98">
        <v>5</v>
      </c>
      <c r="AW132" s="98"/>
      <c r="AX132" s="98"/>
      <c r="AY132" s="98">
        <v>4</v>
      </c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9"/>
    </row>
    <row r="133" spans="1:69">
      <c r="D133"/>
      <c r="E133"/>
      <c r="H133"/>
      <c r="AP133" s="15" t="s">
        <v>10</v>
      </c>
      <c r="AQ133" s="93" t="s">
        <v>140</v>
      </c>
      <c r="AR133" s="94">
        <v>4</v>
      </c>
      <c r="AS133" s="95">
        <v>5</v>
      </c>
      <c r="AT133" s="95">
        <v>4</v>
      </c>
      <c r="AU133" s="95">
        <v>5</v>
      </c>
      <c r="AV133" s="95">
        <v>3</v>
      </c>
      <c r="AW133" s="95">
        <v>3</v>
      </c>
      <c r="AX133" s="95">
        <v>5</v>
      </c>
      <c r="AY133" s="95">
        <v>4</v>
      </c>
      <c r="AZ133" s="95"/>
      <c r="BA133" s="95">
        <v>4</v>
      </c>
      <c r="BB133" s="95">
        <v>4</v>
      </c>
      <c r="BC133" s="95">
        <v>4</v>
      </c>
      <c r="BD133" s="95">
        <v>4</v>
      </c>
      <c r="BE133" s="95">
        <v>3</v>
      </c>
      <c r="BF133" s="95">
        <v>4</v>
      </c>
      <c r="BG133" s="95">
        <v>3</v>
      </c>
      <c r="BH133" s="95"/>
      <c r="BI133" s="95"/>
      <c r="BJ133" s="95">
        <v>4</v>
      </c>
      <c r="BK133" s="95"/>
      <c r="BL133" s="95">
        <v>3</v>
      </c>
      <c r="BM133" s="95">
        <v>4</v>
      </c>
      <c r="BN133" s="96"/>
    </row>
    <row r="134" spans="1:69">
      <c r="AP134" s="17"/>
      <c r="AQ134" s="100" t="s">
        <v>141</v>
      </c>
      <c r="AR134" s="97">
        <v>2</v>
      </c>
      <c r="AS134" s="98">
        <v>3</v>
      </c>
      <c r="AT134" s="98">
        <v>4</v>
      </c>
      <c r="AU134" s="98">
        <v>3</v>
      </c>
      <c r="AV134" s="98">
        <v>4</v>
      </c>
      <c r="AW134" s="98">
        <v>3</v>
      </c>
      <c r="AX134" s="98">
        <v>3</v>
      </c>
      <c r="AY134" s="98">
        <v>3</v>
      </c>
      <c r="AZ134" s="98"/>
      <c r="BA134" s="98">
        <v>3</v>
      </c>
      <c r="BB134" s="98">
        <v>3</v>
      </c>
      <c r="BC134" s="98">
        <v>4</v>
      </c>
      <c r="BD134" s="98">
        <v>3</v>
      </c>
      <c r="BE134" s="98">
        <v>3</v>
      </c>
      <c r="BF134" s="98">
        <v>3</v>
      </c>
      <c r="BG134" s="98">
        <v>3</v>
      </c>
      <c r="BH134" s="98"/>
      <c r="BI134" s="98"/>
      <c r="BJ134" s="98">
        <v>3</v>
      </c>
      <c r="BK134" s="98"/>
      <c r="BL134" s="98">
        <v>4</v>
      </c>
      <c r="BM134" s="98">
        <v>4</v>
      </c>
      <c r="BN134" s="99"/>
    </row>
    <row r="135" spans="1:69">
      <c r="AP135" s="17"/>
      <c r="AQ135" s="100" t="s">
        <v>142</v>
      </c>
      <c r="AR135" s="97">
        <v>4</v>
      </c>
      <c r="AS135" s="98">
        <v>4</v>
      </c>
      <c r="AT135" s="98">
        <v>4</v>
      </c>
      <c r="AU135" s="98">
        <v>4</v>
      </c>
      <c r="AV135" s="98">
        <v>4</v>
      </c>
      <c r="AW135" s="98">
        <v>4</v>
      </c>
      <c r="AX135" s="98">
        <v>4</v>
      </c>
      <c r="AY135" s="98">
        <v>4</v>
      </c>
      <c r="AZ135" s="98"/>
      <c r="BA135" s="98">
        <v>5</v>
      </c>
      <c r="BB135" s="98">
        <v>4</v>
      </c>
      <c r="BC135" s="98">
        <v>4</v>
      </c>
      <c r="BD135" s="98">
        <v>5</v>
      </c>
      <c r="BE135" s="98">
        <v>3</v>
      </c>
      <c r="BF135" s="98">
        <v>4</v>
      </c>
      <c r="BG135" s="98">
        <v>3</v>
      </c>
      <c r="BH135" s="98"/>
      <c r="BI135" s="98"/>
      <c r="BJ135" s="98">
        <v>3</v>
      </c>
      <c r="BK135" s="98"/>
      <c r="BL135" s="98">
        <v>3</v>
      </c>
      <c r="BM135" s="98">
        <v>4</v>
      </c>
      <c r="BN135" s="99"/>
    </row>
    <row r="136" spans="1:69">
      <c r="AP136" s="17"/>
      <c r="AQ136" s="100" t="s">
        <v>143</v>
      </c>
      <c r="AR136" s="97">
        <v>4</v>
      </c>
      <c r="AS136" s="98">
        <v>5</v>
      </c>
      <c r="AT136" s="98">
        <v>4</v>
      </c>
      <c r="AU136" s="98">
        <v>5</v>
      </c>
      <c r="AV136" s="98">
        <v>5</v>
      </c>
      <c r="AW136" s="98">
        <v>5</v>
      </c>
      <c r="AX136" s="98">
        <v>6</v>
      </c>
      <c r="AY136" s="98">
        <v>4</v>
      </c>
      <c r="AZ136" s="98"/>
      <c r="BA136" s="98">
        <v>5</v>
      </c>
      <c r="BB136" s="98">
        <v>5</v>
      </c>
      <c r="BC136" s="98">
        <v>5</v>
      </c>
      <c r="BD136" s="98">
        <v>4</v>
      </c>
      <c r="BE136" s="98">
        <v>5</v>
      </c>
      <c r="BF136" s="98">
        <v>5</v>
      </c>
      <c r="BG136" s="98">
        <v>6</v>
      </c>
      <c r="BH136" s="98"/>
      <c r="BI136" s="98"/>
      <c r="BJ136" s="98">
        <v>4</v>
      </c>
      <c r="BK136" s="98"/>
      <c r="BL136" s="98">
        <v>5</v>
      </c>
      <c r="BM136" s="98">
        <v>4</v>
      </c>
      <c r="BN136" s="99"/>
    </row>
    <row r="137" spans="1:69">
      <c r="AP137" s="17"/>
      <c r="AQ137" s="100" t="s">
        <v>144</v>
      </c>
      <c r="AR137" s="97">
        <v>3</v>
      </c>
      <c r="AS137" s="98">
        <v>4</v>
      </c>
      <c r="AT137" s="98">
        <v>4</v>
      </c>
      <c r="AU137" s="98">
        <v>4</v>
      </c>
      <c r="AV137" s="98">
        <v>4</v>
      </c>
      <c r="AW137" s="98">
        <v>3</v>
      </c>
      <c r="AX137" s="98">
        <v>4</v>
      </c>
      <c r="AY137" s="98">
        <v>3</v>
      </c>
      <c r="AZ137" s="98"/>
      <c r="BA137" s="98">
        <v>4</v>
      </c>
      <c r="BB137" s="98">
        <v>3</v>
      </c>
      <c r="BC137" s="98">
        <v>3</v>
      </c>
      <c r="BD137" s="98">
        <v>5</v>
      </c>
      <c r="BE137" s="98">
        <v>3</v>
      </c>
      <c r="BF137" s="98">
        <v>3</v>
      </c>
      <c r="BG137" s="98">
        <v>3</v>
      </c>
      <c r="BH137" s="98"/>
      <c r="BI137" s="98"/>
      <c r="BJ137" s="98">
        <v>3</v>
      </c>
      <c r="BK137" s="98"/>
      <c r="BL137" s="98">
        <v>3</v>
      </c>
      <c r="BM137" s="98">
        <v>3</v>
      </c>
      <c r="BN137" s="99"/>
    </row>
    <row r="138" spans="1:69">
      <c r="AP138" s="17"/>
      <c r="AQ138" s="100" t="s">
        <v>145</v>
      </c>
      <c r="AR138" s="97">
        <v>3</v>
      </c>
      <c r="AS138" s="98">
        <v>2</v>
      </c>
      <c r="AT138" s="98">
        <v>3</v>
      </c>
      <c r="AU138" s="98">
        <v>3</v>
      </c>
      <c r="AV138" s="98">
        <v>2</v>
      </c>
      <c r="AW138" s="98">
        <v>3</v>
      </c>
      <c r="AX138" s="98">
        <v>3</v>
      </c>
      <c r="AY138" s="98">
        <v>3</v>
      </c>
      <c r="AZ138" s="98"/>
      <c r="BA138" s="98">
        <v>2</v>
      </c>
      <c r="BB138" s="98">
        <v>3</v>
      </c>
      <c r="BC138" s="98">
        <v>2</v>
      </c>
      <c r="BD138" s="98">
        <v>2</v>
      </c>
      <c r="BE138" s="98">
        <v>3</v>
      </c>
      <c r="BF138" s="98">
        <v>2</v>
      </c>
      <c r="BG138" s="98">
        <v>3</v>
      </c>
      <c r="BH138" s="98"/>
      <c r="BI138" s="98"/>
      <c r="BJ138" s="98">
        <v>3</v>
      </c>
      <c r="BK138" s="98"/>
      <c r="BL138" s="98">
        <v>2</v>
      </c>
      <c r="BM138" s="98">
        <v>2</v>
      </c>
      <c r="BN138" s="99"/>
    </row>
    <row r="139" spans="1:69">
      <c r="AP139" s="17"/>
      <c r="AQ139" s="100" t="s">
        <v>146</v>
      </c>
      <c r="AR139" s="97">
        <v>5</v>
      </c>
      <c r="AS139" s="98">
        <v>4</v>
      </c>
      <c r="AT139" s="98">
        <v>4</v>
      </c>
      <c r="AU139" s="98">
        <v>4</v>
      </c>
      <c r="AV139" s="98">
        <v>5</v>
      </c>
      <c r="AW139" s="98">
        <v>4</v>
      </c>
      <c r="AX139" s="98">
        <v>4</v>
      </c>
      <c r="AY139" s="98">
        <v>4</v>
      </c>
      <c r="AZ139" s="98"/>
      <c r="BA139" s="98">
        <v>5</v>
      </c>
      <c r="BB139" s="98">
        <v>4</v>
      </c>
      <c r="BC139" s="98">
        <v>7</v>
      </c>
      <c r="BD139" s="98">
        <v>4</v>
      </c>
      <c r="BE139" s="98">
        <v>4</v>
      </c>
      <c r="BF139" s="98">
        <v>4</v>
      </c>
      <c r="BG139" s="98">
        <v>4</v>
      </c>
      <c r="BH139" s="98"/>
      <c r="BI139" s="98"/>
      <c r="BJ139" s="98">
        <v>4</v>
      </c>
      <c r="BK139" s="98"/>
      <c r="BL139" s="98">
        <v>3</v>
      </c>
      <c r="BM139" s="98">
        <v>4</v>
      </c>
      <c r="BN139" s="99"/>
    </row>
    <row r="140" spans="1:69">
      <c r="AP140" s="17"/>
      <c r="AQ140" s="100" t="s">
        <v>147</v>
      </c>
      <c r="AR140" s="97">
        <v>3</v>
      </c>
      <c r="AS140" s="98">
        <v>3</v>
      </c>
      <c r="AT140" s="98">
        <v>3</v>
      </c>
      <c r="AU140" s="98">
        <v>3</v>
      </c>
      <c r="AV140" s="98">
        <v>3</v>
      </c>
      <c r="AW140" s="98">
        <v>4</v>
      </c>
      <c r="AX140" s="98">
        <v>2</v>
      </c>
      <c r="AY140" s="98">
        <v>3</v>
      </c>
      <c r="AZ140" s="98"/>
      <c r="BA140" s="98">
        <v>5</v>
      </c>
      <c r="BB140" s="98">
        <v>3</v>
      </c>
      <c r="BC140" s="98">
        <v>4</v>
      </c>
      <c r="BD140" s="98">
        <v>6</v>
      </c>
      <c r="BE140" s="98">
        <v>4</v>
      </c>
      <c r="BF140" s="98">
        <v>4</v>
      </c>
      <c r="BG140" s="98">
        <v>4</v>
      </c>
      <c r="BH140" s="98"/>
      <c r="BI140" s="98"/>
      <c r="BJ140" s="98">
        <v>3</v>
      </c>
      <c r="BK140" s="98"/>
      <c r="BL140" s="98">
        <v>4</v>
      </c>
      <c r="BM140" s="98">
        <v>4</v>
      </c>
      <c r="BN140" s="99"/>
    </row>
    <row r="141" spans="1:69">
      <c r="AP141" s="17"/>
      <c r="AQ141" s="100" t="s">
        <v>148</v>
      </c>
      <c r="AR141" s="97">
        <v>3</v>
      </c>
      <c r="AS141" s="98">
        <v>3</v>
      </c>
      <c r="AT141" s="98">
        <v>3</v>
      </c>
      <c r="AU141" s="98">
        <v>3</v>
      </c>
      <c r="AV141" s="98">
        <v>4</v>
      </c>
      <c r="AW141" s="98">
        <v>4</v>
      </c>
      <c r="AX141" s="98">
        <v>4</v>
      </c>
      <c r="AY141" s="98">
        <v>3</v>
      </c>
      <c r="AZ141" s="98"/>
      <c r="BA141" s="98">
        <v>4</v>
      </c>
      <c r="BB141" s="98">
        <v>3</v>
      </c>
      <c r="BC141" s="98">
        <v>4</v>
      </c>
      <c r="BD141" s="98">
        <v>3</v>
      </c>
      <c r="BE141" s="98">
        <v>3</v>
      </c>
      <c r="BF141" s="98">
        <v>3</v>
      </c>
      <c r="BG141" s="98">
        <v>3</v>
      </c>
      <c r="BH141" s="98"/>
      <c r="BI141" s="98"/>
      <c r="BJ141" s="98">
        <v>2</v>
      </c>
      <c r="BK141" s="98"/>
      <c r="BL141" s="98">
        <v>3</v>
      </c>
      <c r="BM141" s="98">
        <v>5</v>
      </c>
      <c r="BN141" s="99"/>
    </row>
    <row r="142" spans="1:69">
      <c r="AP142" s="17"/>
      <c r="AQ142" s="100" t="s">
        <v>149</v>
      </c>
      <c r="AR142" s="97">
        <v>3</v>
      </c>
      <c r="AS142" s="98">
        <v>3</v>
      </c>
      <c r="AT142" s="98">
        <v>3</v>
      </c>
      <c r="AU142" s="98">
        <v>2</v>
      </c>
      <c r="AV142" s="98">
        <v>2</v>
      </c>
      <c r="AW142" s="98">
        <v>3</v>
      </c>
      <c r="AX142" s="98">
        <v>3</v>
      </c>
      <c r="AY142" s="98">
        <v>3</v>
      </c>
      <c r="AZ142" s="98"/>
      <c r="BA142" s="98">
        <v>2</v>
      </c>
      <c r="BB142" s="98">
        <v>2</v>
      </c>
      <c r="BC142" s="98">
        <v>2</v>
      </c>
      <c r="BD142" s="98">
        <v>3</v>
      </c>
      <c r="BE142" s="98">
        <v>2</v>
      </c>
      <c r="BF142" s="98">
        <v>3</v>
      </c>
      <c r="BG142" s="98">
        <v>4</v>
      </c>
      <c r="BH142" s="98"/>
      <c r="BI142" s="98"/>
      <c r="BJ142" s="98">
        <v>2</v>
      </c>
      <c r="BK142" s="98"/>
      <c r="BL142" s="98">
        <v>2</v>
      </c>
      <c r="BM142" s="98">
        <v>2</v>
      </c>
      <c r="BN142" s="99"/>
    </row>
    <row r="143" spans="1:69">
      <c r="AP143" s="17"/>
      <c r="AQ143" s="100" t="s">
        <v>150</v>
      </c>
      <c r="AR143" s="97">
        <v>3</v>
      </c>
      <c r="AS143" s="98">
        <v>4</v>
      </c>
      <c r="AT143" s="98">
        <v>4</v>
      </c>
      <c r="AU143" s="98">
        <v>4</v>
      </c>
      <c r="AV143" s="98">
        <v>3</v>
      </c>
      <c r="AW143" s="98">
        <v>3</v>
      </c>
      <c r="AX143" s="98">
        <v>4</v>
      </c>
      <c r="AY143" s="98">
        <v>2</v>
      </c>
      <c r="AZ143" s="98"/>
      <c r="BA143" s="98">
        <v>2</v>
      </c>
      <c r="BB143" s="98">
        <v>4</v>
      </c>
      <c r="BC143" s="98">
        <v>3</v>
      </c>
      <c r="BD143" s="98">
        <v>2</v>
      </c>
      <c r="BE143" s="98">
        <v>4</v>
      </c>
      <c r="BF143" s="98">
        <v>4</v>
      </c>
      <c r="BG143" s="98">
        <v>4</v>
      </c>
      <c r="BH143" s="98"/>
      <c r="BI143" s="98"/>
      <c r="BJ143" s="98">
        <v>2</v>
      </c>
      <c r="BK143" s="98"/>
      <c r="BL143" s="98">
        <v>4</v>
      </c>
      <c r="BM143" s="98">
        <v>4</v>
      </c>
      <c r="BN143" s="99"/>
    </row>
    <row r="144" spans="1:69">
      <c r="AP144" s="17"/>
      <c r="AQ144" s="100" t="s">
        <v>151</v>
      </c>
      <c r="AR144" s="97">
        <v>2</v>
      </c>
      <c r="AS144" s="98">
        <v>3</v>
      </c>
      <c r="AT144" s="98">
        <v>3</v>
      </c>
      <c r="AU144" s="98">
        <v>4</v>
      </c>
      <c r="AV144" s="98">
        <v>3</v>
      </c>
      <c r="AW144" s="98">
        <v>3</v>
      </c>
      <c r="AX144" s="98">
        <v>3</v>
      </c>
      <c r="AY144" s="98">
        <v>4</v>
      </c>
      <c r="AZ144" s="98"/>
      <c r="BA144" s="98">
        <v>3</v>
      </c>
      <c r="BB144" s="98">
        <v>2</v>
      </c>
      <c r="BC144" s="98">
        <v>2</v>
      </c>
      <c r="BD144" s="98">
        <v>2</v>
      </c>
      <c r="BE144" s="98">
        <v>2</v>
      </c>
      <c r="BF144" s="98">
        <v>4</v>
      </c>
      <c r="BG144" s="98">
        <v>4</v>
      </c>
      <c r="BH144" s="98"/>
      <c r="BI144" s="98"/>
      <c r="BJ144" s="98">
        <v>3</v>
      </c>
      <c r="BK144" s="98"/>
      <c r="BL144" s="98">
        <v>2</v>
      </c>
      <c r="BM144" s="98">
        <v>3</v>
      </c>
      <c r="BN144" s="99"/>
    </row>
    <row r="145" spans="42:66">
      <c r="AP145" s="17"/>
      <c r="AQ145" s="100" t="s">
        <v>152</v>
      </c>
      <c r="AR145" s="97">
        <v>3</v>
      </c>
      <c r="AS145" s="98">
        <v>3</v>
      </c>
      <c r="AT145" s="98">
        <v>3</v>
      </c>
      <c r="AU145" s="98">
        <v>2</v>
      </c>
      <c r="AV145" s="98">
        <v>3</v>
      </c>
      <c r="AW145" s="98">
        <v>3</v>
      </c>
      <c r="AX145" s="98">
        <v>3</v>
      </c>
      <c r="AY145" s="98">
        <v>3</v>
      </c>
      <c r="AZ145" s="98"/>
      <c r="BA145" s="98">
        <v>3</v>
      </c>
      <c r="BB145" s="98">
        <v>2</v>
      </c>
      <c r="BC145" s="98">
        <v>2</v>
      </c>
      <c r="BD145" s="98">
        <v>2</v>
      </c>
      <c r="BE145" s="98">
        <v>3</v>
      </c>
      <c r="BF145" s="98">
        <v>3</v>
      </c>
      <c r="BG145" s="98">
        <v>2</v>
      </c>
      <c r="BH145" s="98"/>
      <c r="BI145" s="98"/>
      <c r="BJ145" s="98">
        <v>2</v>
      </c>
      <c r="BK145" s="98"/>
      <c r="BL145" s="98">
        <v>3</v>
      </c>
      <c r="BM145" s="98">
        <v>2</v>
      </c>
      <c r="BN145" s="99"/>
    </row>
    <row r="146" spans="42:66">
      <c r="AP146" s="17"/>
      <c r="AQ146" s="100" t="s">
        <v>153</v>
      </c>
      <c r="AR146" s="97">
        <v>4</v>
      </c>
      <c r="AS146" s="98">
        <v>4</v>
      </c>
      <c r="AT146" s="98">
        <v>4</v>
      </c>
      <c r="AU146" s="98">
        <v>4</v>
      </c>
      <c r="AV146" s="98">
        <v>5</v>
      </c>
      <c r="AW146" s="98">
        <v>3</v>
      </c>
      <c r="AX146" s="98">
        <v>5</v>
      </c>
      <c r="AY146" s="98">
        <v>4</v>
      </c>
      <c r="AZ146" s="98"/>
      <c r="BA146" s="98">
        <v>4</v>
      </c>
      <c r="BB146" s="98">
        <v>4</v>
      </c>
      <c r="BC146" s="98">
        <v>3</v>
      </c>
      <c r="BD146" s="98">
        <v>5</v>
      </c>
      <c r="BE146" s="98">
        <v>4</v>
      </c>
      <c r="BF146" s="98">
        <v>4</v>
      </c>
      <c r="BG146" s="98">
        <v>4</v>
      </c>
      <c r="BH146" s="98"/>
      <c r="BI146" s="98"/>
      <c r="BJ146" s="98">
        <v>3</v>
      </c>
      <c r="BK146" s="98"/>
      <c r="BL146" s="98">
        <v>3</v>
      </c>
      <c r="BM146" s="98">
        <v>4</v>
      </c>
      <c r="BN146" s="99"/>
    </row>
    <row r="147" spans="42:66">
      <c r="AP147" s="17"/>
      <c r="AQ147" s="100" t="s">
        <v>154</v>
      </c>
      <c r="AR147" s="97">
        <v>4</v>
      </c>
      <c r="AS147" s="98">
        <v>3</v>
      </c>
      <c r="AT147" s="98">
        <v>3</v>
      </c>
      <c r="AU147" s="98">
        <v>3</v>
      </c>
      <c r="AV147" s="98">
        <v>3</v>
      </c>
      <c r="AW147" s="98">
        <v>3</v>
      </c>
      <c r="AX147" s="98">
        <v>4</v>
      </c>
      <c r="AY147" s="98">
        <v>4</v>
      </c>
      <c r="AZ147" s="98"/>
      <c r="BA147" s="98">
        <v>4</v>
      </c>
      <c r="BB147" s="98">
        <v>3</v>
      </c>
      <c r="BC147" s="98">
        <v>4</v>
      </c>
      <c r="BD147" s="98">
        <v>3</v>
      </c>
      <c r="BE147" s="98">
        <v>3</v>
      </c>
      <c r="BF147" s="98">
        <v>3</v>
      </c>
      <c r="BG147" s="98">
        <v>3</v>
      </c>
      <c r="BH147" s="98"/>
      <c r="BI147" s="98"/>
      <c r="BJ147" s="98">
        <v>3</v>
      </c>
      <c r="BK147" s="98"/>
      <c r="BL147" s="98">
        <v>4</v>
      </c>
      <c r="BM147" s="98">
        <v>4</v>
      </c>
      <c r="BN147" s="99"/>
    </row>
    <row r="148" spans="42:66">
      <c r="AP148" s="17"/>
      <c r="AQ148" s="100" t="s">
        <v>155</v>
      </c>
      <c r="AR148" s="97">
        <v>3</v>
      </c>
      <c r="AS148" s="98">
        <v>3</v>
      </c>
      <c r="AT148" s="98">
        <v>3</v>
      </c>
      <c r="AU148" s="98">
        <v>3</v>
      </c>
      <c r="AV148" s="98">
        <v>3</v>
      </c>
      <c r="AW148" s="98">
        <v>3</v>
      </c>
      <c r="AX148" s="98">
        <v>3</v>
      </c>
      <c r="AY148" s="98">
        <v>3</v>
      </c>
      <c r="AZ148" s="98"/>
      <c r="BA148" s="98">
        <v>3</v>
      </c>
      <c r="BB148" s="98">
        <v>3</v>
      </c>
      <c r="BC148" s="98">
        <v>2</v>
      </c>
      <c r="BD148" s="98">
        <v>3</v>
      </c>
      <c r="BE148" s="98">
        <v>3</v>
      </c>
      <c r="BF148" s="98">
        <v>4</v>
      </c>
      <c r="BG148" s="98">
        <v>3</v>
      </c>
      <c r="BH148" s="98"/>
      <c r="BI148" s="98"/>
      <c r="BJ148" s="98">
        <v>5</v>
      </c>
      <c r="BK148" s="98"/>
      <c r="BL148" s="98">
        <v>4</v>
      </c>
      <c r="BM148" s="98">
        <v>4</v>
      </c>
      <c r="BN148" s="99"/>
    </row>
    <row r="149" spans="42:66">
      <c r="AP149" s="17"/>
      <c r="AQ149" s="100" t="s">
        <v>156</v>
      </c>
      <c r="AR149" s="97">
        <v>4</v>
      </c>
      <c r="AS149" s="98">
        <v>3</v>
      </c>
      <c r="AT149" s="98">
        <v>3</v>
      </c>
      <c r="AU149" s="98">
        <v>3</v>
      </c>
      <c r="AV149" s="98">
        <v>3</v>
      </c>
      <c r="AW149" s="98">
        <v>3</v>
      </c>
      <c r="AX149" s="98">
        <v>3</v>
      </c>
      <c r="AY149" s="98">
        <v>2</v>
      </c>
      <c r="AZ149" s="98"/>
      <c r="BA149" s="98">
        <v>3</v>
      </c>
      <c r="BB149" s="98">
        <v>3</v>
      </c>
      <c r="BC149" s="98">
        <v>3</v>
      </c>
      <c r="BD149" s="98">
        <v>3</v>
      </c>
      <c r="BE149" s="98">
        <v>3</v>
      </c>
      <c r="BF149" s="98">
        <v>3</v>
      </c>
      <c r="BG149" s="98">
        <v>2</v>
      </c>
      <c r="BH149" s="98"/>
      <c r="BI149" s="98"/>
      <c r="BJ149" s="98">
        <v>3</v>
      </c>
      <c r="BK149" s="98"/>
      <c r="BL149" s="98">
        <v>3</v>
      </c>
      <c r="BM149" s="98">
        <v>2</v>
      </c>
      <c r="BN149" s="99"/>
    </row>
    <row r="150" spans="42:66">
      <c r="AP150" s="17"/>
      <c r="AQ150" s="100" t="s">
        <v>157</v>
      </c>
      <c r="AR150" s="97">
        <v>3</v>
      </c>
      <c r="AS150" s="98">
        <v>2</v>
      </c>
      <c r="AT150" s="98">
        <v>3</v>
      </c>
      <c r="AU150" s="98">
        <v>4</v>
      </c>
      <c r="AV150" s="98">
        <v>2</v>
      </c>
      <c r="AW150" s="98">
        <v>3</v>
      </c>
      <c r="AX150" s="98">
        <v>3</v>
      </c>
      <c r="AY150" s="98">
        <v>4</v>
      </c>
      <c r="AZ150" s="98"/>
      <c r="BA150" s="98">
        <v>4</v>
      </c>
      <c r="BB150" s="98">
        <v>3</v>
      </c>
      <c r="BC150" s="98">
        <v>2</v>
      </c>
      <c r="BD150" s="98">
        <v>4</v>
      </c>
      <c r="BE150" s="98">
        <v>2</v>
      </c>
      <c r="BF150" s="98">
        <v>3</v>
      </c>
      <c r="BG150" s="98">
        <v>3</v>
      </c>
      <c r="BH150" s="98"/>
      <c r="BI150" s="98"/>
      <c r="BJ150" s="98">
        <v>3</v>
      </c>
      <c r="BK150" s="98"/>
      <c r="BL150" s="98">
        <v>2</v>
      </c>
      <c r="BM150" s="98">
        <v>4</v>
      </c>
      <c r="BN150" s="99"/>
    </row>
    <row r="151" spans="42:66">
      <c r="AP151" s="15" t="s">
        <v>18</v>
      </c>
      <c r="AQ151" s="93" t="s">
        <v>140</v>
      </c>
      <c r="AR151" s="94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>
        <v>5</v>
      </c>
      <c r="BH151" s="95">
        <v>4</v>
      </c>
      <c r="BI151" s="95"/>
      <c r="BJ151" s="95"/>
      <c r="BK151" s="95"/>
      <c r="BL151" s="95">
        <v>5</v>
      </c>
      <c r="BM151" s="95">
        <v>4</v>
      </c>
      <c r="BN151" s="96"/>
    </row>
    <row r="152" spans="42:66">
      <c r="AP152" s="17"/>
      <c r="AQ152" s="100" t="s">
        <v>141</v>
      </c>
      <c r="AR152" s="97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>
        <v>3</v>
      </c>
      <c r="BH152" s="98">
        <v>3</v>
      </c>
      <c r="BI152" s="98"/>
      <c r="BJ152" s="98"/>
      <c r="BK152" s="98"/>
      <c r="BL152" s="98">
        <v>5</v>
      </c>
      <c r="BM152" s="98">
        <v>3</v>
      </c>
      <c r="BN152" s="99"/>
    </row>
    <row r="153" spans="42:66">
      <c r="AP153" s="17"/>
      <c r="AQ153" s="100" t="s">
        <v>142</v>
      </c>
      <c r="AR153" s="97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>
        <v>5</v>
      </c>
      <c r="BH153" s="98">
        <v>7</v>
      </c>
      <c r="BI153" s="98"/>
      <c r="BJ153" s="98"/>
      <c r="BK153" s="98"/>
      <c r="BL153" s="98">
        <v>5</v>
      </c>
      <c r="BM153" s="98">
        <v>4</v>
      </c>
      <c r="BN153" s="99"/>
    </row>
    <row r="154" spans="42:66">
      <c r="AP154" s="17"/>
      <c r="AQ154" s="100" t="s">
        <v>143</v>
      </c>
      <c r="AR154" s="97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>
        <v>6</v>
      </c>
      <c r="BH154" s="98">
        <v>6</v>
      </c>
      <c r="BI154" s="98"/>
      <c r="BJ154" s="98"/>
      <c r="BK154" s="98"/>
      <c r="BL154" s="98">
        <v>6</v>
      </c>
      <c r="BM154" s="98">
        <v>5</v>
      </c>
      <c r="BN154" s="99"/>
    </row>
    <row r="155" spans="42:66">
      <c r="AP155" s="17"/>
      <c r="AQ155" s="100" t="s">
        <v>144</v>
      </c>
      <c r="AR155" s="97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>
        <v>4</v>
      </c>
      <c r="BH155" s="98">
        <v>4</v>
      </c>
      <c r="BI155" s="98"/>
      <c r="BJ155" s="98"/>
      <c r="BK155" s="98"/>
      <c r="BL155" s="98">
        <v>4</v>
      </c>
      <c r="BM155" s="98">
        <v>4</v>
      </c>
      <c r="BN155" s="99"/>
    </row>
    <row r="156" spans="42:66">
      <c r="AP156" s="17"/>
      <c r="AQ156" s="100" t="s">
        <v>145</v>
      </c>
      <c r="AR156" s="97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>
        <v>3</v>
      </c>
      <c r="BH156" s="98">
        <v>3</v>
      </c>
      <c r="BI156" s="98"/>
      <c r="BJ156" s="98"/>
      <c r="BK156" s="98"/>
      <c r="BL156" s="98">
        <v>5</v>
      </c>
      <c r="BM156" s="98">
        <v>3</v>
      </c>
      <c r="BN156" s="99"/>
    </row>
    <row r="157" spans="42:66">
      <c r="AP157" s="17"/>
      <c r="AQ157" s="100" t="s">
        <v>146</v>
      </c>
      <c r="AR157" s="97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>
        <v>4</v>
      </c>
      <c r="BH157" s="98">
        <v>7</v>
      </c>
      <c r="BI157" s="98"/>
      <c r="BJ157" s="98"/>
      <c r="BK157" s="98"/>
      <c r="BL157" s="98">
        <v>6</v>
      </c>
      <c r="BM157" s="98">
        <v>4</v>
      </c>
      <c r="BN157" s="99"/>
    </row>
    <row r="158" spans="42:66">
      <c r="AP158" s="17"/>
      <c r="AQ158" s="100" t="s">
        <v>147</v>
      </c>
      <c r="AR158" s="97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>
        <v>4</v>
      </c>
      <c r="BH158" s="98">
        <v>4</v>
      </c>
      <c r="BI158" s="98"/>
      <c r="BJ158" s="98"/>
      <c r="BK158" s="98"/>
      <c r="BL158" s="98">
        <v>3</v>
      </c>
      <c r="BM158" s="98">
        <v>4</v>
      </c>
      <c r="BN158" s="99"/>
    </row>
    <row r="159" spans="42:66">
      <c r="AP159" s="17"/>
      <c r="AQ159" s="100" t="s">
        <v>148</v>
      </c>
      <c r="AR159" s="97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>
        <v>2</v>
      </c>
      <c r="BH159" s="98">
        <v>3</v>
      </c>
      <c r="BI159" s="98"/>
      <c r="BJ159" s="98"/>
      <c r="BK159" s="98"/>
      <c r="BL159" s="98">
        <v>4</v>
      </c>
      <c r="BM159" s="98">
        <v>3</v>
      </c>
      <c r="BN159" s="99"/>
    </row>
    <row r="160" spans="42:66">
      <c r="AP160" s="17"/>
      <c r="AQ160" s="100" t="s">
        <v>149</v>
      </c>
      <c r="AR160" s="97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>
        <v>3</v>
      </c>
      <c r="BH160" s="98">
        <v>4</v>
      </c>
      <c r="BI160" s="98"/>
      <c r="BJ160" s="98"/>
      <c r="BK160" s="98"/>
      <c r="BL160" s="98">
        <v>3</v>
      </c>
      <c r="BM160" s="98">
        <v>3</v>
      </c>
      <c r="BN160" s="99"/>
    </row>
    <row r="161" spans="42:66">
      <c r="AP161" s="17"/>
      <c r="AQ161" s="100" t="s">
        <v>150</v>
      </c>
      <c r="AR161" s="97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>
        <v>4</v>
      </c>
      <c r="BH161" s="98">
        <v>2</v>
      </c>
      <c r="BI161" s="98"/>
      <c r="BJ161" s="98"/>
      <c r="BK161" s="98"/>
      <c r="BL161" s="98">
        <v>2</v>
      </c>
      <c r="BM161" s="98">
        <v>4</v>
      </c>
      <c r="BN161" s="99"/>
    </row>
    <row r="162" spans="42:66">
      <c r="AP162" s="17"/>
      <c r="AQ162" s="100" t="s">
        <v>151</v>
      </c>
      <c r="AR162" s="97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>
        <v>3</v>
      </c>
      <c r="BH162" s="98">
        <v>6</v>
      </c>
      <c r="BI162" s="98"/>
      <c r="BJ162" s="98"/>
      <c r="BK162" s="98"/>
      <c r="BL162" s="98">
        <v>4</v>
      </c>
      <c r="BM162" s="98">
        <v>4</v>
      </c>
      <c r="BN162" s="99"/>
    </row>
    <row r="163" spans="42:66">
      <c r="AP163" s="17"/>
      <c r="AQ163" s="100" t="s">
        <v>152</v>
      </c>
      <c r="AR163" s="97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>
        <v>2</v>
      </c>
      <c r="BH163" s="98">
        <v>3</v>
      </c>
      <c r="BI163" s="98"/>
      <c r="BJ163" s="98"/>
      <c r="BK163" s="98"/>
      <c r="BL163" s="98">
        <v>4</v>
      </c>
      <c r="BM163" s="98">
        <v>3</v>
      </c>
      <c r="BN163" s="99"/>
    </row>
    <row r="164" spans="42:66">
      <c r="AP164" s="17"/>
      <c r="AQ164" s="100" t="s">
        <v>153</v>
      </c>
      <c r="AR164" s="97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>
        <v>7</v>
      </c>
      <c r="BH164" s="98">
        <v>6</v>
      </c>
      <c r="BI164" s="98"/>
      <c r="BJ164" s="98"/>
      <c r="BK164" s="98"/>
      <c r="BL164" s="98">
        <v>5</v>
      </c>
      <c r="BM164" s="98">
        <v>4</v>
      </c>
      <c r="BN164" s="99"/>
    </row>
    <row r="165" spans="42:66">
      <c r="AP165" s="17"/>
      <c r="AQ165" s="100" t="s">
        <v>154</v>
      </c>
      <c r="AR165" s="97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>
        <v>8</v>
      </c>
      <c r="BH165" s="98">
        <v>3</v>
      </c>
      <c r="BI165" s="98"/>
      <c r="BJ165" s="98"/>
      <c r="BK165" s="98"/>
      <c r="BL165" s="98">
        <v>4</v>
      </c>
      <c r="BM165" s="98">
        <v>4</v>
      </c>
      <c r="BN165" s="99"/>
    </row>
    <row r="166" spans="42:66">
      <c r="AP166" s="17"/>
      <c r="AQ166" s="100" t="s">
        <v>155</v>
      </c>
      <c r="AR166" s="97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>
        <v>5</v>
      </c>
      <c r="BH166" s="98">
        <v>5</v>
      </c>
      <c r="BI166" s="98"/>
      <c r="BJ166" s="98"/>
      <c r="BK166" s="98"/>
      <c r="BL166" s="98">
        <v>4</v>
      </c>
      <c r="BM166" s="98">
        <v>3</v>
      </c>
      <c r="BN166" s="99"/>
    </row>
    <row r="167" spans="42:66">
      <c r="AP167" s="17"/>
      <c r="AQ167" s="100" t="s">
        <v>156</v>
      </c>
      <c r="AR167" s="97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>
        <v>4</v>
      </c>
      <c r="BH167" s="98">
        <v>3</v>
      </c>
      <c r="BI167" s="98"/>
      <c r="BJ167" s="98"/>
      <c r="BK167" s="98"/>
      <c r="BL167" s="98">
        <v>4</v>
      </c>
      <c r="BM167" s="98">
        <v>5</v>
      </c>
      <c r="BN167" s="99"/>
    </row>
    <row r="168" spans="42:66">
      <c r="AP168" s="17"/>
      <c r="AQ168" s="100" t="s">
        <v>157</v>
      </c>
      <c r="AR168" s="97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>
        <v>4</v>
      </c>
      <c r="BH168" s="98">
        <v>3</v>
      </c>
      <c r="BI168" s="98"/>
      <c r="BJ168" s="98"/>
      <c r="BK168" s="98"/>
      <c r="BL168" s="98">
        <v>5</v>
      </c>
      <c r="BM168" s="98">
        <v>3</v>
      </c>
      <c r="BN168" s="99"/>
    </row>
    <row r="169" spans="42:66">
      <c r="AP169" s="15" t="s">
        <v>69</v>
      </c>
      <c r="AQ169" s="93" t="s">
        <v>140</v>
      </c>
      <c r="AR169" s="94">
        <v>4</v>
      </c>
      <c r="AS169" s="95">
        <v>4</v>
      </c>
      <c r="AT169" s="95">
        <v>4</v>
      </c>
      <c r="AU169" s="95">
        <v>4</v>
      </c>
      <c r="AV169" s="95">
        <v>3</v>
      </c>
      <c r="AW169" s="95">
        <v>4</v>
      </c>
      <c r="AX169" s="95">
        <v>3</v>
      </c>
      <c r="AY169" s="95">
        <v>3</v>
      </c>
      <c r="AZ169" s="95"/>
      <c r="BA169" s="95">
        <v>3</v>
      </c>
      <c r="BB169" s="95">
        <v>3</v>
      </c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6"/>
    </row>
    <row r="170" spans="42:66">
      <c r="AP170" s="17"/>
      <c r="AQ170" s="100" t="s">
        <v>141</v>
      </c>
      <c r="AR170" s="97">
        <v>3</v>
      </c>
      <c r="AS170" s="98">
        <v>3</v>
      </c>
      <c r="AT170" s="98">
        <v>4</v>
      </c>
      <c r="AU170" s="98">
        <v>2</v>
      </c>
      <c r="AV170" s="98">
        <v>3</v>
      </c>
      <c r="AW170" s="98">
        <v>3</v>
      </c>
      <c r="AX170" s="98">
        <v>2</v>
      </c>
      <c r="AY170" s="98">
        <v>3</v>
      </c>
      <c r="AZ170" s="98"/>
      <c r="BA170" s="98">
        <v>3</v>
      </c>
      <c r="BB170" s="98">
        <v>2</v>
      </c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9"/>
    </row>
    <row r="171" spans="42:66">
      <c r="AP171" s="17"/>
      <c r="AQ171" s="100" t="s">
        <v>142</v>
      </c>
      <c r="AR171" s="97">
        <v>3</v>
      </c>
      <c r="AS171" s="98">
        <v>3</v>
      </c>
      <c r="AT171" s="98">
        <v>4</v>
      </c>
      <c r="AU171" s="98">
        <v>5</v>
      </c>
      <c r="AV171" s="98">
        <v>3</v>
      </c>
      <c r="AW171" s="98">
        <v>4</v>
      </c>
      <c r="AX171" s="98">
        <v>4</v>
      </c>
      <c r="AY171" s="98">
        <v>4</v>
      </c>
      <c r="AZ171" s="98"/>
      <c r="BA171" s="98">
        <v>3</v>
      </c>
      <c r="BB171" s="98">
        <v>3</v>
      </c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9"/>
    </row>
    <row r="172" spans="42:66">
      <c r="AP172" s="17"/>
      <c r="AQ172" s="100" t="s">
        <v>143</v>
      </c>
      <c r="AR172" s="97">
        <v>4</v>
      </c>
      <c r="AS172" s="98">
        <v>5</v>
      </c>
      <c r="AT172" s="98">
        <v>5</v>
      </c>
      <c r="AU172" s="98">
        <v>4</v>
      </c>
      <c r="AV172" s="98">
        <v>4</v>
      </c>
      <c r="AW172" s="98">
        <v>4</v>
      </c>
      <c r="AX172" s="98">
        <v>4</v>
      </c>
      <c r="AY172" s="98">
        <v>5</v>
      </c>
      <c r="AZ172" s="98"/>
      <c r="BA172" s="98">
        <v>4</v>
      </c>
      <c r="BB172" s="98">
        <v>5</v>
      </c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9"/>
    </row>
    <row r="173" spans="42:66">
      <c r="AP173" s="17"/>
      <c r="AQ173" s="100" t="s">
        <v>144</v>
      </c>
      <c r="AR173" s="97">
        <v>3</v>
      </c>
      <c r="AS173" s="98">
        <v>3</v>
      </c>
      <c r="AT173" s="98">
        <v>3</v>
      </c>
      <c r="AU173" s="98">
        <v>4</v>
      </c>
      <c r="AV173" s="98">
        <v>3</v>
      </c>
      <c r="AW173" s="98">
        <v>4</v>
      </c>
      <c r="AX173" s="98">
        <v>3</v>
      </c>
      <c r="AY173" s="98">
        <v>3</v>
      </c>
      <c r="AZ173" s="98"/>
      <c r="BA173" s="98">
        <v>3</v>
      </c>
      <c r="BB173" s="98">
        <v>3</v>
      </c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9"/>
    </row>
    <row r="174" spans="42:66">
      <c r="AP174" s="17"/>
      <c r="AQ174" s="100" t="s">
        <v>145</v>
      </c>
      <c r="AR174" s="97">
        <v>2</v>
      </c>
      <c r="AS174" s="98">
        <v>2</v>
      </c>
      <c r="AT174" s="98">
        <v>3</v>
      </c>
      <c r="AU174" s="98">
        <v>3</v>
      </c>
      <c r="AV174" s="98">
        <v>3</v>
      </c>
      <c r="AW174" s="98">
        <v>3</v>
      </c>
      <c r="AX174" s="98">
        <v>3</v>
      </c>
      <c r="AY174" s="98">
        <v>3</v>
      </c>
      <c r="AZ174" s="98"/>
      <c r="BA174" s="98">
        <v>2</v>
      </c>
      <c r="BB174" s="98">
        <v>2</v>
      </c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9"/>
    </row>
    <row r="175" spans="42:66">
      <c r="AP175" s="17"/>
      <c r="AQ175" s="100" t="s">
        <v>146</v>
      </c>
      <c r="AR175" s="97">
        <v>4</v>
      </c>
      <c r="AS175" s="98">
        <v>5</v>
      </c>
      <c r="AT175" s="98">
        <v>4</v>
      </c>
      <c r="AU175" s="98">
        <v>3</v>
      </c>
      <c r="AV175" s="98">
        <v>4</v>
      </c>
      <c r="AW175" s="98">
        <v>4</v>
      </c>
      <c r="AX175" s="98">
        <v>5</v>
      </c>
      <c r="AY175" s="98">
        <v>3</v>
      </c>
      <c r="AZ175" s="98"/>
      <c r="BA175" s="98">
        <v>5</v>
      </c>
      <c r="BB175" s="98">
        <v>3</v>
      </c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9"/>
    </row>
    <row r="176" spans="42:66">
      <c r="AP176" s="17"/>
      <c r="AQ176" s="100" t="s">
        <v>147</v>
      </c>
      <c r="AR176" s="97">
        <v>4</v>
      </c>
      <c r="AS176" s="98">
        <v>4</v>
      </c>
      <c r="AT176" s="98">
        <v>2</v>
      </c>
      <c r="AU176" s="98">
        <v>3</v>
      </c>
      <c r="AV176" s="98">
        <v>3</v>
      </c>
      <c r="AW176" s="98">
        <v>3</v>
      </c>
      <c r="AX176" s="98">
        <v>2</v>
      </c>
      <c r="AY176" s="98">
        <v>4</v>
      </c>
      <c r="AZ176" s="98"/>
      <c r="BA176" s="98">
        <v>3</v>
      </c>
      <c r="BB176" s="98">
        <v>4</v>
      </c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9"/>
    </row>
    <row r="177" spans="42:66">
      <c r="AP177" s="17"/>
      <c r="AQ177" s="100" t="s">
        <v>148</v>
      </c>
      <c r="AR177" s="97">
        <v>4</v>
      </c>
      <c r="AS177" s="98">
        <v>3</v>
      </c>
      <c r="AT177" s="98">
        <v>3</v>
      </c>
      <c r="AU177" s="98">
        <v>3</v>
      </c>
      <c r="AV177" s="98">
        <v>4</v>
      </c>
      <c r="AW177" s="98">
        <v>3</v>
      </c>
      <c r="AX177" s="98">
        <v>3</v>
      </c>
      <c r="AY177" s="98">
        <v>3</v>
      </c>
      <c r="AZ177" s="98"/>
      <c r="BA177" s="98">
        <v>4</v>
      </c>
      <c r="BB177" s="98">
        <v>3</v>
      </c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9"/>
    </row>
    <row r="178" spans="42:66">
      <c r="AP178" s="17"/>
      <c r="AQ178" s="100" t="s">
        <v>149</v>
      </c>
      <c r="AR178" s="97">
        <v>3</v>
      </c>
      <c r="AS178" s="98">
        <v>4</v>
      </c>
      <c r="AT178" s="98">
        <v>2</v>
      </c>
      <c r="AU178" s="98">
        <v>3</v>
      </c>
      <c r="AV178" s="98">
        <v>3</v>
      </c>
      <c r="AW178" s="98">
        <v>2</v>
      </c>
      <c r="AX178" s="98">
        <v>2</v>
      </c>
      <c r="AY178" s="98">
        <v>2</v>
      </c>
      <c r="AZ178" s="98"/>
      <c r="BA178" s="98">
        <v>4</v>
      </c>
      <c r="BB178" s="98">
        <v>2</v>
      </c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9"/>
    </row>
    <row r="179" spans="42:66">
      <c r="AP179" s="17"/>
      <c r="AQ179" s="100" t="s">
        <v>150</v>
      </c>
      <c r="AR179" s="97">
        <v>3</v>
      </c>
      <c r="AS179" s="98">
        <v>2</v>
      </c>
      <c r="AT179" s="98">
        <v>3</v>
      </c>
      <c r="AU179" s="98">
        <v>2</v>
      </c>
      <c r="AV179" s="98">
        <v>2</v>
      </c>
      <c r="AW179" s="98">
        <v>2</v>
      </c>
      <c r="AX179" s="98">
        <v>4</v>
      </c>
      <c r="AY179" s="98">
        <v>3</v>
      </c>
      <c r="AZ179" s="98"/>
      <c r="BA179" s="98">
        <v>3</v>
      </c>
      <c r="BB179" s="98">
        <v>2</v>
      </c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9"/>
    </row>
    <row r="180" spans="42:66">
      <c r="AP180" s="17"/>
      <c r="AQ180" s="100" t="s">
        <v>151</v>
      </c>
      <c r="AR180" s="97">
        <v>2</v>
      </c>
      <c r="AS180" s="98">
        <v>2</v>
      </c>
      <c r="AT180" s="98">
        <v>2</v>
      </c>
      <c r="AU180" s="98">
        <v>3</v>
      </c>
      <c r="AV180" s="98">
        <v>3</v>
      </c>
      <c r="AW180" s="98">
        <v>3</v>
      </c>
      <c r="AX180" s="98">
        <v>3</v>
      </c>
      <c r="AY180" s="98">
        <v>2</v>
      </c>
      <c r="AZ180" s="98"/>
      <c r="BA180" s="98">
        <v>3</v>
      </c>
      <c r="BB180" s="98">
        <v>2</v>
      </c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9"/>
    </row>
    <row r="181" spans="42:66">
      <c r="AP181" s="17"/>
      <c r="AQ181" s="100" t="s">
        <v>152</v>
      </c>
      <c r="AR181" s="97">
        <v>3</v>
      </c>
      <c r="AS181" s="98">
        <v>2</v>
      </c>
      <c r="AT181" s="98">
        <v>3</v>
      </c>
      <c r="AU181" s="98">
        <v>2</v>
      </c>
      <c r="AV181" s="98">
        <v>3</v>
      </c>
      <c r="AW181" s="98">
        <v>3</v>
      </c>
      <c r="AX181" s="98">
        <v>2</v>
      </c>
      <c r="AY181" s="98">
        <v>2</v>
      </c>
      <c r="AZ181" s="98"/>
      <c r="BA181" s="98">
        <v>2</v>
      </c>
      <c r="BB181" s="98">
        <v>3</v>
      </c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9"/>
    </row>
    <row r="182" spans="42:66">
      <c r="AP182" s="17"/>
      <c r="AQ182" s="100" t="s">
        <v>153</v>
      </c>
      <c r="AR182" s="97">
        <v>3</v>
      </c>
      <c r="AS182" s="98">
        <v>4</v>
      </c>
      <c r="AT182" s="98">
        <v>5</v>
      </c>
      <c r="AU182" s="98">
        <v>4</v>
      </c>
      <c r="AV182" s="98">
        <v>4</v>
      </c>
      <c r="AW182" s="98">
        <v>3</v>
      </c>
      <c r="AX182" s="98">
        <v>4</v>
      </c>
      <c r="AY182" s="98">
        <v>5</v>
      </c>
      <c r="AZ182" s="98"/>
      <c r="BA182" s="98">
        <v>4</v>
      </c>
      <c r="BB182" s="98">
        <v>3</v>
      </c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9"/>
    </row>
    <row r="183" spans="42:66">
      <c r="AP183" s="17"/>
      <c r="AQ183" s="100" t="s">
        <v>154</v>
      </c>
      <c r="AR183" s="97">
        <v>4</v>
      </c>
      <c r="AS183" s="98">
        <v>3</v>
      </c>
      <c r="AT183" s="98">
        <v>4</v>
      </c>
      <c r="AU183" s="98">
        <v>3</v>
      </c>
      <c r="AV183" s="98">
        <v>3</v>
      </c>
      <c r="AW183" s="98">
        <v>3</v>
      </c>
      <c r="AX183" s="98">
        <v>3</v>
      </c>
      <c r="AY183" s="98">
        <v>3</v>
      </c>
      <c r="AZ183" s="98"/>
      <c r="BA183" s="98">
        <v>3</v>
      </c>
      <c r="BB183" s="98">
        <v>3</v>
      </c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9"/>
    </row>
    <row r="184" spans="42:66">
      <c r="AP184" s="17"/>
      <c r="AQ184" s="100" t="s">
        <v>155</v>
      </c>
      <c r="AR184" s="97">
        <v>3</v>
      </c>
      <c r="AS184" s="98">
        <v>3</v>
      </c>
      <c r="AT184" s="98">
        <v>3</v>
      </c>
      <c r="AU184" s="98">
        <v>3</v>
      </c>
      <c r="AV184" s="98">
        <v>3</v>
      </c>
      <c r="AW184" s="98">
        <v>3</v>
      </c>
      <c r="AX184" s="98">
        <v>3</v>
      </c>
      <c r="AY184" s="98">
        <v>3</v>
      </c>
      <c r="AZ184" s="98"/>
      <c r="BA184" s="98">
        <v>3</v>
      </c>
      <c r="BB184" s="98">
        <v>3</v>
      </c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9"/>
    </row>
    <row r="185" spans="42:66">
      <c r="AP185" s="17"/>
      <c r="AQ185" s="100" t="s">
        <v>156</v>
      </c>
      <c r="AR185" s="97">
        <v>2</v>
      </c>
      <c r="AS185" s="98">
        <v>3</v>
      </c>
      <c r="AT185" s="98">
        <v>3</v>
      </c>
      <c r="AU185" s="98">
        <v>4</v>
      </c>
      <c r="AV185" s="98">
        <v>2</v>
      </c>
      <c r="AW185" s="98">
        <v>3</v>
      </c>
      <c r="AX185" s="98">
        <v>3</v>
      </c>
      <c r="AY185" s="98">
        <v>2</v>
      </c>
      <c r="AZ185" s="98"/>
      <c r="BA185" s="98">
        <v>2</v>
      </c>
      <c r="BB185" s="98">
        <v>2</v>
      </c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9"/>
    </row>
    <row r="186" spans="42:66">
      <c r="AP186" s="17"/>
      <c r="AQ186" s="100" t="s">
        <v>157</v>
      </c>
      <c r="AR186" s="97">
        <v>4</v>
      </c>
      <c r="AS186" s="98">
        <v>3</v>
      </c>
      <c r="AT186" s="98">
        <v>3</v>
      </c>
      <c r="AU186" s="98">
        <v>4</v>
      </c>
      <c r="AV186" s="98">
        <v>3</v>
      </c>
      <c r="AW186" s="98">
        <v>3</v>
      </c>
      <c r="AX186" s="98">
        <v>2</v>
      </c>
      <c r="AY186" s="98">
        <v>4</v>
      </c>
      <c r="AZ186" s="98"/>
      <c r="BA186" s="98">
        <v>2</v>
      </c>
      <c r="BB186" s="98">
        <v>3</v>
      </c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9"/>
    </row>
    <row r="187" spans="42:66">
      <c r="AP187" s="15" t="s">
        <v>77</v>
      </c>
      <c r="AQ187" s="93" t="s">
        <v>140</v>
      </c>
      <c r="AR187" s="94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>
        <v>7</v>
      </c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6"/>
    </row>
    <row r="188" spans="42:66">
      <c r="AP188" s="17"/>
      <c r="AQ188" s="100" t="s">
        <v>141</v>
      </c>
      <c r="AR188" s="97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>
        <v>3</v>
      </c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9"/>
    </row>
    <row r="189" spans="42:66">
      <c r="AP189" s="17"/>
      <c r="AQ189" s="100" t="s">
        <v>142</v>
      </c>
      <c r="AR189" s="97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>
        <v>5</v>
      </c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9"/>
    </row>
    <row r="190" spans="42:66">
      <c r="AP190" s="17"/>
      <c r="AQ190" s="100" t="s">
        <v>143</v>
      </c>
      <c r="AR190" s="97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>
        <v>7</v>
      </c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9"/>
    </row>
    <row r="191" spans="42:66">
      <c r="AP191" s="17"/>
      <c r="AQ191" s="100" t="s">
        <v>144</v>
      </c>
      <c r="AR191" s="97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>
        <v>4</v>
      </c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9"/>
    </row>
    <row r="192" spans="42:66">
      <c r="AP192" s="17"/>
      <c r="AQ192" s="100" t="s">
        <v>145</v>
      </c>
      <c r="AR192" s="97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>
        <v>3</v>
      </c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9"/>
    </row>
    <row r="193" spans="42:66">
      <c r="AP193" s="17"/>
      <c r="AQ193" s="100" t="s">
        <v>146</v>
      </c>
      <c r="AR193" s="97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>
        <v>6</v>
      </c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9"/>
    </row>
    <row r="194" spans="42:66">
      <c r="AP194" s="17"/>
      <c r="AQ194" s="100" t="s">
        <v>147</v>
      </c>
      <c r="AR194" s="97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>
        <v>4</v>
      </c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9"/>
    </row>
    <row r="195" spans="42:66">
      <c r="AP195" s="17"/>
      <c r="AQ195" s="100" t="s">
        <v>148</v>
      </c>
      <c r="AR195" s="97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>
        <v>4</v>
      </c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9"/>
    </row>
    <row r="196" spans="42:66">
      <c r="AP196" s="17"/>
      <c r="AQ196" s="100" t="s">
        <v>149</v>
      </c>
      <c r="AR196" s="97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>
        <v>3</v>
      </c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9"/>
    </row>
    <row r="197" spans="42:66">
      <c r="AP197" s="17"/>
      <c r="AQ197" s="100" t="s">
        <v>150</v>
      </c>
      <c r="AR197" s="97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>
        <v>3</v>
      </c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9"/>
    </row>
    <row r="198" spans="42:66">
      <c r="AP198" s="17"/>
      <c r="AQ198" s="100" t="s">
        <v>151</v>
      </c>
      <c r="AR198" s="97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>
        <v>4</v>
      </c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9"/>
    </row>
    <row r="199" spans="42:66">
      <c r="AP199" s="17"/>
      <c r="AQ199" s="100" t="s">
        <v>152</v>
      </c>
      <c r="AR199" s="97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>
        <v>4</v>
      </c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9"/>
    </row>
    <row r="200" spans="42:66">
      <c r="AP200" s="17"/>
      <c r="AQ200" s="100" t="s">
        <v>153</v>
      </c>
      <c r="AR200" s="97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>
        <v>5</v>
      </c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9"/>
    </row>
    <row r="201" spans="42:66">
      <c r="AP201" s="17"/>
      <c r="AQ201" s="100" t="s">
        <v>154</v>
      </c>
      <c r="AR201" s="97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>
        <v>5</v>
      </c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9"/>
    </row>
    <row r="202" spans="42:66">
      <c r="AP202" s="17"/>
      <c r="AQ202" s="100" t="s">
        <v>155</v>
      </c>
      <c r="AR202" s="97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>
        <v>4</v>
      </c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9"/>
    </row>
    <row r="203" spans="42:66">
      <c r="AP203" s="17"/>
      <c r="AQ203" s="100" t="s">
        <v>156</v>
      </c>
      <c r="AR203" s="97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>
        <v>4</v>
      </c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9"/>
    </row>
    <row r="204" spans="42:66">
      <c r="AP204" s="17"/>
      <c r="AQ204" s="100" t="s">
        <v>157</v>
      </c>
      <c r="AR204" s="97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>
        <v>4</v>
      </c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9"/>
    </row>
    <row r="205" spans="42:66">
      <c r="AP205" s="15" t="s">
        <v>115</v>
      </c>
      <c r="AQ205" s="93" t="s">
        <v>140</v>
      </c>
      <c r="AR205" s="94">
        <v>4</v>
      </c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6"/>
    </row>
    <row r="206" spans="42:66">
      <c r="AP206" s="17"/>
      <c r="AQ206" s="100" t="s">
        <v>141</v>
      </c>
      <c r="AR206" s="97">
        <v>3</v>
      </c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9"/>
    </row>
    <row r="207" spans="42:66">
      <c r="AP207" s="17"/>
      <c r="AQ207" s="100" t="s">
        <v>142</v>
      </c>
      <c r="AR207" s="97">
        <v>3</v>
      </c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9"/>
    </row>
    <row r="208" spans="42:66">
      <c r="AP208" s="17"/>
      <c r="AQ208" s="100" t="s">
        <v>143</v>
      </c>
      <c r="AR208" s="97">
        <v>5</v>
      </c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9"/>
    </row>
    <row r="209" spans="42:66">
      <c r="AP209" s="17"/>
      <c r="AQ209" s="100" t="s">
        <v>144</v>
      </c>
      <c r="AR209" s="97">
        <v>3</v>
      </c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9"/>
    </row>
    <row r="210" spans="42:66">
      <c r="AP210" s="17"/>
      <c r="AQ210" s="100" t="s">
        <v>145</v>
      </c>
      <c r="AR210" s="97">
        <v>3</v>
      </c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9"/>
    </row>
    <row r="211" spans="42:66">
      <c r="AP211" s="17"/>
      <c r="AQ211" s="100" t="s">
        <v>146</v>
      </c>
      <c r="AR211" s="97">
        <v>5</v>
      </c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9"/>
    </row>
    <row r="212" spans="42:66">
      <c r="AP212" s="17"/>
      <c r="AQ212" s="100" t="s">
        <v>147</v>
      </c>
      <c r="AR212" s="97">
        <v>4</v>
      </c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9"/>
    </row>
    <row r="213" spans="42:66">
      <c r="AP213" s="17"/>
      <c r="AQ213" s="100" t="s">
        <v>148</v>
      </c>
      <c r="AR213" s="97">
        <v>3</v>
      </c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9"/>
    </row>
    <row r="214" spans="42:66">
      <c r="AP214" s="17"/>
      <c r="AQ214" s="100" t="s">
        <v>149</v>
      </c>
      <c r="AR214" s="97">
        <v>3</v>
      </c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9"/>
    </row>
    <row r="215" spans="42:66">
      <c r="AP215" s="17"/>
      <c r="AQ215" s="100" t="s">
        <v>150</v>
      </c>
      <c r="AR215" s="97">
        <v>3</v>
      </c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9"/>
    </row>
    <row r="216" spans="42:66">
      <c r="AP216" s="17"/>
      <c r="AQ216" s="100" t="s">
        <v>151</v>
      </c>
      <c r="AR216" s="97">
        <v>4</v>
      </c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9"/>
    </row>
    <row r="217" spans="42:66">
      <c r="AP217" s="17"/>
      <c r="AQ217" s="100" t="s">
        <v>152</v>
      </c>
      <c r="AR217" s="97">
        <v>3</v>
      </c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9"/>
    </row>
    <row r="218" spans="42:66">
      <c r="AP218" s="17"/>
      <c r="AQ218" s="100" t="s">
        <v>153</v>
      </c>
      <c r="AR218" s="97">
        <v>3</v>
      </c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9"/>
    </row>
    <row r="219" spans="42:66">
      <c r="AP219" s="17"/>
      <c r="AQ219" s="100" t="s">
        <v>154</v>
      </c>
      <c r="AR219" s="97">
        <v>4</v>
      </c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9"/>
    </row>
    <row r="220" spans="42:66">
      <c r="AP220" s="17"/>
      <c r="AQ220" s="100" t="s">
        <v>155</v>
      </c>
      <c r="AR220" s="97">
        <v>3</v>
      </c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9"/>
    </row>
    <row r="221" spans="42:66">
      <c r="AP221" s="17"/>
      <c r="AQ221" s="100" t="s">
        <v>156</v>
      </c>
      <c r="AR221" s="97">
        <v>5</v>
      </c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9"/>
    </row>
    <row r="222" spans="42:66">
      <c r="AP222" s="17"/>
      <c r="AQ222" s="100" t="s">
        <v>157</v>
      </c>
      <c r="AR222" s="97">
        <v>4</v>
      </c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9"/>
    </row>
    <row r="223" spans="42:66">
      <c r="AP223" s="15" t="s">
        <v>168</v>
      </c>
      <c r="AQ223" s="93" t="s">
        <v>140</v>
      </c>
      <c r="AR223" s="94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>
        <v>6</v>
      </c>
      <c r="BN223" s="96"/>
    </row>
    <row r="224" spans="42:66">
      <c r="AP224" s="17"/>
      <c r="AQ224" s="100" t="s">
        <v>141</v>
      </c>
      <c r="AR224" s="97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>
        <v>4</v>
      </c>
      <c r="BN224" s="99"/>
    </row>
    <row r="225" spans="42:66">
      <c r="AP225" s="17"/>
      <c r="AQ225" s="100" t="s">
        <v>142</v>
      </c>
      <c r="AR225" s="97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>
        <v>6</v>
      </c>
      <c r="BN225" s="99"/>
    </row>
    <row r="226" spans="42:66">
      <c r="AP226" s="17"/>
      <c r="AQ226" s="100" t="s">
        <v>143</v>
      </c>
      <c r="AR226" s="97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>
        <v>10</v>
      </c>
      <c r="BN226" s="99"/>
    </row>
    <row r="227" spans="42:66">
      <c r="AP227" s="17"/>
      <c r="AQ227" s="100" t="s">
        <v>144</v>
      </c>
      <c r="AR227" s="97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>
        <v>4</v>
      </c>
      <c r="BN227" s="99"/>
    </row>
    <row r="228" spans="42:66">
      <c r="AP228" s="17"/>
      <c r="AQ228" s="100" t="s">
        <v>145</v>
      </c>
      <c r="AR228" s="97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>
        <v>3</v>
      </c>
      <c r="BN228" s="99"/>
    </row>
    <row r="229" spans="42:66">
      <c r="AP229" s="17"/>
      <c r="AQ229" s="100" t="s">
        <v>146</v>
      </c>
      <c r="AR229" s="97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>
        <v>6</v>
      </c>
      <c r="BN229" s="99"/>
    </row>
    <row r="230" spans="42:66">
      <c r="AP230" s="17"/>
      <c r="AQ230" s="100" t="s">
        <v>147</v>
      </c>
      <c r="AR230" s="97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>
        <v>6</v>
      </c>
      <c r="BN230" s="99"/>
    </row>
    <row r="231" spans="42:66">
      <c r="AP231" s="17"/>
      <c r="AQ231" s="100" t="s">
        <v>148</v>
      </c>
      <c r="AR231" s="97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>
        <v>5</v>
      </c>
      <c r="BN231" s="99"/>
    </row>
    <row r="232" spans="42:66">
      <c r="AP232" s="17"/>
      <c r="AQ232" s="100" t="s">
        <v>149</v>
      </c>
      <c r="AR232" s="97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>
        <v>6</v>
      </c>
      <c r="BN232" s="99"/>
    </row>
    <row r="233" spans="42:66">
      <c r="AP233" s="17"/>
      <c r="AQ233" s="100" t="s">
        <v>150</v>
      </c>
      <c r="AR233" s="97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>
        <v>4</v>
      </c>
      <c r="BN233" s="99"/>
    </row>
    <row r="234" spans="42:66">
      <c r="AP234" s="17"/>
      <c r="AQ234" s="100" t="s">
        <v>151</v>
      </c>
      <c r="AR234" s="97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>
        <v>6</v>
      </c>
      <c r="BN234" s="99"/>
    </row>
    <row r="235" spans="42:66">
      <c r="AP235" s="17"/>
      <c r="AQ235" s="100" t="s">
        <v>152</v>
      </c>
      <c r="AR235" s="97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>
        <v>3</v>
      </c>
      <c r="BN235" s="99"/>
    </row>
    <row r="236" spans="42:66">
      <c r="AP236" s="17"/>
      <c r="AQ236" s="100" t="s">
        <v>153</v>
      </c>
      <c r="AR236" s="97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>
        <v>7</v>
      </c>
      <c r="BN236" s="99"/>
    </row>
    <row r="237" spans="42:66">
      <c r="AP237" s="17"/>
      <c r="AQ237" s="100" t="s">
        <v>154</v>
      </c>
      <c r="AR237" s="97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>
        <v>7</v>
      </c>
      <c r="BN237" s="99"/>
    </row>
    <row r="238" spans="42:66">
      <c r="AP238" s="17"/>
      <c r="AQ238" s="100" t="s">
        <v>155</v>
      </c>
      <c r="AR238" s="97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>
        <v>5</v>
      </c>
      <c r="BN238" s="99"/>
    </row>
    <row r="239" spans="42:66">
      <c r="AP239" s="17"/>
      <c r="AQ239" s="100" t="s">
        <v>156</v>
      </c>
      <c r="AR239" s="97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>
        <v>3</v>
      </c>
      <c r="BN239" s="99"/>
    </row>
    <row r="240" spans="42:66">
      <c r="AP240" s="17"/>
      <c r="AQ240" s="100" t="s">
        <v>157</v>
      </c>
      <c r="AR240" s="97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>
        <v>5</v>
      </c>
      <c r="BN240" s="99"/>
    </row>
    <row r="241" spans="42:66">
      <c r="AP241" s="15" t="s">
        <v>99</v>
      </c>
      <c r="AQ241" s="93" t="s">
        <v>140</v>
      </c>
      <c r="AR241" s="94"/>
      <c r="AS241" s="95"/>
      <c r="AT241" s="95">
        <v>3</v>
      </c>
      <c r="AU241" s="95"/>
      <c r="AV241" s="95">
        <v>3</v>
      </c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6"/>
    </row>
    <row r="242" spans="42:66">
      <c r="AP242" s="17"/>
      <c r="AQ242" s="100" t="s">
        <v>141</v>
      </c>
      <c r="AR242" s="97"/>
      <c r="AS242" s="98"/>
      <c r="AT242" s="98">
        <v>3</v>
      </c>
      <c r="AU242" s="98"/>
      <c r="AV242" s="98">
        <v>2</v>
      </c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9"/>
    </row>
    <row r="243" spans="42:66">
      <c r="AP243" s="17"/>
      <c r="AQ243" s="100" t="s">
        <v>142</v>
      </c>
      <c r="AR243" s="97"/>
      <c r="AS243" s="98"/>
      <c r="AT243" s="98">
        <v>3</v>
      </c>
      <c r="AU243" s="98"/>
      <c r="AV243" s="98">
        <v>3</v>
      </c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9"/>
    </row>
    <row r="244" spans="42:66">
      <c r="AP244" s="17"/>
      <c r="AQ244" s="100" t="s">
        <v>143</v>
      </c>
      <c r="AR244" s="97"/>
      <c r="AS244" s="98"/>
      <c r="AT244" s="98">
        <v>6</v>
      </c>
      <c r="AU244" s="98"/>
      <c r="AV244" s="98">
        <v>3</v>
      </c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9"/>
    </row>
    <row r="245" spans="42:66">
      <c r="AP245" s="17"/>
      <c r="AQ245" s="100" t="s">
        <v>144</v>
      </c>
      <c r="AR245" s="97"/>
      <c r="AS245" s="98"/>
      <c r="AT245" s="98">
        <v>3</v>
      </c>
      <c r="AU245" s="98"/>
      <c r="AV245" s="98">
        <v>2</v>
      </c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9"/>
    </row>
    <row r="246" spans="42:66">
      <c r="AP246" s="17"/>
      <c r="AQ246" s="100" t="s">
        <v>145</v>
      </c>
      <c r="AR246" s="97"/>
      <c r="AS246" s="98"/>
      <c r="AT246" s="98">
        <v>2</v>
      </c>
      <c r="AU246" s="98"/>
      <c r="AV246" s="98">
        <v>3</v>
      </c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9"/>
    </row>
    <row r="247" spans="42:66">
      <c r="AP247" s="17"/>
      <c r="AQ247" s="100" t="s">
        <v>146</v>
      </c>
      <c r="AR247" s="97"/>
      <c r="AS247" s="98"/>
      <c r="AT247" s="98">
        <v>4</v>
      </c>
      <c r="AU247" s="98"/>
      <c r="AV247" s="98">
        <v>4</v>
      </c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9"/>
    </row>
    <row r="248" spans="42:66">
      <c r="AP248" s="17"/>
      <c r="AQ248" s="100" t="s">
        <v>147</v>
      </c>
      <c r="AR248" s="97"/>
      <c r="AS248" s="98"/>
      <c r="AT248" s="98">
        <v>4</v>
      </c>
      <c r="AU248" s="98"/>
      <c r="AV248" s="98">
        <v>4</v>
      </c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9"/>
    </row>
    <row r="249" spans="42:66">
      <c r="AP249" s="17"/>
      <c r="AQ249" s="100" t="s">
        <v>148</v>
      </c>
      <c r="AR249" s="97"/>
      <c r="AS249" s="98"/>
      <c r="AT249" s="98">
        <v>2</v>
      </c>
      <c r="AU249" s="98"/>
      <c r="AV249" s="98">
        <v>4</v>
      </c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9"/>
    </row>
    <row r="250" spans="42:66">
      <c r="AP250" s="17"/>
      <c r="AQ250" s="100" t="s">
        <v>149</v>
      </c>
      <c r="AR250" s="97"/>
      <c r="AS250" s="98"/>
      <c r="AT250" s="98">
        <v>3</v>
      </c>
      <c r="AU250" s="98"/>
      <c r="AV250" s="98">
        <v>3</v>
      </c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9"/>
    </row>
    <row r="251" spans="42:66">
      <c r="AP251" s="17"/>
      <c r="AQ251" s="100" t="s">
        <v>150</v>
      </c>
      <c r="AR251" s="97"/>
      <c r="AS251" s="98"/>
      <c r="AT251" s="98">
        <v>3</v>
      </c>
      <c r="AU251" s="98"/>
      <c r="AV251" s="98">
        <v>3</v>
      </c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9"/>
    </row>
    <row r="252" spans="42:66">
      <c r="AP252" s="17"/>
      <c r="AQ252" s="100" t="s">
        <v>151</v>
      </c>
      <c r="AR252" s="97"/>
      <c r="AS252" s="98"/>
      <c r="AT252" s="98">
        <v>3</v>
      </c>
      <c r="AU252" s="98"/>
      <c r="AV252" s="98">
        <v>3</v>
      </c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9"/>
    </row>
    <row r="253" spans="42:66">
      <c r="AP253" s="17"/>
      <c r="AQ253" s="100" t="s">
        <v>152</v>
      </c>
      <c r="AR253" s="97"/>
      <c r="AS253" s="98"/>
      <c r="AT253" s="98">
        <v>3</v>
      </c>
      <c r="AU253" s="98"/>
      <c r="AV253" s="98">
        <v>3</v>
      </c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9"/>
    </row>
    <row r="254" spans="42:66">
      <c r="AP254" s="17"/>
      <c r="AQ254" s="100" t="s">
        <v>153</v>
      </c>
      <c r="AR254" s="97"/>
      <c r="AS254" s="98"/>
      <c r="AT254" s="98">
        <v>3</v>
      </c>
      <c r="AU254" s="98"/>
      <c r="AV254" s="98">
        <v>4</v>
      </c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9"/>
    </row>
    <row r="255" spans="42:66">
      <c r="AP255" s="17"/>
      <c r="AQ255" s="100" t="s">
        <v>154</v>
      </c>
      <c r="AR255" s="97"/>
      <c r="AS255" s="98"/>
      <c r="AT255" s="98">
        <v>3</v>
      </c>
      <c r="AU255" s="98"/>
      <c r="AV255" s="98">
        <v>4</v>
      </c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9"/>
    </row>
    <row r="256" spans="42:66">
      <c r="AP256" s="17"/>
      <c r="AQ256" s="100" t="s">
        <v>155</v>
      </c>
      <c r="AR256" s="97"/>
      <c r="AS256" s="98"/>
      <c r="AT256" s="98">
        <v>3</v>
      </c>
      <c r="AU256" s="98"/>
      <c r="AV256" s="98">
        <v>3</v>
      </c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9"/>
    </row>
    <row r="257" spans="42:66">
      <c r="AP257" s="17"/>
      <c r="AQ257" s="100" t="s">
        <v>156</v>
      </c>
      <c r="AR257" s="97"/>
      <c r="AS257" s="98"/>
      <c r="AT257" s="98">
        <v>3</v>
      </c>
      <c r="AU257" s="98"/>
      <c r="AV257" s="98">
        <v>2</v>
      </c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9"/>
    </row>
    <row r="258" spans="42:66">
      <c r="AP258" s="17"/>
      <c r="AQ258" s="100" t="s">
        <v>157</v>
      </c>
      <c r="AR258" s="97"/>
      <c r="AS258" s="98"/>
      <c r="AT258" s="98">
        <v>4</v>
      </c>
      <c r="AU258" s="98"/>
      <c r="AV258" s="98">
        <v>4</v>
      </c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9"/>
    </row>
    <row r="259" spans="42:66">
      <c r="AP259" s="15" t="s">
        <v>91</v>
      </c>
      <c r="AQ259" s="93" t="s">
        <v>140</v>
      </c>
      <c r="AR259" s="94"/>
      <c r="AS259" s="95">
        <v>4</v>
      </c>
      <c r="AT259" s="95">
        <v>3</v>
      </c>
      <c r="AU259" s="95">
        <v>4</v>
      </c>
      <c r="AV259" s="95">
        <v>3</v>
      </c>
      <c r="AW259" s="95">
        <v>4</v>
      </c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6"/>
    </row>
    <row r="260" spans="42:66">
      <c r="AP260" s="17"/>
      <c r="AQ260" s="100" t="s">
        <v>141</v>
      </c>
      <c r="AR260" s="97"/>
      <c r="AS260" s="98">
        <v>2</v>
      </c>
      <c r="AT260" s="98">
        <v>2</v>
      </c>
      <c r="AU260" s="98">
        <v>2</v>
      </c>
      <c r="AV260" s="98">
        <v>2</v>
      </c>
      <c r="AW260" s="98">
        <v>3</v>
      </c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9"/>
    </row>
    <row r="261" spans="42:66">
      <c r="AP261" s="17"/>
      <c r="AQ261" s="100" t="s">
        <v>142</v>
      </c>
      <c r="AR261" s="97"/>
      <c r="AS261" s="98">
        <v>3</v>
      </c>
      <c r="AT261" s="98">
        <v>3</v>
      </c>
      <c r="AU261" s="98">
        <v>3</v>
      </c>
      <c r="AV261" s="98">
        <v>3</v>
      </c>
      <c r="AW261" s="98">
        <v>3</v>
      </c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9"/>
    </row>
    <row r="262" spans="42:66">
      <c r="AP262" s="17"/>
      <c r="AQ262" s="100" t="s">
        <v>143</v>
      </c>
      <c r="AR262" s="97"/>
      <c r="AS262" s="98">
        <v>3</v>
      </c>
      <c r="AT262" s="98">
        <v>4</v>
      </c>
      <c r="AU262" s="98">
        <v>3</v>
      </c>
      <c r="AV262" s="98">
        <v>4</v>
      </c>
      <c r="AW262" s="98">
        <v>3</v>
      </c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9"/>
    </row>
    <row r="263" spans="42:66">
      <c r="AP263" s="17"/>
      <c r="AQ263" s="100" t="s">
        <v>144</v>
      </c>
      <c r="AR263" s="97"/>
      <c r="AS263" s="98">
        <v>3</v>
      </c>
      <c r="AT263" s="98">
        <v>3</v>
      </c>
      <c r="AU263" s="98">
        <v>3</v>
      </c>
      <c r="AV263" s="98">
        <v>3</v>
      </c>
      <c r="AW263" s="98">
        <v>3</v>
      </c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9"/>
    </row>
    <row r="264" spans="42:66">
      <c r="AP264" s="17"/>
      <c r="AQ264" s="100" t="s">
        <v>145</v>
      </c>
      <c r="AR264" s="97"/>
      <c r="AS264" s="98">
        <v>2</v>
      </c>
      <c r="AT264" s="98">
        <v>2</v>
      </c>
      <c r="AU264" s="98">
        <v>4</v>
      </c>
      <c r="AV264" s="98">
        <v>2</v>
      </c>
      <c r="AW264" s="98">
        <v>2</v>
      </c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9"/>
    </row>
    <row r="265" spans="42:66">
      <c r="AP265" s="17"/>
      <c r="AQ265" s="100" t="s">
        <v>146</v>
      </c>
      <c r="AR265" s="97"/>
      <c r="AS265" s="98">
        <v>4</v>
      </c>
      <c r="AT265" s="98">
        <v>4</v>
      </c>
      <c r="AU265" s="98">
        <v>3</v>
      </c>
      <c r="AV265" s="98">
        <v>3</v>
      </c>
      <c r="AW265" s="98">
        <v>3</v>
      </c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9"/>
    </row>
    <row r="266" spans="42:66">
      <c r="AP266" s="17"/>
      <c r="AQ266" s="100" t="s">
        <v>147</v>
      </c>
      <c r="AR266" s="97"/>
      <c r="AS266" s="98">
        <v>2</v>
      </c>
      <c r="AT266" s="98">
        <v>3</v>
      </c>
      <c r="AU266" s="98">
        <v>2</v>
      </c>
      <c r="AV266" s="98">
        <v>3</v>
      </c>
      <c r="AW266" s="98">
        <v>3</v>
      </c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9"/>
    </row>
    <row r="267" spans="42:66">
      <c r="AP267" s="17"/>
      <c r="AQ267" s="100" t="s">
        <v>148</v>
      </c>
      <c r="AR267" s="97"/>
      <c r="AS267" s="98">
        <v>2</v>
      </c>
      <c r="AT267" s="98">
        <v>3</v>
      </c>
      <c r="AU267" s="98">
        <v>2</v>
      </c>
      <c r="AV267" s="98">
        <v>3</v>
      </c>
      <c r="AW267" s="98">
        <v>3</v>
      </c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9"/>
    </row>
    <row r="268" spans="42:66">
      <c r="AP268" s="17"/>
      <c r="AQ268" s="100" t="s">
        <v>149</v>
      </c>
      <c r="AR268" s="97"/>
      <c r="AS268" s="98">
        <v>3</v>
      </c>
      <c r="AT268" s="98">
        <v>3</v>
      </c>
      <c r="AU268" s="98">
        <v>2</v>
      </c>
      <c r="AV268" s="98">
        <v>3</v>
      </c>
      <c r="AW268" s="98">
        <v>3</v>
      </c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9"/>
    </row>
    <row r="269" spans="42:66">
      <c r="AP269" s="17"/>
      <c r="AQ269" s="100" t="s">
        <v>150</v>
      </c>
      <c r="AR269" s="97"/>
      <c r="AS269" s="98">
        <v>2</v>
      </c>
      <c r="AT269" s="98">
        <v>4</v>
      </c>
      <c r="AU269" s="98">
        <v>2</v>
      </c>
      <c r="AV269" s="98">
        <v>4</v>
      </c>
      <c r="AW269" s="98">
        <v>4</v>
      </c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9"/>
    </row>
    <row r="270" spans="42:66">
      <c r="AP270" s="17"/>
      <c r="AQ270" s="100" t="s">
        <v>151</v>
      </c>
      <c r="AR270" s="97"/>
      <c r="AS270" s="98">
        <v>3</v>
      </c>
      <c r="AT270" s="98">
        <v>2</v>
      </c>
      <c r="AU270" s="98">
        <v>2</v>
      </c>
      <c r="AV270" s="98">
        <v>2</v>
      </c>
      <c r="AW270" s="98">
        <v>2</v>
      </c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9"/>
    </row>
    <row r="271" spans="42:66">
      <c r="AP271" s="17"/>
      <c r="AQ271" s="100" t="s">
        <v>152</v>
      </c>
      <c r="AR271" s="97"/>
      <c r="AS271" s="98">
        <v>2</v>
      </c>
      <c r="AT271" s="98">
        <v>2</v>
      </c>
      <c r="AU271" s="98">
        <v>2</v>
      </c>
      <c r="AV271" s="98">
        <v>2</v>
      </c>
      <c r="AW271" s="98">
        <v>2</v>
      </c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9"/>
    </row>
    <row r="272" spans="42:66">
      <c r="AP272" s="17"/>
      <c r="AQ272" s="100" t="s">
        <v>153</v>
      </c>
      <c r="AR272" s="97"/>
      <c r="AS272" s="98">
        <v>4</v>
      </c>
      <c r="AT272" s="98">
        <v>4</v>
      </c>
      <c r="AU272" s="98">
        <v>3</v>
      </c>
      <c r="AV272" s="98">
        <v>3</v>
      </c>
      <c r="AW272" s="98">
        <v>4</v>
      </c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9"/>
    </row>
    <row r="273" spans="42:66">
      <c r="AP273" s="17"/>
      <c r="AQ273" s="100" t="s">
        <v>154</v>
      </c>
      <c r="AR273" s="97"/>
      <c r="AS273" s="98">
        <v>3</v>
      </c>
      <c r="AT273" s="98">
        <v>3</v>
      </c>
      <c r="AU273" s="98">
        <v>2</v>
      </c>
      <c r="AV273" s="98">
        <v>3</v>
      </c>
      <c r="AW273" s="98">
        <v>3</v>
      </c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9"/>
    </row>
    <row r="274" spans="42:66">
      <c r="AP274" s="17"/>
      <c r="AQ274" s="100" t="s">
        <v>155</v>
      </c>
      <c r="AR274" s="97"/>
      <c r="AS274" s="98">
        <v>2</v>
      </c>
      <c r="AT274" s="98">
        <v>2</v>
      </c>
      <c r="AU274" s="98">
        <v>2</v>
      </c>
      <c r="AV274" s="98">
        <v>2</v>
      </c>
      <c r="AW274" s="98">
        <v>3</v>
      </c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9"/>
    </row>
    <row r="275" spans="42:66">
      <c r="AP275" s="17"/>
      <c r="AQ275" s="100" t="s">
        <v>156</v>
      </c>
      <c r="AR275" s="97"/>
      <c r="AS275" s="98">
        <v>3</v>
      </c>
      <c r="AT275" s="98">
        <v>2</v>
      </c>
      <c r="AU275" s="98">
        <v>3</v>
      </c>
      <c r="AV275" s="98">
        <v>2</v>
      </c>
      <c r="AW275" s="98">
        <v>2</v>
      </c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9"/>
    </row>
    <row r="276" spans="42:66">
      <c r="AP276" s="17"/>
      <c r="AQ276" s="100" t="s">
        <v>157</v>
      </c>
      <c r="AR276" s="97"/>
      <c r="AS276" s="98">
        <v>3</v>
      </c>
      <c r="AT276" s="98">
        <v>4</v>
      </c>
      <c r="AU276" s="98">
        <v>3</v>
      </c>
      <c r="AV276" s="98">
        <v>4</v>
      </c>
      <c r="AW276" s="98">
        <v>4</v>
      </c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9"/>
    </row>
    <row r="277" spans="42:66">
      <c r="AP277" s="15" t="s">
        <v>36</v>
      </c>
      <c r="AQ277" s="93" t="s">
        <v>140</v>
      </c>
      <c r="AR277" s="94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>
        <v>2</v>
      </c>
      <c r="BK277" s="95"/>
      <c r="BL277" s="95"/>
      <c r="BM277" s="95"/>
      <c r="BN277" s="96">
        <v>6</v>
      </c>
    </row>
    <row r="278" spans="42:66">
      <c r="AP278" s="17"/>
      <c r="AQ278" s="100" t="s">
        <v>141</v>
      </c>
      <c r="AR278" s="97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>
        <v>4</v>
      </c>
      <c r="BK278" s="98"/>
      <c r="BL278" s="98"/>
      <c r="BM278" s="98"/>
      <c r="BN278" s="99">
        <v>3</v>
      </c>
    </row>
    <row r="279" spans="42:66">
      <c r="AP279" s="17"/>
      <c r="AQ279" s="100" t="s">
        <v>142</v>
      </c>
      <c r="AR279" s="97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>
        <v>5</v>
      </c>
      <c r="BK279" s="98"/>
      <c r="BL279" s="98"/>
      <c r="BM279" s="98"/>
      <c r="BN279" s="99">
        <v>4</v>
      </c>
    </row>
    <row r="280" spans="42:66">
      <c r="AP280" s="17"/>
      <c r="AQ280" s="100" t="s">
        <v>143</v>
      </c>
      <c r="AR280" s="97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>
        <v>4</v>
      </c>
      <c r="BK280" s="98"/>
      <c r="BL280" s="98"/>
      <c r="BM280" s="98"/>
      <c r="BN280" s="99">
        <v>5</v>
      </c>
    </row>
    <row r="281" spans="42:66">
      <c r="AP281" s="17"/>
      <c r="AQ281" s="100" t="s">
        <v>144</v>
      </c>
      <c r="AR281" s="97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>
        <v>3</v>
      </c>
      <c r="BK281" s="98"/>
      <c r="BL281" s="98"/>
      <c r="BM281" s="98"/>
      <c r="BN281" s="99">
        <v>3</v>
      </c>
    </row>
    <row r="282" spans="42:66">
      <c r="AP282" s="17"/>
      <c r="AQ282" s="100" t="s">
        <v>145</v>
      </c>
      <c r="AR282" s="97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>
        <v>3</v>
      </c>
      <c r="BK282" s="98"/>
      <c r="BL282" s="98"/>
      <c r="BM282" s="98"/>
      <c r="BN282" s="99">
        <v>3</v>
      </c>
    </row>
    <row r="283" spans="42:66">
      <c r="AP283" s="17"/>
      <c r="AQ283" s="100" t="s">
        <v>146</v>
      </c>
      <c r="AR283" s="97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>
        <v>4</v>
      </c>
      <c r="BK283" s="98"/>
      <c r="BL283" s="98"/>
      <c r="BM283" s="98"/>
      <c r="BN283" s="99">
        <v>6</v>
      </c>
    </row>
    <row r="284" spans="42:66">
      <c r="AP284" s="17"/>
      <c r="AQ284" s="100" t="s">
        <v>147</v>
      </c>
      <c r="AR284" s="97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>
        <v>5</v>
      </c>
      <c r="BK284" s="98"/>
      <c r="BL284" s="98"/>
      <c r="BM284" s="98"/>
      <c r="BN284" s="99">
        <v>2</v>
      </c>
    </row>
    <row r="285" spans="42:66">
      <c r="AP285" s="17"/>
      <c r="AQ285" s="100" t="s">
        <v>148</v>
      </c>
      <c r="AR285" s="97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>
        <v>3</v>
      </c>
      <c r="BK285" s="98"/>
      <c r="BL285" s="98"/>
      <c r="BM285" s="98"/>
      <c r="BN285" s="99">
        <v>3</v>
      </c>
    </row>
    <row r="286" spans="42:66">
      <c r="AP286" s="17"/>
      <c r="AQ286" s="100" t="s">
        <v>149</v>
      </c>
      <c r="AR286" s="97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8"/>
      <c r="BI286" s="98"/>
      <c r="BJ286" s="98">
        <v>3</v>
      </c>
      <c r="BK286" s="98"/>
      <c r="BL286" s="98"/>
      <c r="BM286" s="98"/>
      <c r="BN286" s="99">
        <v>2</v>
      </c>
    </row>
    <row r="287" spans="42:66">
      <c r="AP287" s="17"/>
      <c r="AQ287" s="100" t="s">
        <v>150</v>
      </c>
      <c r="AR287" s="97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98"/>
      <c r="BJ287" s="98">
        <v>2</v>
      </c>
      <c r="BK287" s="98"/>
      <c r="BL287" s="98"/>
      <c r="BM287" s="98"/>
      <c r="BN287" s="99">
        <v>3</v>
      </c>
    </row>
    <row r="288" spans="42:66">
      <c r="AP288" s="17"/>
      <c r="AQ288" s="100" t="s">
        <v>151</v>
      </c>
      <c r="AR288" s="97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>
        <v>3</v>
      </c>
      <c r="BK288" s="98"/>
      <c r="BL288" s="98"/>
      <c r="BM288" s="98"/>
      <c r="BN288" s="99">
        <v>2</v>
      </c>
    </row>
    <row r="289" spans="42:66">
      <c r="AP289" s="17"/>
      <c r="AQ289" s="100" t="s">
        <v>152</v>
      </c>
      <c r="AR289" s="97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>
        <v>3</v>
      </c>
      <c r="BK289" s="98"/>
      <c r="BL289" s="98"/>
      <c r="BM289" s="98"/>
      <c r="BN289" s="99">
        <v>5</v>
      </c>
    </row>
    <row r="290" spans="42:66">
      <c r="AP290" s="17"/>
      <c r="AQ290" s="100" t="s">
        <v>153</v>
      </c>
      <c r="AR290" s="97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J290" s="98">
        <v>4</v>
      </c>
      <c r="BK290" s="98"/>
      <c r="BL290" s="98"/>
      <c r="BM290" s="98"/>
      <c r="BN290" s="99">
        <v>3</v>
      </c>
    </row>
    <row r="291" spans="42:66">
      <c r="AP291" s="17"/>
      <c r="AQ291" s="100" t="s">
        <v>154</v>
      </c>
      <c r="AR291" s="97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>
        <v>4</v>
      </c>
      <c r="BK291" s="98"/>
      <c r="BL291" s="98"/>
      <c r="BM291" s="98"/>
      <c r="BN291" s="99">
        <v>2</v>
      </c>
    </row>
    <row r="292" spans="42:66">
      <c r="AP292" s="17"/>
      <c r="AQ292" s="100" t="s">
        <v>155</v>
      </c>
      <c r="AR292" s="97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>
        <v>3</v>
      </c>
      <c r="BK292" s="98"/>
      <c r="BL292" s="98"/>
      <c r="BM292" s="98"/>
      <c r="BN292" s="99">
        <v>3</v>
      </c>
    </row>
    <row r="293" spans="42:66">
      <c r="AP293" s="17"/>
      <c r="AQ293" s="100" t="s">
        <v>156</v>
      </c>
      <c r="AR293" s="97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>
        <v>3</v>
      </c>
      <c r="BK293" s="98"/>
      <c r="BL293" s="98"/>
      <c r="BM293" s="98"/>
      <c r="BN293" s="99">
        <v>2</v>
      </c>
    </row>
    <row r="294" spans="42:66">
      <c r="AP294" s="17"/>
      <c r="AQ294" s="100" t="s">
        <v>157</v>
      </c>
      <c r="AR294" s="97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>
        <v>5</v>
      </c>
      <c r="BK294" s="98"/>
      <c r="BL294" s="98"/>
      <c r="BM294" s="98"/>
      <c r="BN294" s="99">
        <v>4</v>
      </c>
    </row>
    <row r="295" spans="42:66">
      <c r="AP295" s="15" t="s">
        <v>67</v>
      </c>
      <c r="AQ295" s="93" t="s">
        <v>140</v>
      </c>
      <c r="AR295" s="94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>
        <v>7</v>
      </c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6">
        <v>4</v>
      </c>
    </row>
    <row r="296" spans="42:66">
      <c r="AP296" s="17"/>
      <c r="AQ296" s="100" t="s">
        <v>141</v>
      </c>
      <c r="AR296" s="97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>
        <v>4</v>
      </c>
      <c r="BD296" s="98"/>
      <c r="BE296" s="98"/>
      <c r="BF296" s="98"/>
      <c r="BG296" s="98"/>
      <c r="BH296" s="98"/>
      <c r="BI296" s="98"/>
      <c r="BJ296" s="98"/>
      <c r="BK296" s="98"/>
      <c r="BL296" s="98"/>
      <c r="BM296" s="98"/>
      <c r="BN296" s="99">
        <v>3</v>
      </c>
    </row>
    <row r="297" spans="42:66">
      <c r="AP297" s="17"/>
      <c r="AQ297" s="100" t="s">
        <v>142</v>
      </c>
      <c r="AR297" s="97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>
        <v>7</v>
      </c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9">
        <v>5</v>
      </c>
    </row>
    <row r="298" spans="42:66">
      <c r="AP298" s="17"/>
      <c r="AQ298" s="100" t="s">
        <v>143</v>
      </c>
      <c r="AR298" s="97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>
        <v>8</v>
      </c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9">
        <v>6</v>
      </c>
    </row>
    <row r="299" spans="42:66">
      <c r="AP299" s="17"/>
      <c r="AQ299" s="100" t="s">
        <v>144</v>
      </c>
      <c r="AR299" s="97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>
        <v>5</v>
      </c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9">
        <v>4</v>
      </c>
    </row>
    <row r="300" spans="42:66">
      <c r="AP300" s="17"/>
      <c r="AQ300" s="100" t="s">
        <v>145</v>
      </c>
      <c r="AR300" s="97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>
        <v>5</v>
      </c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9">
        <v>2</v>
      </c>
    </row>
    <row r="301" spans="42:66">
      <c r="AP301" s="17"/>
      <c r="AQ301" s="100" t="s">
        <v>146</v>
      </c>
      <c r="AR301" s="97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>
        <v>7</v>
      </c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9">
        <v>4</v>
      </c>
    </row>
    <row r="302" spans="42:66">
      <c r="AP302" s="17"/>
      <c r="AQ302" s="100" t="s">
        <v>147</v>
      </c>
      <c r="AR302" s="97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>
        <v>5</v>
      </c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9">
        <v>3</v>
      </c>
    </row>
    <row r="303" spans="42:66">
      <c r="AP303" s="17"/>
      <c r="AQ303" s="100" t="s">
        <v>148</v>
      </c>
      <c r="AR303" s="97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>
        <v>5</v>
      </c>
      <c r="BD303" s="98"/>
      <c r="BE303" s="98"/>
      <c r="BF303" s="98"/>
      <c r="BG303" s="98"/>
      <c r="BH303" s="98"/>
      <c r="BI303" s="98"/>
      <c r="BJ303" s="98"/>
      <c r="BK303" s="98"/>
      <c r="BL303" s="98"/>
      <c r="BM303" s="98"/>
      <c r="BN303" s="99">
        <v>3</v>
      </c>
    </row>
    <row r="304" spans="42:66">
      <c r="AP304" s="17"/>
      <c r="AQ304" s="100" t="s">
        <v>149</v>
      </c>
      <c r="AR304" s="97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>
        <v>3</v>
      </c>
      <c r="BD304" s="98"/>
      <c r="BE304" s="98"/>
      <c r="BF304" s="98"/>
      <c r="BG304" s="98"/>
      <c r="BH304" s="98"/>
      <c r="BI304" s="98"/>
      <c r="BJ304" s="98"/>
      <c r="BK304" s="98"/>
      <c r="BL304" s="98"/>
      <c r="BM304" s="98"/>
      <c r="BN304" s="99">
        <v>4</v>
      </c>
    </row>
    <row r="305" spans="42:66">
      <c r="AP305" s="17"/>
      <c r="AQ305" s="100" t="s">
        <v>150</v>
      </c>
      <c r="AR305" s="97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>
        <v>5</v>
      </c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9">
        <v>2</v>
      </c>
    </row>
    <row r="306" spans="42:66">
      <c r="AP306" s="17"/>
      <c r="AQ306" s="100" t="s">
        <v>151</v>
      </c>
      <c r="AR306" s="97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>
        <v>4</v>
      </c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9">
        <v>3</v>
      </c>
    </row>
    <row r="307" spans="42:66">
      <c r="AP307" s="17"/>
      <c r="AQ307" s="100" t="s">
        <v>152</v>
      </c>
      <c r="AR307" s="97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>
        <v>3</v>
      </c>
      <c r="BD307" s="98"/>
      <c r="BE307" s="98"/>
      <c r="BF307" s="98"/>
      <c r="BG307" s="98"/>
      <c r="BH307" s="98"/>
      <c r="BI307" s="98"/>
      <c r="BJ307" s="98"/>
      <c r="BK307" s="98"/>
      <c r="BL307" s="98"/>
      <c r="BM307" s="98"/>
      <c r="BN307" s="99">
        <v>3</v>
      </c>
    </row>
    <row r="308" spans="42:66">
      <c r="AP308" s="17"/>
      <c r="AQ308" s="100" t="s">
        <v>153</v>
      </c>
      <c r="AR308" s="97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>
        <v>9</v>
      </c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9">
        <v>5</v>
      </c>
    </row>
    <row r="309" spans="42:66">
      <c r="AP309" s="17"/>
      <c r="AQ309" s="100" t="s">
        <v>154</v>
      </c>
      <c r="AR309" s="97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>
        <v>5</v>
      </c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9">
        <v>3</v>
      </c>
    </row>
    <row r="310" spans="42:66">
      <c r="AP310" s="17"/>
      <c r="AQ310" s="100" t="s">
        <v>155</v>
      </c>
      <c r="AR310" s="97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>
        <v>5</v>
      </c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9">
        <v>6</v>
      </c>
    </row>
    <row r="311" spans="42:66">
      <c r="AP311" s="17"/>
      <c r="AQ311" s="100" t="s">
        <v>156</v>
      </c>
      <c r="AR311" s="97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>
        <v>4</v>
      </c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9">
        <v>4</v>
      </c>
    </row>
    <row r="312" spans="42:66">
      <c r="AP312" s="17"/>
      <c r="AQ312" s="100" t="s">
        <v>157</v>
      </c>
      <c r="AR312" s="97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>
        <v>3</v>
      </c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9">
        <v>4</v>
      </c>
    </row>
    <row r="313" spans="42:66">
      <c r="AP313" s="15" t="s">
        <v>80</v>
      </c>
      <c r="AQ313" s="93" t="s">
        <v>140</v>
      </c>
      <c r="AR313" s="94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>
        <v>7</v>
      </c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6"/>
    </row>
    <row r="314" spans="42:66">
      <c r="AP314" s="17"/>
      <c r="AQ314" s="100" t="s">
        <v>141</v>
      </c>
      <c r="AR314" s="97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>
        <v>7</v>
      </c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9"/>
    </row>
    <row r="315" spans="42:66">
      <c r="AP315" s="17"/>
      <c r="AQ315" s="100" t="s">
        <v>142</v>
      </c>
      <c r="AR315" s="97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>
        <v>6</v>
      </c>
      <c r="BC315" s="98"/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9"/>
    </row>
    <row r="316" spans="42:66">
      <c r="AP316" s="17"/>
      <c r="AQ316" s="100" t="s">
        <v>143</v>
      </c>
      <c r="AR316" s="97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>
        <v>10</v>
      </c>
      <c r="BC316" s="98"/>
      <c r="BD316" s="98"/>
      <c r="BE316" s="98"/>
      <c r="BF316" s="98"/>
      <c r="BG316" s="98"/>
      <c r="BH316" s="98"/>
      <c r="BI316" s="98"/>
      <c r="BJ316" s="98"/>
      <c r="BK316" s="98"/>
      <c r="BL316" s="98"/>
      <c r="BM316" s="98"/>
      <c r="BN316" s="99"/>
    </row>
    <row r="317" spans="42:66">
      <c r="AP317" s="17"/>
      <c r="AQ317" s="100" t="s">
        <v>144</v>
      </c>
      <c r="AR317" s="97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>
        <v>9</v>
      </c>
      <c r="BC317" s="98"/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9"/>
    </row>
    <row r="318" spans="42:66">
      <c r="AP318" s="17"/>
      <c r="AQ318" s="100" t="s">
        <v>145</v>
      </c>
      <c r="AR318" s="97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>
        <v>5</v>
      </c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9"/>
    </row>
    <row r="319" spans="42:66">
      <c r="AP319" s="17"/>
      <c r="AQ319" s="100" t="s">
        <v>146</v>
      </c>
      <c r="AR319" s="97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>
        <v>6</v>
      </c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9"/>
    </row>
    <row r="320" spans="42:66">
      <c r="AP320" s="17"/>
      <c r="AQ320" s="100" t="s">
        <v>147</v>
      </c>
      <c r="AR320" s="97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>
        <v>7</v>
      </c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9"/>
    </row>
    <row r="321" spans="42:66">
      <c r="AP321" s="17"/>
      <c r="AQ321" s="100" t="s">
        <v>148</v>
      </c>
      <c r="AR321" s="97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>
        <v>5</v>
      </c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9"/>
    </row>
    <row r="322" spans="42:66">
      <c r="AP322" s="17"/>
      <c r="AQ322" s="100" t="s">
        <v>149</v>
      </c>
      <c r="AR322" s="97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>
        <v>5</v>
      </c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9"/>
    </row>
    <row r="323" spans="42:66">
      <c r="AP323" s="17"/>
      <c r="AQ323" s="100" t="s">
        <v>150</v>
      </c>
      <c r="AR323" s="97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>
        <v>5</v>
      </c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9"/>
    </row>
    <row r="324" spans="42:66">
      <c r="AP324" s="17"/>
      <c r="AQ324" s="100" t="s">
        <v>151</v>
      </c>
      <c r="AR324" s="97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>
        <v>6</v>
      </c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9"/>
    </row>
    <row r="325" spans="42:66">
      <c r="AP325" s="17"/>
      <c r="AQ325" s="100" t="s">
        <v>152</v>
      </c>
      <c r="AR325" s="97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>
        <v>4</v>
      </c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9"/>
    </row>
    <row r="326" spans="42:66">
      <c r="AP326" s="17"/>
      <c r="AQ326" s="100" t="s">
        <v>153</v>
      </c>
      <c r="AR326" s="97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>
        <v>7</v>
      </c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9"/>
    </row>
    <row r="327" spans="42:66">
      <c r="AP327" s="17"/>
      <c r="AQ327" s="100" t="s">
        <v>154</v>
      </c>
      <c r="AR327" s="97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>
        <v>7</v>
      </c>
      <c r="BC327" s="98"/>
      <c r="BD327" s="98"/>
      <c r="BE327" s="98"/>
      <c r="BF327" s="98"/>
      <c r="BG327" s="98"/>
      <c r="BH327" s="98"/>
      <c r="BI327" s="98"/>
      <c r="BJ327" s="98"/>
      <c r="BK327" s="98"/>
      <c r="BL327" s="98"/>
      <c r="BM327" s="98"/>
      <c r="BN327" s="99"/>
    </row>
    <row r="328" spans="42:66">
      <c r="AP328" s="17"/>
      <c r="AQ328" s="100" t="s">
        <v>155</v>
      </c>
      <c r="AR328" s="97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>
        <v>6</v>
      </c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9"/>
    </row>
    <row r="329" spans="42:66">
      <c r="AP329" s="17"/>
      <c r="AQ329" s="100" t="s">
        <v>156</v>
      </c>
      <c r="AR329" s="97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>
        <v>5</v>
      </c>
      <c r="BC329" s="98"/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9"/>
    </row>
    <row r="330" spans="42:66">
      <c r="AP330" s="17"/>
      <c r="AQ330" s="100" t="s">
        <v>157</v>
      </c>
      <c r="AR330" s="97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>
        <v>5</v>
      </c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9"/>
    </row>
    <row r="331" spans="42:66">
      <c r="AP331" s="15" t="s">
        <v>112</v>
      </c>
      <c r="AQ331" s="93" t="s">
        <v>140</v>
      </c>
      <c r="AR331" s="94"/>
      <c r="AS331" s="95">
        <v>4</v>
      </c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6"/>
    </row>
    <row r="332" spans="42:66">
      <c r="AP332" s="17"/>
      <c r="AQ332" s="100" t="s">
        <v>141</v>
      </c>
      <c r="AR332" s="97"/>
      <c r="AS332" s="98">
        <v>3</v>
      </c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BL332" s="98"/>
      <c r="BM332" s="98"/>
      <c r="BN332" s="99"/>
    </row>
    <row r="333" spans="42:66">
      <c r="AP333" s="17"/>
      <c r="AQ333" s="100" t="s">
        <v>142</v>
      </c>
      <c r="AR333" s="97"/>
      <c r="AS333" s="98">
        <v>6</v>
      </c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98"/>
      <c r="BN333" s="99"/>
    </row>
    <row r="334" spans="42:66">
      <c r="AP334" s="17"/>
      <c r="AQ334" s="100" t="s">
        <v>143</v>
      </c>
      <c r="AR334" s="97"/>
      <c r="AS334" s="98">
        <v>5</v>
      </c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BL334" s="98"/>
      <c r="BM334" s="98"/>
      <c r="BN334" s="99"/>
    </row>
    <row r="335" spans="42:66">
      <c r="AP335" s="17"/>
      <c r="AQ335" s="100" t="s">
        <v>144</v>
      </c>
      <c r="AR335" s="97"/>
      <c r="AS335" s="98">
        <v>4</v>
      </c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98"/>
      <c r="BN335" s="99"/>
    </row>
    <row r="336" spans="42:66">
      <c r="AP336" s="17"/>
      <c r="AQ336" s="100" t="s">
        <v>145</v>
      </c>
      <c r="AR336" s="97"/>
      <c r="AS336" s="98">
        <v>5</v>
      </c>
      <c r="AT336" s="98"/>
      <c r="AU336" s="98"/>
      <c r="AV336" s="98"/>
      <c r="AW336" s="98"/>
      <c r="AX336" s="98"/>
      <c r="AY336" s="98"/>
      <c r="AZ336" s="98"/>
      <c r="BA336" s="98"/>
      <c r="BB336" s="98"/>
      <c r="BC336" s="98"/>
      <c r="BD336" s="98"/>
      <c r="BE336" s="98"/>
      <c r="BF336" s="98"/>
      <c r="BG336" s="98"/>
      <c r="BH336" s="98"/>
      <c r="BI336" s="98"/>
      <c r="BJ336" s="98"/>
      <c r="BK336" s="98"/>
      <c r="BL336" s="98"/>
      <c r="BM336" s="98"/>
      <c r="BN336" s="99"/>
    </row>
    <row r="337" spans="42:66">
      <c r="AP337" s="17"/>
      <c r="AQ337" s="100" t="s">
        <v>146</v>
      </c>
      <c r="AR337" s="97"/>
      <c r="AS337" s="98">
        <v>8</v>
      </c>
      <c r="AT337" s="98"/>
      <c r="AU337" s="98"/>
      <c r="AV337" s="98"/>
      <c r="AW337" s="98"/>
      <c r="AX337" s="98"/>
      <c r="AY337" s="98"/>
      <c r="AZ337" s="98"/>
      <c r="BA337" s="98"/>
      <c r="BB337" s="98"/>
      <c r="BC337" s="98"/>
      <c r="BD337" s="98"/>
      <c r="BE337" s="98"/>
      <c r="BF337" s="98"/>
      <c r="BG337" s="98"/>
      <c r="BH337" s="98"/>
      <c r="BI337" s="98"/>
      <c r="BJ337" s="98"/>
      <c r="BK337" s="98"/>
      <c r="BL337" s="98"/>
      <c r="BM337" s="98"/>
      <c r="BN337" s="99"/>
    </row>
    <row r="338" spans="42:66">
      <c r="AP338" s="17"/>
      <c r="AQ338" s="100" t="s">
        <v>147</v>
      </c>
      <c r="AR338" s="97"/>
      <c r="AS338" s="98">
        <v>4</v>
      </c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BL338" s="98"/>
      <c r="BM338" s="98"/>
      <c r="BN338" s="99"/>
    </row>
    <row r="339" spans="42:66">
      <c r="AP339" s="17"/>
      <c r="AQ339" s="100" t="s">
        <v>148</v>
      </c>
      <c r="AR339" s="97"/>
      <c r="AS339" s="98">
        <v>3</v>
      </c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98"/>
      <c r="BN339" s="99"/>
    </row>
    <row r="340" spans="42:66">
      <c r="AP340" s="17"/>
      <c r="AQ340" s="100" t="s">
        <v>149</v>
      </c>
      <c r="AR340" s="97"/>
      <c r="AS340" s="98">
        <v>4</v>
      </c>
      <c r="AT340" s="98"/>
      <c r="AU340" s="98"/>
      <c r="AV340" s="98"/>
      <c r="AW340" s="98"/>
      <c r="AX340" s="98"/>
      <c r="AY340" s="98"/>
      <c r="AZ340" s="98"/>
      <c r="BA340" s="98"/>
      <c r="BB340" s="98"/>
      <c r="BC340" s="98"/>
      <c r="BD340" s="98"/>
      <c r="BE340" s="98"/>
      <c r="BF340" s="98"/>
      <c r="BG340" s="98"/>
      <c r="BH340" s="98"/>
      <c r="BI340" s="98"/>
      <c r="BJ340" s="98"/>
      <c r="BK340" s="98"/>
      <c r="BL340" s="98"/>
      <c r="BM340" s="98"/>
      <c r="BN340" s="99"/>
    </row>
    <row r="341" spans="42:66">
      <c r="AP341" s="17"/>
      <c r="AQ341" s="100" t="s">
        <v>150</v>
      </c>
      <c r="AR341" s="97"/>
      <c r="AS341" s="98">
        <v>3</v>
      </c>
      <c r="AT341" s="98"/>
      <c r="AU341" s="98"/>
      <c r="AV341" s="98"/>
      <c r="AW341" s="98"/>
      <c r="AX341" s="98"/>
      <c r="AY341" s="98"/>
      <c r="AZ341" s="98"/>
      <c r="BA341" s="98"/>
      <c r="BB341" s="98"/>
      <c r="BC341" s="98"/>
      <c r="BD341" s="98"/>
      <c r="BE341" s="98"/>
      <c r="BF341" s="98"/>
      <c r="BG341" s="98"/>
      <c r="BH341" s="98"/>
      <c r="BI341" s="98"/>
      <c r="BJ341" s="98"/>
      <c r="BK341" s="98"/>
      <c r="BL341" s="98"/>
      <c r="BM341" s="98"/>
      <c r="BN341" s="99"/>
    </row>
    <row r="342" spans="42:66">
      <c r="AP342" s="17"/>
      <c r="AQ342" s="100" t="s">
        <v>151</v>
      </c>
      <c r="AR342" s="97"/>
      <c r="AS342" s="98">
        <v>3</v>
      </c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9"/>
    </row>
    <row r="343" spans="42:66">
      <c r="AP343" s="17"/>
      <c r="AQ343" s="100" t="s">
        <v>152</v>
      </c>
      <c r="AR343" s="97"/>
      <c r="AS343" s="98">
        <v>3</v>
      </c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BL343" s="98"/>
      <c r="BM343" s="98"/>
      <c r="BN343" s="99"/>
    </row>
    <row r="344" spans="42:66">
      <c r="AP344" s="17"/>
      <c r="AQ344" s="100" t="s">
        <v>153</v>
      </c>
      <c r="AR344" s="97"/>
      <c r="AS344" s="98">
        <v>5</v>
      </c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9"/>
    </row>
    <row r="345" spans="42:66">
      <c r="AP345" s="17"/>
      <c r="AQ345" s="100" t="s">
        <v>154</v>
      </c>
      <c r="AR345" s="97"/>
      <c r="AS345" s="98">
        <v>4</v>
      </c>
      <c r="AT345" s="98"/>
      <c r="AU345" s="98"/>
      <c r="AV345" s="98"/>
      <c r="AW345" s="98"/>
      <c r="AX345" s="98"/>
      <c r="AY345" s="98"/>
      <c r="AZ345" s="98"/>
      <c r="BA345" s="98"/>
      <c r="BB345" s="98"/>
      <c r="BC345" s="98"/>
      <c r="BD345" s="98"/>
      <c r="BE345" s="98"/>
      <c r="BF345" s="98"/>
      <c r="BG345" s="98"/>
      <c r="BH345" s="98"/>
      <c r="BI345" s="98"/>
      <c r="BJ345" s="98"/>
      <c r="BK345" s="98"/>
      <c r="BL345" s="98"/>
      <c r="BM345" s="98"/>
      <c r="BN345" s="99"/>
    </row>
    <row r="346" spans="42:66">
      <c r="AP346" s="17"/>
      <c r="AQ346" s="100" t="s">
        <v>155</v>
      </c>
      <c r="AR346" s="97"/>
      <c r="AS346" s="98">
        <v>4</v>
      </c>
      <c r="AT346" s="98"/>
      <c r="AU346" s="98"/>
      <c r="AV346" s="98"/>
      <c r="AW346" s="98"/>
      <c r="AX346" s="98"/>
      <c r="AY346" s="98"/>
      <c r="AZ346" s="98"/>
      <c r="BA346" s="98"/>
      <c r="BB346" s="98"/>
      <c r="BC346" s="98"/>
      <c r="BD346" s="98"/>
      <c r="BE346" s="98"/>
      <c r="BF346" s="98"/>
      <c r="BG346" s="98"/>
      <c r="BH346" s="98"/>
      <c r="BI346" s="98"/>
      <c r="BJ346" s="98"/>
      <c r="BK346" s="98"/>
      <c r="BL346" s="98"/>
      <c r="BM346" s="98"/>
      <c r="BN346" s="99"/>
    </row>
    <row r="347" spans="42:66">
      <c r="AP347" s="17"/>
      <c r="AQ347" s="100" t="s">
        <v>156</v>
      </c>
      <c r="AR347" s="97"/>
      <c r="AS347" s="98">
        <v>3</v>
      </c>
      <c r="AT347" s="98"/>
      <c r="AU347" s="98"/>
      <c r="AV347" s="98"/>
      <c r="AW347" s="98"/>
      <c r="AX347" s="98"/>
      <c r="AY347" s="98"/>
      <c r="AZ347" s="98"/>
      <c r="BA347" s="98"/>
      <c r="BB347" s="98"/>
      <c r="BC347" s="98"/>
      <c r="BD347" s="98"/>
      <c r="BE347" s="98"/>
      <c r="BF347" s="98"/>
      <c r="BG347" s="98"/>
      <c r="BH347" s="98"/>
      <c r="BI347" s="98"/>
      <c r="BJ347" s="98"/>
      <c r="BK347" s="98"/>
      <c r="BL347" s="98"/>
      <c r="BM347" s="98"/>
      <c r="BN347" s="99"/>
    </row>
    <row r="348" spans="42:66">
      <c r="AP348" s="17"/>
      <c r="AQ348" s="100" t="s">
        <v>157</v>
      </c>
      <c r="AR348" s="97"/>
      <c r="AS348" s="98">
        <v>4</v>
      </c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8"/>
      <c r="BG348" s="98"/>
      <c r="BH348" s="98"/>
      <c r="BI348" s="98"/>
      <c r="BJ348" s="98"/>
      <c r="BK348" s="98"/>
      <c r="BL348" s="98"/>
      <c r="BM348" s="98"/>
      <c r="BN348" s="99"/>
    </row>
    <row r="349" spans="42:66">
      <c r="AP349" s="15" t="s">
        <v>64</v>
      </c>
      <c r="AQ349" s="93" t="s">
        <v>140</v>
      </c>
      <c r="AR349" s="94"/>
      <c r="AS349" s="95"/>
      <c r="AT349" s="95"/>
      <c r="AU349" s="95"/>
      <c r="AV349" s="95"/>
      <c r="AW349" s="95"/>
      <c r="AX349" s="95"/>
      <c r="AY349" s="95">
        <v>4</v>
      </c>
      <c r="AZ349" s="95"/>
      <c r="BA349" s="95"/>
      <c r="BB349" s="95">
        <v>3</v>
      </c>
      <c r="BC349" s="95">
        <v>3</v>
      </c>
      <c r="BD349" s="95"/>
      <c r="BE349" s="95"/>
      <c r="BF349" s="95"/>
      <c r="BG349" s="95"/>
      <c r="BH349" s="95"/>
      <c r="BI349" s="95"/>
      <c r="BJ349" s="95"/>
      <c r="BK349" s="95"/>
      <c r="BL349" s="95"/>
      <c r="BM349" s="95">
        <v>4</v>
      </c>
      <c r="BN349" s="96"/>
    </row>
    <row r="350" spans="42:66">
      <c r="AP350" s="17"/>
      <c r="AQ350" s="100" t="s">
        <v>141</v>
      </c>
      <c r="AR350" s="97"/>
      <c r="AS350" s="98"/>
      <c r="AT350" s="98"/>
      <c r="AU350" s="98"/>
      <c r="AV350" s="98"/>
      <c r="AW350" s="98"/>
      <c r="AX350" s="98"/>
      <c r="AY350" s="98">
        <v>3</v>
      </c>
      <c r="AZ350" s="98"/>
      <c r="BA350" s="98"/>
      <c r="BB350" s="98">
        <v>4</v>
      </c>
      <c r="BC350" s="98">
        <v>3</v>
      </c>
      <c r="BD350" s="98"/>
      <c r="BE350" s="98"/>
      <c r="BF350" s="98"/>
      <c r="BG350" s="98"/>
      <c r="BH350" s="98"/>
      <c r="BI350" s="98"/>
      <c r="BJ350" s="98"/>
      <c r="BK350" s="98"/>
      <c r="BL350" s="98"/>
      <c r="BM350" s="98">
        <v>3</v>
      </c>
      <c r="BN350" s="99"/>
    </row>
    <row r="351" spans="42:66">
      <c r="AP351" s="17"/>
      <c r="AQ351" s="100" t="s">
        <v>142</v>
      </c>
      <c r="AR351" s="97"/>
      <c r="AS351" s="98"/>
      <c r="AT351" s="98"/>
      <c r="AU351" s="98"/>
      <c r="AV351" s="98"/>
      <c r="AW351" s="98"/>
      <c r="AX351" s="98"/>
      <c r="AY351" s="98">
        <v>4</v>
      </c>
      <c r="AZ351" s="98"/>
      <c r="BA351" s="98"/>
      <c r="BB351" s="98">
        <v>4</v>
      </c>
      <c r="BC351" s="98">
        <v>5</v>
      </c>
      <c r="BD351" s="98"/>
      <c r="BE351" s="98"/>
      <c r="BF351" s="98"/>
      <c r="BG351" s="98"/>
      <c r="BH351" s="98"/>
      <c r="BI351" s="98"/>
      <c r="BJ351" s="98"/>
      <c r="BK351" s="98"/>
      <c r="BL351" s="98"/>
      <c r="BM351" s="98">
        <v>4</v>
      </c>
      <c r="BN351" s="99"/>
    </row>
    <row r="352" spans="42:66">
      <c r="AP352" s="17"/>
      <c r="AQ352" s="100" t="s">
        <v>143</v>
      </c>
      <c r="AR352" s="97"/>
      <c r="AS352" s="98"/>
      <c r="AT352" s="98"/>
      <c r="AU352" s="98"/>
      <c r="AV352" s="98"/>
      <c r="AW352" s="98"/>
      <c r="AX352" s="98"/>
      <c r="AY352" s="98">
        <v>6</v>
      </c>
      <c r="AZ352" s="98"/>
      <c r="BA352" s="98"/>
      <c r="BB352" s="98">
        <v>5</v>
      </c>
      <c r="BC352" s="98">
        <v>4</v>
      </c>
      <c r="BD352" s="98"/>
      <c r="BE352" s="98"/>
      <c r="BF352" s="98"/>
      <c r="BG352" s="98"/>
      <c r="BH352" s="98"/>
      <c r="BI352" s="98"/>
      <c r="BJ352" s="98"/>
      <c r="BK352" s="98"/>
      <c r="BL352" s="98"/>
      <c r="BM352" s="98">
        <v>5</v>
      </c>
      <c r="BN352" s="99"/>
    </row>
    <row r="353" spans="42:66">
      <c r="AP353" s="17"/>
      <c r="AQ353" s="100" t="s">
        <v>144</v>
      </c>
      <c r="AR353" s="97"/>
      <c r="AS353" s="98"/>
      <c r="AT353" s="98"/>
      <c r="AU353" s="98"/>
      <c r="AV353" s="98"/>
      <c r="AW353" s="98"/>
      <c r="AX353" s="98"/>
      <c r="AY353" s="98">
        <v>5</v>
      </c>
      <c r="AZ353" s="98"/>
      <c r="BA353" s="98"/>
      <c r="BB353" s="98">
        <v>4</v>
      </c>
      <c r="BC353" s="98">
        <v>3</v>
      </c>
      <c r="BD353" s="98"/>
      <c r="BE353" s="98"/>
      <c r="BF353" s="98"/>
      <c r="BG353" s="98"/>
      <c r="BH353" s="98"/>
      <c r="BI353" s="98"/>
      <c r="BJ353" s="98"/>
      <c r="BK353" s="98"/>
      <c r="BL353" s="98"/>
      <c r="BM353" s="98">
        <v>3</v>
      </c>
      <c r="BN353" s="99"/>
    </row>
    <row r="354" spans="42:66">
      <c r="AP354" s="17"/>
      <c r="AQ354" s="100" t="s">
        <v>145</v>
      </c>
      <c r="AR354" s="97"/>
      <c r="AS354" s="98"/>
      <c r="AT354" s="98"/>
      <c r="AU354" s="98"/>
      <c r="AV354" s="98"/>
      <c r="AW354" s="98"/>
      <c r="AX354" s="98"/>
      <c r="AY354" s="98">
        <v>2</v>
      </c>
      <c r="AZ354" s="98"/>
      <c r="BA354" s="98"/>
      <c r="BB354" s="98">
        <v>3</v>
      </c>
      <c r="BC354" s="98">
        <v>3</v>
      </c>
      <c r="BD354" s="98"/>
      <c r="BE354" s="98"/>
      <c r="BF354" s="98"/>
      <c r="BG354" s="98"/>
      <c r="BH354" s="98"/>
      <c r="BI354" s="98"/>
      <c r="BJ354" s="98"/>
      <c r="BK354" s="98"/>
      <c r="BL354" s="98"/>
      <c r="BM354" s="98">
        <v>3</v>
      </c>
      <c r="BN354" s="99"/>
    </row>
    <row r="355" spans="42:66">
      <c r="AP355" s="17"/>
      <c r="AQ355" s="100" t="s">
        <v>146</v>
      </c>
      <c r="AR355" s="97"/>
      <c r="AS355" s="98"/>
      <c r="AT355" s="98"/>
      <c r="AU355" s="98"/>
      <c r="AV355" s="98"/>
      <c r="AW355" s="98"/>
      <c r="AX355" s="98"/>
      <c r="AY355" s="98">
        <v>6</v>
      </c>
      <c r="AZ355" s="98"/>
      <c r="BA355" s="98"/>
      <c r="BB355" s="98">
        <v>5</v>
      </c>
      <c r="BC355" s="98">
        <v>4</v>
      </c>
      <c r="BD355" s="98"/>
      <c r="BE355" s="98"/>
      <c r="BF355" s="98"/>
      <c r="BG355" s="98"/>
      <c r="BH355" s="98"/>
      <c r="BI355" s="98"/>
      <c r="BJ355" s="98"/>
      <c r="BK355" s="98"/>
      <c r="BL355" s="98"/>
      <c r="BM355" s="98">
        <v>4</v>
      </c>
      <c r="BN355" s="99"/>
    </row>
    <row r="356" spans="42:66">
      <c r="AP356" s="17"/>
      <c r="AQ356" s="100" t="s">
        <v>147</v>
      </c>
      <c r="AR356" s="97"/>
      <c r="AS356" s="98"/>
      <c r="AT356" s="98"/>
      <c r="AU356" s="98"/>
      <c r="AV356" s="98"/>
      <c r="AW356" s="98"/>
      <c r="AX356" s="98"/>
      <c r="AY356" s="98">
        <v>4</v>
      </c>
      <c r="AZ356" s="98"/>
      <c r="BA356" s="98"/>
      <c r="BB356" s="98">
        <v>3</v>
      </c>
      <c r="BC356" s="98">
        <v>3</v>
      </c>
      <c r="BD356" s="98"/>
      <c r="BE356" s="98"/>
      <c r="BF356" s="98"/>
      <c r="BG356" s="98"/>
      <c r="BH356" s="98"/>
      <c r="BI356" s="98"/>
      <c r="BJ356" s="98"/>
      <c r="BK356" s="98"/>
      <c r="BL356" s="98"/>
      <c r="BM356" s="98">
        <v>3</v>
      </c>
      <c r="BN356" s="99"/>
    </row>
    <row r="357" spans="42:66">
      <c r="AP357" s="17"/>
      <c r="AQ357" s="100" t="s">
        <v>148</v>
      </c>
      <c r="AR357" s="97"/>
      <c r="AS357" s="98"/>
      <c r="AT357" s="98"/>
      <c r="AU357" s="98"/>
      <c r="AV357" s="98"/>
      <c r="AW357" s="98"/>
      <c r="AX357" s="98"/>
      <c r="AY357" s="98">
        <v>5</v>
      </c>
      <c r="AZ357" s="98"/>
      <c r="BA357" s="98"/>
      <c r="BB357" s="98">
        <v>4</v>
      </c>
      <c r="BC357" s="98">
        <v>5</v>
      </c>
      <c r="BD357" s="98"/>
      <c r="BE357" s="98"/>
      <c r="BF357" s="98"/>
      <c r="BG357" s="98"/>
      <c r="BH357" s="98"/>
      <c r="BI357" s="98"/>
      <c r="BJ357" s="98"/>
      <c r="BK357" s="98"/>
      <c r="BL357" s="98"/>
      <c r="BM357" s="98">
        <v>4</v>
      </c>
      <c r="BN357" s="99"/>
    </row>
    <row r="358" spans="42:66">
      <c r="AP358" s="17"/>
      <c r="AQ358" s="100" t="s">
        <v>149</v>
      </c>
      <c r="AR358" s="97"/>
      <c r="AS358" s="98"/>
      <c r="AT358" s="98"/>
      <c r="AU358" s="98"/>
      <c r="AV358" s="98"/>
      <c r="AW358" s="98"/>
      <c r="AX358" s="98"/>
      <c r="AY358" s="98">
        <v>3</v>
      </c>
      <c r="AZ358" s="98"/>
      <c r="BA358" s="98"/>
      <c r="BB358" s="98">
        <v>3</v>
      </c>
      <c r="BC358" s="98">
        <v>3</v>
      </c>
      <c r="BD358" s="98"/>
      <c r="BE358" s="98"/>
      <c r="BF358" s="98"/>
      <c r="BG358" s="98"/>
      <c r="BH358" s="98"/>
      <c r="BI358" s="98"/>
      <c r="BJ358" s="98"/>
      <c r="BK358" s="98"/>
      <c r="BL358" s="98"/>
      <c r="BM358" s="98">
        <v>2</v>
      </c>
      <c r="BN358" s="99"/>
    </row>
    <row r="359" spans="42:66">
      <c r="AP359" s="17"/>
      <c r="AQ359" s="100" t="s">
        <v>150</v>
      </c>
      <c r="AR359" s="97"/>
      <c r="AS359" s="98"/>
      <c r="AT359" s="98"/>
      <c r="AU359" s="98"/>
      <c r="AV359" s="98"/>
      <c r="AW359" s="98"/>
      <c r="AX359" s="98"/>
      <c r="AY359" s="98">
        <v>4</v>
      </c>
      <c r="AZ359" s="98"/>
      <c r="BA359" s="98"/>
      <c r="BB359" s="98">
        <v>4</v>
      </c>
      <c r="BC359" s="98">
        <v>3</v>
      </c>
      <c r="BD359" s="98"/>
      <c r="BE359" s="98"/>
      <c r="BF359" s="98"/>
      <c r="BG359" s="98"/>
      <c r="BH359" s="98"/>
      <c r="BI359" s="98"/>
      <c r="BJ359" s="98"/>
      <c r="BK359" s="98"/>
      <c r="BL359" s="98"/>
      <c r="BM359" s="98">
        <v>4</v>
      </c>
      <c r="BN359" s="99"/>
    </row>
    <row r="360" spans="42:66">
      <c r="AP360" s="17"/>
      <c r="AQ360" s="100" t="s">
        <v>151</v>
      </c>
      <c r="AR360" s="97"/>
      <c r="AS360" s="98"/>
      <c r="AT360" s="98"/>
      <c r="AU360" s="98"/>
      <c r="AV360" s="98"/>
      <c r="AW360" s="98"/>
      <c r="AX360" s="98"/>
      <c r="AY360" s="98">
        <v>3</v>
      </c>
      <c r="AZ360" s="98"/>
      <c r="BA360" s="98"/>
      <c r="BB360" s="98">
        <v>3</v>
      </c>
      <c r="BC360" s="98">
        <v>3</v>
      </c>
      <c r="BD360" s="98"/>
      <c r="BE360" s="98"/>
      <c r="BF360" s="98"/>
      <c r="BG360" s="98"/>
      <c r="BH360" s="98"/>
      <c r="BI360" s="98"/>
      <c r="BJ360" s="98"/>
      <c r="BK360" s="98"/>
      <c r="BL360" s="98"/>
      <c r="BM360" s="98">
        <v>4</v>
      </c>
      <c r="BN360" s="99"/>
    </row>
    <row r="361" spans="42:66">
      <c r="AP361" s="17"/>
      <c r="AQ361" s="100" t="s">
        <v>152</v>
      </c>
      <c r="AR361" s="97"/>
      <c r="AS361" s="98"/>
      <c r="AT361" s="98"/>
      <c r="AU361" s="98"/>
      <c r="AV361" s="98"/>
      <c r="AW361" s="98"/>
      <c r="AX361" s="98"/>
      <c r="AY361" s="98">
        <v>4</v>
      </c>
      <c r="AZ361" s="98"/>
      <c r="BA361" s="98"/>
      <c r="BB361" s="98">
        <v>3</v>
      </c>
      <c r="BC361" s="98">
        <v>3</v>
      </c>
      <c r="BD361" s="98"/>
      <c r="BE361" s="98"/>
      <c r="BF361" s="98"/>
      <c r="BG361" s="98"/>
      <c r="BH361" s="98"/>
      <c r="BI361" s="98"/>
      <c r="BJ361" s="98"/>
      <c r="BK361" s="98"/>
      <c r="BL361" s="98"/>
      <c r="BM361" s="98">
        <v>3</v>
      </c>
      <c r="BN361" s="99"/>
    </row>
    <row r="362" spans="42:66">
      <c r="AP362" s="17"/>
      <c r="AQ362" s="100" t="s">
        <v>153</v>
      </c>
      <c r="AR362" s="97"/>
      <c r="AS362" s="98"/>
      <c r="AT362" s="98"/>
      <c r="AU362" s="98"/>
      <c r="AV362" s="98"/>
      <c r="AW362" s="98"/>
      <c r="AX362" s="98"/>
      <c r="AY362" s="98">
        <v>4</v>
      </c>
      <c r="AZ362" s="98"/>
      <c r="BA362" s="98"/>
      <c r="BB362" s="98">
        <v>4</v>
      </c>
      <c r="BC362" s="98">
        <v>4</v>
      </c>
      <c r="BD362" s="98"/>
      <c r="BE362" s="98"/>
      <c r="BF362" s="98"/>
      <c r="BG362" s="98"/>
      <c r="BH362" s="98"/>
      <c r="BI362" s="98"/>
      <c r="BJ362" s="98"/>
      <c r="BK362" s="98"/>
      <c r="BL362" s="98"/>
      <c r="BM362" s="98">
        <v>4</v>
      </c>
      <c r="BN362" s="99"/>
    </row>
    <row r="363" spans="42:66">
      <c r="AP363" s="17"/>
      <c r="AQ363" s="100" t="s">
        <v>154</v>
      </c>
      <c r="AR363" s="97"/>
      <c r="AS363" s="98"/>
      <c r="AT363" s="98"/>
      <c r="AU363" s="98"/>
      <c r="AV363" s="98"/>
      <c r="AW363" s="98"/>
      <c r="AX363" s="98"/>
      <c r="AY363" s="98">
        <v>5</v>
      </c>
      <c r="AZ363" s="98"/>
      <c r="BA363" s="98"/>
      <c r="BB363" s="98">
        <v>4</v>
      </c>
      <c r="BC363" s="98">
        <v>3</v>
      </c>
      <c r="BD363" s="98"/>
      <c r="BE363" s="98"/>
      <c r="BF363" s="98"/>
      <c r="BG363" s="98"/>
      <c r="BH363" s="98"/>
      <c r="BI363" s="98"/>
      <c r="BJ363" s="98"/>
      <c r="BK363" s="98"/>
      <c r="BL363" s="98"/>
      <c r="BM363" s="98">
        <v>3</v>
      </c>
      <c r="BN363" s="99"/>
    </row>
    <row r="364" spans="42:66">
      <c r="AP364" s="17"/>
      <c r="AQ364" s="100" t="s">
        <v>155</v>
      </c>
      <c r="AR364" s="97"/>
      <c r="AS364" s="98"/>
      <c r="AT364" s="98"/>
      <c r="AU364" s="98"/>
      <c r="AV364" s="98"/>
      <c r="AW364" s="98"/>
      <c r="AX364" s="98"/>
      <c r="AY364" s="98">
        <v>3</v>
      </c>
      <c r="AZ364" s="98"/>
      <c r="BA364" s="98"/>
      <c r="BB364" s="98">
        <v>3</v>
      </c>
      <c r="BC364" s="98">
        <v>4</v>
      </c>
      <c r="BD364" s="98"/>
      <c r="BE364" s="98"/>
      <c r="BF364" s="98"/>
      <c r="BG364" s="98"/>
      <c r="BH364" s="98"/>
      <c r="BI364" s="98"/>
      <c r="BJ364" s="98"/>
      <c r="BK364" s="98"/>
      <c r="BL364" s="98"/>
      <c r="BM364" s="98">
        <v>4</v>
      </c>
      <c r="BN364" s="99"/>
    </row>
    <row r="365" spans="42:66">
      <c r="AP365" s="17"/>
      <c r="AQ365" s="100" t="s">
        <v>156</v>
      </c>
      <c r="AR365" s="97"/>
      <c r="AS365" s="98"/>
      <c r="AT365" s="98"/>
      <c r="AU365" s="98"/>
      <c r="AV365" s="98"/>
      <c r="AW365" s="98"/>
      <c r="AX365" s="98"/>
      <c r="AY365" s="98">
        <v>3</v>
      </c>
      <c r="AZ365" s="98"/>
      <c r="BA365" s="98"/>
      <c r="BB365" s="98">
        <v>3</v>
      </c>
      <c r="BC365" s="98">
        <v>2</v>
      </c>
      <c r="BD365" s="98"/>
      <c r="BE365" s="98"/>
      <c r="BF365" s="98"/>
      <c r="BG365" s="98"/>
      <c r="BH365" s="98"/>
      <c r="BI365" s="98"/>
      <c r="BJ365" s="98"/>
      <c r="BK365" s="98"/>
      <c r="BL365" s="98"/>
      <c r="BM365" s="98">
        <v>3</v>
      </c>
      <c r="BN365" s="99"/>
    </row>
    <row r="366" spans="42:66">
      <c r="AP366" s="17"/>
      <c r="AQ366" s="100" t="s">
        <v>157</v>
      </c>
      <c r="AR366" s="97"/>
      <c r="AS366" s="98"/>
      <c r="AT366" s="98"/>
      <c r="AU366" s="98"/>
      <c r="AV366" s="98"/>
      <c r="AW366" s="98"/>
      <c r="AX366" s="98"/>
      <c r="AY366" s="98">
        <v>4</v>
      </c>
      <c r="AZ366" s="98"/>
      <c r="BA366" s="98"/>
      <c r="BB366" s="98">
        <v>3</v>
      </c>
      <c r="BC366" s="98">
        <v>3</v>
      </c>
      <c r="BD366" s="98"/>
      <c r="BE366" s="98"/>
      <c r="BF366" s="98"/>
      <c r="BG366" s="98"/>
      <c r="BH366" s="98"/>
      <c r="BI366" s="98"/>
      <c r="BJ366" s="98"/>
      <c r="BK366" s="98"/>
      <c r="BL366" s="98"/>
      <c r="BM366" s="98">
        <v>5</v>
      </c>
      <c r="BN366" s="99"/>
    </row>
    <row r="367" spans="42:66">
      <c r="AP367" s="15" t="s">
        <v>60</v>
      </c>
      <c r="AQ367" s="93" t="s">
        <v>140</v>
      </c>
      <c r="AR367" s="94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>
        <v>5</v>
      </c>
      <c r="BG367" s="95"/>
      <c r="BH367" s="95"/>
      <c r="BI367" s="95"/>
      <c r="BJ367" s="95"/>
      <c r="BK367" s="95"/>
      <c r="BL367" s="95"/>
      <c r="BM367" s="95"/>
      <c r="BN367" s="96"/>
    </row>
    <row r="368" spans="42:66">
      <c r="AP368" s="17"/>
      <c r="AQ368" s="100" t="s">
        <v>141</v>
      </c>
      <c r="AR368" s="97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>
        <v>5</v>
      </c>
      <c r="BG368" s="98"/>
      <c r="BH368" s="98"/>
      <c r="BI368" s="98"/>
      <c r="BJ368" s="98"/>
      <c r="BK368" s="98"/>
      <c r="BL368" s="98"/>
      <c r="BM368" s="98"/>
      <c r="BN368" s="99"/>
    </row>
    <row r="369" spans="42:66">
      <c r="AP369" s="17"/>
      <c r="AQ369" s="100" t="s">
        <v>142</v>
      </c>
      <c r="AR369" s="97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>
        <v>4</v>
      </c>
      <c r="BG369" s="98"/>
      <c r="BH369" s="98"/>
      <c r="BI369" s="98"/>
      <c r="BJ369" s="98"/>
      <c r="BK369" s="98"/>
      <c r="BL369" s="98"/>
      <c r="BM369" s="98"/>
      <c r="BN369" s="99"/>
    </row>
    <row r="370" spans="42:66">
      <c r="AP370" s="17"/>
      <c r="AQ370" s="100" t="s">
        <v>143</v>
      </c>
      <c r="AR370" s="97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>
        <v>6</v>
      </c>
      <c r="BG370" s="98"/>
      <c r="BH370" s="98"/>
      <c r="BI370" s="98"/>
      <c r="BJ370" s="98"/>
      <c r="BK370" s="98"/>
      <c r="BL370" s="98"/>
      <c r="BM370" s="98"/>
      <c r="BN370" s="99"/>
    </row>
    <row r="371" spans="42:66">
      <c r="AP371" s="17"/>
      <c r="AQ371" s="100" t="s">
        <v>144</v>
      </c>
      <c r="AR371" s="97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>
        <v>3</v>
      </c>
      <c r="BG371" s="98"/>
      <c r="BH371" s="98"/>
      <c r="BI371" s="98"/>
      <c r="BJ371" s="98"/>
      <c r="BK371" s="98"/>
      <c r="BL371" s="98"/>
      <c r="BM371" s="98"/>
      <c r="BN371" s="99"/>
    </row>
    <row r="372" spans="42:66">
      <c r="AP372" s="17"/>
      <c r="AQ372" s="100" t="s">
        <v>145</v>
      </c>
      <c r="AR372" s="97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>
        <v>3</v>
      </c>
      <c r="BG372" s="98"/>
      <c r="BH372" s="98"/>
      <c r="BI372" s="98"/>
      <c r="BJ372" s="98"/>
      <c r="BK372" s="98"/>
      <c r="BL372" s="98"/>
      <c r="BM372" s="98"/>
      <c r="BN372" s="99"/>
    </row>
    <row r="373" spans="42:66">
      <c r="AP373" s="17"/>
      <c r="AQ373" s="100" t="s">
        <v>146</v>
      </c>
      <c r="AR373" s="97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>
        <v>4</v>
      </c>
      <c r="BG373" s="98"/>
      <c r="BH373" s="98"/>
      <c r="BI373" s="98"/>
      <c r="BJ373" s="98"/>
      <c r="BK373" s="98"/>
      <c r="BL373" s="98"/>
      <c r="BM373" s="98"/>
      <c r="BN373" s="99"/>
    </row>
    <row r="374" spans="42:66">
      <c r="AP374" s="17"/>
      <c r="AQ374" s="100" t="s">
        <v>147</v>
      </c>
      <c r="AR374" s="97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>
        <v>4</v>
      </c>
      <c r="BG374" s="98"/>
      <c r="BH374" s="98"/>
      <c r="BI374" s="98"/>
      <c r="BJ374" s="98"/>
      <c r="BK374" s="98"/>
      <c r="BL374" s="98"/>
      <c r="BM374" s="98"/>
      <c r="BN374" s="99"/>
    </row>
    <row r="375" spans="42:66">
      <c r="AP375" s="17"/>
      <c r="AQ375" s="100" t="s">
        <v>148</v>
      </c>
      <c r="AR375" s="97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>
        <v>4</v>
      </c>
      <c r="BG375" s="98"/>
      <c r="BH375" s="98"/>
      <c r="BI375" s="98"/>
      <c r="BJ375" s="98"/>
      <c r="BK375" s="98"/>
      <c r="BL375" s="98"/>
      <c r="BM375" s="98"/>
      <c r="BN375" s="99"/>
    </row>
    <row r="376" spans="42:66">
      <c r="AP376" s="17"/>
      <c r="AQ376" s="100" t="s">
        <v>149</v>
      </c>
      <c r="AR376" s="97"/>
      <c r="AS376" s="98"/>
      <c r="AT376" s="98"/>
      <c r="AU376" s="98"/>
      <c r="AV376" s="98"/>
      <c r="AW376" s="98"/>
      <c r="AX376" s="98"/>
      <c r="AY376" s="98"/>
      <c r="AZ376" s="98"/>
      <c r="BA376" s="98"/>
      <c r="BB376" s="98"/>
      <c r="BC376" s="98"/>
      <c r="BD376" s="98"/>
      <c r="BE376" s="98"/>
      <c r="BF376" s="98">
        <v>3</v>
      </c>
      <c r="BG376" s="98"/>
      <c r="BH376" s="98"/>
      <c r="BI376" s="98"/>
      <c r="BJ376" s="98"/>
      <c r="BK376" s="98"/>
      <c r="BL376" s="98"/>
      <c r="BM376" s="98"/>
      <c r="BN376" s="99"/>
    </row>
    <row r="377" spans="42:66">
      <c r="AP377" s="17"/>
      <c r="AQ377" s="100" t="s">
        <v>150</v>
      </c>
      <c r="AR377" s="97"/>
      <c r="AS377" s="98"/>
      <c r="AT377" s="98"/>
      <c r="AU377" s="98"/>
      <c r="AV377" s="98"/>
      <c r="AW377" s="98"/>
      <c r="AX377" s="98"/>
      <c r="AY377" s="98"/>
      <c r="AZ377" s="98"/>
      <c r="BA377" s="98"/>
      <c r="BB377" s="98"/>
      <c r="BC377" s="98"/>
      <c r="BD377" s="98"/>
      <c r="BE377" s="98"/>
      <c r="BF377" s="98">
        <v>2</v>
      </c>
      <c r="BG377" s="98"/>
      <c r="BH377" s="98"/>
      <c r="BI377" s="98"/>
      <c r="BJ377" s="98"/>
      <c r="BK377" s="98"/>
      <c r="BL377" s="98"/>
      <c r="BM377" s="98"/>
      <c r="BN377" s="99"/>
    </row>
    <row r="378" spans="42:66">
      <c r="AP378" s="17"/>
      <c r="AQ378" s="100" t="s">
        <v>151</v>
      </c>
      <c r="AR378" s="97"/>
      <c r="AS378" s="98"/>
      <c r="AT378" s="98"/>
      <c r="AU378" s="98"/>
      <c r="AV378" s="98"/>
      <c r="AW378" s="98"/>
      <c r="AX378" s="98"/>
      <c r="AY378" s="98"/>
      <c r="AZ378" s="98"/>
      <c r="BA378" s="98"/>
      <c r="BB378" s="98"/>
      <c r="BC378" s="98"/>
      <c r="BD378" s="98"/>
      <c r="BE378" s="98"/>
      <c r="BF378" s="98">
        <v>4</v>
      </c>
      <c r="BG378" s="98"/>
      <c r="BH378" s="98"/>
      <c r="BI378" s="98"/>
      <c r="BJ378" s="98"/>
      <c r="BK378" s="98"/>
      <c r="BL378" s="98"/>
      <c r="BM378" s="98"/>
      <c r="BN378" s="99"/>
    </row>
    <row r="379" spans="42:66">
      <c r="AP379" s="17"/>
      <c r="AQ379" s="100" t="s">
        <v>152</v>
      </c>
      <c r="AR379" s="97"/>
      <c r="AS379" s="98"/>
      <c r="AT379" s="98"/>
      <c r="AU379" s="98"/>
      <c r="AV379" s="98"/>
      <c r="AW379" s="98"/>
      <c r="AX379" s="98"/>
      <c r="AY379" s="98"/>
      <c r="AZ379" s="98"/>
      <c r="BA379" s="98"/>
      <c r="BB379" s="98"/>
      <c r="BC379" s="98"/>
      <c r="BD379" s="98"/>
      <c r="BE379" s="98"/>
      <c r="BF379" s="98">
        <v>2</v>
      </c>
      <c r="BG379" s="98"/>
      <c r="BH379" s="98"/>
      <c r="BI379" s="98"/>
      <c r="BJ379" s="98"/>
      <c r="BK379" s="98"/>
      <c r="BL379" s="98"/>
      <c r="BM379" s="98"/>
      <c r="BN379" s="99"/>
    </row>
    <row r="380" spans="42:66">
      <c r="AP380" s="17"/>
      <c r="AQ380" s="100" t="s">
        <v>153</v>
      </c>
      <c r="AR380" s="97"/>
      <c r="AS380" s="98"/>
      <c r="AT380" s="98"/>
      <c r="AU380" s="98"/>
      <c r="AV380" s="98"/>
      <c r="AW380" s="98"/>
      <c r="AX380" s="98"/>
      <c r="AY380" s="98"/>
      <c r="AZ380" s="98"/>
      <c r="BA380" s="98"/>
      <c r="BB380" s="98"/>
      <c r="BC380" s="98"/>
      <c r="BD380" s="98"/>
      <c r="BE380" s="98"/>
      <c r="BF380" s="98">
        <v>3</v>
      </c>
      <c r="BG380" s="98"/>
      <c r="BH380" s="98"/>
      <c r="BI380" s="98"/>
      <c r="BJ380" s="98"/>
      <c r="BK380" s="98"/>
      <c r="BL380" s="98"/>
      <c r="BM380" s="98"/>
      <c r="BN380" s="99"/>
    </row>
    <row r="381" spans="42:66">
      <c r="AP381" s="17"/>
      <c r="AQ381" s="100" t="s">
        <v>154</v>
      </c>
      <c r="AR381" s="97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>
        <v>4</v>
      </c>
      <c r="BG381" s="98"/>
      <c r="BH381" s="98"/>
      <c r="BI381" s="98"/>
      <c r="BJ381" s="98"/>
      <c r="BK381" s="98"/>
      <c r="BL381" s="98"/>
      <c r="BM381" s="98"/>
      <c r="BN381" s="99"/>
    </row>
    <row r="382" spans="42:66">
      <c r="AP382" s="17"/>
      <c r="AQ382" s="100" t="s">
        <v>155</v>
      </c>
      <c r="AR382" s="97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>
        <v>3</v>
      </c>
      <c r="BG382" s="98"/>
      <c r="BH382" s="98"/>
      <c r="BI382" s="98"/>
      <c r="BJ382" s="98"/>
      <c r="BK382" s="98"/>
      <c r="BL382" s="98"/>
      <c r="BM382" s="98"/>
      <c r="BN382" s="99"/>
    </row>
    <row r="383" spans="42:66">
      <c r="AP383" s="17"/>
      <c r="AQ383" s="100" t="s">
        <v>156</v>
      </c>
      <c r="AR383" s="97"/>
      <c r="AS383" s="98"/>
      <c r="AT383" s="98"/>
      <c r="AU383" s="98"/>
      <c r="AV383" s="98"/>
      <c r="AW383" s="98"/>
      <c r="AX383" s="98"/>
      <c r="AY383" s="98"/>
      <c r="AZ383" s="98"/>
      <c r="BA383" s="98"/>
      <c r="BB383" s="98"/>
      <c r="BC383" s="98"/>
      <c r="BD383" s="98"/>
      <c r="BE383" s="98"/>
      <c r="BF383" s="98">
        <v>4</v>
      </c>
      <c r="BG383" s="98"/>
      <c r="BH383" s="98"/>
      <c r="BI383" s="98"/>
      <c r="BJ383" s="98"/>
      <c r="BK383" s="98"/>
      <c r="BL383" s="98"/>
      <c r="BM383" s="98"/>
      <c r="BN383" s="99"/>
    </row>
    <row r="384" spans="42:66">
      <c r="AP384" s="17"/>
      <c r="AQ384" s="100" t="s">
        <v>157</v>
      </c>
      <c r="AR384" s="97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>
        <v>4</v>
      </c>
      <c r="BG384" s="98"/>
      <c r="BH384" s="98"/>
      <c r="BI384" s="98"/>
      <c r="BJ384" s="98"/>
      <c r="BK384" s="98"/>
      <c r="BL384" s="98"/>
      <c r="BM384" s="98"/>
      <c r="BN384" s="99"/>
    </row>
    <row r="385" spans="42:66">
      <c r="AP385" s="15" t="s">
        <v>7</v>
      </c>
      <c r="AQ385" s="93" t="s">
        <v>140</v>
      </c>
      <c r="AR385" s="94">
        <v>4</v>
      </c>
      <c r="AS385" s="95">
        <v>3</v>
      </c>
      <c r="AT385" s="95">
        <v>4</v>
      </c>
      <c r="AU385" s="95">
        <v>3</v>
      </c>
      <c r="AV385" s="95">
        <v>4</v>
      </c>
      <c r="AW385" s="95">
        <v>3</v>
      </c>
      <c r="AX385" s="95">
        <v>3</v>
      </c>
      <c r="AY385" s="95">
        <v>4</v>
      </c>
      <c r="AZ385" s="95"/>
      <c r="BA385" s="95">
        <v>3</v>
      </c>
      <c r="BB385" s="95">
        <v>3</v>
      </c>
      <c r="BC385" s="95">
        <v>3</v>
      </c>
      <c r="BD385" s="95"/>
      <c r="BE385" s="95">
        <v>4</v>
      </c>
      <c r="BF385" s="95"/>
      <c r="BG385" s="95">
        <v>4</v>
      </c>
      <c r="BH385" s="95"/>
      <c r="BI385" s="95">
        <v>3</v>
      </c>
      <c r="BJ385" s="95">
        <v>3</v>
      </c>
      <c r="BK385" s="95">
        <v>4</v>
      </c>
      <c r="BL385" s="95">
        <v>3</v>
      </c>
      <c r="BM385" s="95"/>
      <c r="BN385" s="96">
        <v>4</v>
      </c>
    </row>
    <row r="386" spans="42:66">
      <c r="AP386" s="17"/>
      <c r="AQ386" s="100" t="s">
        <v>141</v>
      </c>
      <c r="AR386" s="97">
        <v>2</v>
      </c>
      <c r="AS386" s="98">
        <v>3</v>
      </c>
      <c r="AT386" s="98">
        <v>3</v>
      </c>
      <c r="AU386" s="98">
        <v>3</v>
      </c>
      <c r="AV386" s="98">
        <v>3</v>
      </c>
      <c r="AW386" s="98">
        <v>3</v>
      </c>
      <c r="AX386" s="98">
        <v>3</v>
      </c>
      <c r="AY386" s="98">
        <v>3</v>
      </c>
      <c r="AZ386" s="98"/>
      <c r="BA386" s="98">
        <v>2</v>
      </c>
      <c r="BB386" s="98">
        <v>3</v>
      </c>
      <c r="BC386" s="98">
        <v>2</v>
      </c>
      <c r="BD386" s="98"/>
      <c r="BE386" s="98">
        <v>3</v>
      </c>
      <c r="BF386" s="98"/>
      <c r="BG386" s="98">
        <v>2</v>
      </c>
      <c r="BH386" s="98"/>
      <c r="BI386" s="98">
        <v>2</v>
      </c>
      <c r="BJ386" s="98">
        <v>4</v>
      </c>
      <c r="BK386" s="98">
        <v>4</v>
      </c>
      <c r="BL386" s="98">
        <v>3</v>
      </c>
      <c r="BM386" s="98"/>
      <c r="BN386" s="99">
        <v>3</v>
      </c>
    </row>
    <row r="387" spans="42:66">
      <c r="AP387" s="17"/>
      <c r="AQ387" s="100" t="s">
        <v>142</v>
      </c>
      <c r="AR387" s="97">
        <v>3</v>
      </c>
      <c r="AS387" s="98">
        <v>3</v>
      </c>
      <c r="AT387" s="98">
        <v>4</v>
      </c>
      <c r="AU387" s="98">
        <v>3</v>
      </c>
      <c r="AV387" s="98">
        <v>4</v>
      </c>
      <c r="AW387" s="98">
        <v>3</v>
      </c>
      <c r="AX387" s="98">
        <v>4</v>
      </c>
      <c r="AY387" s="98">
        <v>3</v>
      </c>
      <c r="AZ387" s="98"/>
      <c r="BA387" s="98">
        <v>4</v>
      </c>
      <c r="BB387" s="98">
        <v>4</v>
      </c>
      <c r="BC387" s="98">
        <v>3</v>
      </c>
      <c r="BD387" s="98"/>
      <c r="BE387" s="98">
        <v>3</v>
      </c>
      <c r="BF387" s="98"/>
      <c r="BG387" s="98">
        <v>3</v>
      </c>
      <c r="BH387" s="98"/>
      <c r="BI387" s="98">
        <v>3</v>
      </c>
      <c r="BJ387" s="98">
        <v>3</v>
      </c>
      <c r="BK387" s="98">
        <v>3</v>
      </c>
      <c r="BL387" s="98">
        <v>4</v>
      </c>
      <c r="BM387" s="98"/>
      <c r="BN387" s="99">
        <v>3</v>
      </c>
    </row>
    <row r="388" spans="42:66">
      <c r="AP388" s="17"/>
      <c r="AQ388" s="100" t="s">
        <v>143</v>
      </c>
      <c r="AR388" s="97">
        <v>4</v>
      </c>
      <c r="AS388" s="98">
        <v>4</v>
      </c>
      <c r="AT388" s="98">
        <v>4</v>
      </c>
      <c r="AU388" s="98">
        <v>4</v>
      </c>
      <c r="AV388" s="98">
        <v>5</v>
      </c>
      <c r="AW388" s="98">
        <v>4</v>
      </c>
      <c r="AX388" s="98">
        <v>4</v>
      </c>
      <c r="AY388" s="98">
        <v>4</v>
      </c>
      <c r="AZ388" s="98"/>
      <c r="BA388" s="98">
        <v>4</v>
      </c>
      <c r="BB388" s="98">
        <v>4</v>
      </c>
      <c r="BC388" s="98">
        <v>4</v>
      </c>
      <c r="BD388" s="98"/>
      <c r="BE388" s="98">
        <v>5</v>
      </c>
      <c r="BF388" s="98"/>
      <c r="BG388" s="98">
        <v>5</v>
      </c>
      <c r="BH388" s="98"/>
      <c r="BI388" s="98">
        <v>4</v>
      </c>
      <c r="BJ388" s="98">
        <v>4</v>
      </c>
      <c r="BK388" s="98">
        <v>5</v>
      </c>
      <c r="BL388" s="98">
        <v>4</v>
      </c>
      <c r="BM388" s="98"/>
      <c r="BN388" s="99">
        <v>3</v>
      </c>
    </row>
    <row r="389" spans="42:66">
      <c r="AP389" s="17"/>
      <c r="AQ389" s="100" t="s">
        <v>144</v>
      </c>
      <c r="AR389" s="97">
        <v>3</v>
      </c>
      <c r="AS389" s="98">
        <v>3</v>
      </c>
      <c r="AT389" s="98">
        <v>4</v>
      </c>
      <c r="AU389" s="98">
        <v>3</v>
      </c>
      <c r="AV389" s="98">
        <v>3</v>
      </c>
      <c r="AW389" s="98">
        <v>3</v>
      </c>
      <c r="AX389" s="98">
        <v>3</v>
      </c>
      <c r="AY389" s="98">
        <v>2</v>
      </c>
      <c r="AZ389" s="98"/>
      <c r="BA389" s="98">
        <v>3</v>
      </c>
      <c r="BB389" s="98">
        <v>3</v>
      </c>
      <c r="BC389" s="98">
        <v>2</v>
      </c>
      <c r="BD389" s="98"/>
      <c r="BE389" s="98">
        <v>3</v>
      </c>
      <c r="BF389" s="98"/>
      <c r="BG389" s="98">
        <v>3</v>
      </c>
      <c r="BH389" s="98"/>
      <c r="BI389" s="98">
        <v>3</v>
      </c>
      <c r="BJ389" s="98">
        <v>3</v>
      </c>
      <c r="BK389" s="98">
        <v>3</v>
      </c>
      <c r="BL389" s="98">
        <v>3</v>
      </c>
      <c r="BM389" s="98"/>
      <c r="BN389" s="99">
        <v>3</v>
      </c>
    </row>
    <row r="390" spans="42:66">
      <c r="AP390" s="17"/>
      <c r="AQ390" s="100" t="s">
        <v>145</v>
      </c>
      <c r="AR390" s="97">
        <v>3</v>
      </c>
      <c r="AS390" s="98">
        <v>2</v>
      </c>
      <c r="AT390" s="98">
        <v>2</v>
      </c>
      <c r="AU390" s="98">
        <v>2</v>
      </c>
      <c r="AV390" s="98">
        <v>2</v>
      </c>
      <c r="AW390" s="98">
        <v>2</v>
      </c>
      <c r="AX390" s="98">
        <v>2</v>
      </c>
      <c r="AY390" s="98">
        <v>3</v>
      </c>
      <c r="AZ390" s="98"/>
      <c r="BA390" s="98">
        <v>2</v>
      </c>
      <c r="BB390" s="98">
        <v>2</v>
      </c>
      <c r="BC390" s="98">
        <v>3</v>
      </c>
      <c r="BD390" s="98"/>
      <c r="BE390" s="98">
        <v>3</v>
      </c>
      <c r="BF390" s="98"/>
      <c r="BG390" s="98">
        <v>2</v>
      </c>
      <c r="BH390" s="98"/>
      <c r="BI390" s="98">
        <v>3</v>
      </c>
      <c r="BJ390" s="98">
        <v>3</v>
      </c>
      <c r="BK390" s="98">
        <v>2</v>
      </c>
      <c r="BL390" s="98">
        <v>2</v>
      </c>
      <c r="BM390" s="98"/>
      <c r="BN390" s="99">
        <v>3</v>
      </c>
    </row>
    <row r="391" spans="42:66">
      <c r="AP391" s="17"/>
      <c r="AQ391" s="100" t="s">
        <v>146</v>
      </c>
      <c r="AR391" s="97">
        <v>4</v>
      </c>
      <c r="AS391" s="98">
        <v>4</v>
      </c>
      <c r="AT391" s="98">
        <v>4</v>
      </c>
      <c r="AU391" s="98">
        <v>4</v>
      </c>
      <c r="AV391" s="98">
        <v>6</v>
      </c>
      <c r="AW391" s="98">
        <v>4</v>
      </c>
      <c r="AX391" s="98">
        <v>3</v>
      </c>
      <c r="AY391" s="98">
        <v>6</v>
      </c>
      <c r="AZ391" s="98"/>
      <c r="BA391" s="98">
        <v>5</v>
      </c>
      <c r="BB391" s="98">
        <v>4</v>
      </c>
      <c r="BC391" s="98">
        <v>4</v>
      </c>
      <c r="BD391" s="98"/>
      <c r="BE391" s="98">
        <v>4</v>
      </c>
      <c r="BF391" s="98"/>
      <c r="BG391" s="98">
        <v>3</v>
      </c>
      <c r="BH391" s="98"/>
      <c r="BI391" s="98">
        <v>3</v>
      </c>
      <c r="BJ391" s="98">
        <v>5</v>
      </c>
      <c r="BK391" s="98">
        <v>5</v>
      </c>
      <c r="BL391" s="98">
        <v>3</v>
      </c>
      <c r="BM391" s="98"/>
      <c r="BN391" s="99">
        <v>3</v>
      </c>
    </row>
    <row r="392" spans="42:66">
      <c r="AP392" s="17"/>
      <c r="AQ392" s="100" t="s">
        <v>147</v>
      </c>
      <c r="AR392" s="97">
        <v>3</v>
      </c>
      <c r="AS392" s="98">
        <v>2</v>
      </c>
      <c r="AT392" s="98">
        <v>3</v>
      </c>
      <c r="AU392" s="98">
        <v>3</v>
      </c>
      <c r="AV392" s="98">
        <v>3</v>
      </c>
      <c r="AW392" s="98">
        <v>3</v>
      </c>
      <c r="AX392" s="98">
        <v>4</v>
      </c>
      <c r="AY392" s="98">
        <v>2</v>
      </c>
      <c r="AZ392" s="98"/>
      <c r="BA392" s="98">
        <v>5</v>
      </c>
      <c r="BB392" s="98">
        <v>2</v>
      </c>
      <c r="BC392" s="98">
        <v>2</v>
      </c>
      <c r="BD392" s="98"/>
      <c r="BE392" s="98">
        <v>3</v>
      </c>
      <c r="BF392" s="98"/>
      <c r="BG392" s="98">
        <v>2</v>
      </c>
      <c r="BH392" s="98"/>
      <c r="BI392" s="98">
        <v>3</v>
      </c>
      <c r="BJ392" s="98">
        <v>3</v>
      </c>
      <c r="BK392" s="98">
        <v>3</v>
      </c>
      <c r="BL392" s="98">
        <v>4</v>
      </c>
      <c r="BM392" s="98"/>
      <c r="BN392" s="99">
        <v>3</v>
      </c>
    </row>
    <row r="393" spans="42:66">
      <c r="AP393" s="17"/>
      <c r="AQ393" s="100" t="s">
        <v>148</v>
      </c>
      <c r="AR393" s="97">
        <v>3</v>
      </c>
      <c r="AS393" s="98">
        <v>3</v>
      </c>
      <c r="AT393" s="98">
        <v>4</v>
      </c>
      <c r="AU393" s="98">
        <v>4</v>
      </c>
      <c r="AV393" s="98">
        <v>3</v>
      </c>
      <c r="AW393" s="98">
        <v>3</v>
      </c>
      <c r="AX393" s="98">
        <v>3</v>
      </c>
      <c r="AY393" s="98">
        <v>4</v>
      </c>
      <c r="AZ393" s="98"/>
      <c r="BA393" s="98">
        <v>3</v>
      </c>
      <c r="BB393" s="98">
        <v>3</v>
      </c>
      <c r="BC393" s="98">
        <v>3</v>
      </c>
      <c r="BD393" s="98"/>
      <c r="BE393" s="98">
        <v>3</v>
      </c>
      <c r="BF393" s="98"/>
      <c r="BG393" s="98">
        <v>3</v>
      </c>
      <c r="BH393" s="98"/>
      <c r="BI393" s="98">
        <v>2</v>
      </c>
      <c r="BJ393" s="98">
        <v>2</v>
      </c>
      <c r="BK393" s="98">
        <v>2</v>
      </c>
      <c r="BL393" s="98">
        <v>3</v>
      </c>
      <c r="BM393" s="98"/>
      <c r="BN393" s="99">
        <v>3</v>
      </c>
    </row>
    <row r="394" spans="42:66">
      <c r="AP394" s="17"/>
      <c r="AQ394" s="100" t="s">
        <v>149</v>
      </c>
      <c r="AR394" s="97">
        <v>3</v>
      </c>
      <c r="AS394" s="98">
        <v>3</v>
      </c>
      <c r="AT394" s="98">
        <v>3</v>
      </c>
      <c r="AU394" s="98">
        <v>3</v>
      </c>
      <c r="AV394" s="98">
        <v>2</v>
      </c>
      <c r="AW394" s="98">
        <v>2</v>
      </c>
      <c r="AX394" s="98">
        <v>2</v>
      </c>
      <c r="AY394" s="98">
        <v>2</v>
      </c>
      <c r="AZ394" s="98"/>
      <c r="BA394" s="98">
        <v>3</v>
      </c>
      <c r="BB394" s="98">
        <v>3</v>
      </c>
      <c r="BC394" s="98">
        <v>2</v>
      </c>
      <c r="BD394" s="98"/>
      <c r="BE394" s="98">
        <v>2</v>
      </c>
      <c r="BF394" s="98"/>
      <c r="BG394" s="98">
        <v>3</v>
      </c>
      <c r="BH394" s="98"/>
      <c r="BI394" s="98">
        <v>3</v>
      </c>
      <c r="BJ394" s="98">
        <v>2</v>
      </c>
      <c r="BK394" s="98">
        <v>3</v>
      </c>
      <c r="BL394" s="98">
        <v>3</v>
      </c>
      <c r="BM394" s="98"/>
      <c r="BN394" s="99">
        <v>2</v>
      </c>
    </row>
    <row r="395" spans="42:66">
      <c r="AP395" s="17"/>
      <c r="AQ395" s="100" t="s">
        <v>150</v>
      </c>
      <c r="AR395" s="97">
        <v>4</v>
      </c>
      <c r="AS395" s="98">
        <v>3</v>
      </c>
      <c r="AT395" s="98">
        <v>4</v>
      </c>
      <c r="AU395" s="98">
        <v>2</v>
      </c>
      <c r="AV395" s="98">
        <v>4</v>
      </c>
      <c r="AW395" s="98">
        <v>3</v>
      </c>
      <c r="AX395" s="98">
        <v>2</v>
      </c>
      <c r="AY395" s="98">
        <v>2</v>
      </c>
      <c r="AZ395" s="98"/>
      <c r="BA395" s="98">
        <v>2</v>
      </c>
      <c r="BB395" s="98">
        <v>2</v>
      </c>
      <c r="BC395" s="98">
        <v>2</v>
      </c>
      <c r="BD395" s="98"/>
      <c r="BE395" s="98">
        <v>4</v>
      </c>
      <c r="BF395" s="98"/>
      <c r="BG395" s="98">
        <v>4</v>
      </c>
      <c r="BH395" s="98"/>
      <c r="BI395" s="98">
        <v>4</v>
      </c>
      <c r="BJ395" s="98">
        <v>3</v>
      </c>
      <c r="BK395" s="98">
        <v>2</v>
      </c>
      <c r="BL395" s="98">
        <v>2</v>
      </c>
      <c r="BM395" s="98"/>
      <c r="BN395" s="99">
        <v>3</v>
      </c>
    </row>
    <row r="396" spans="42:66">
      <c r="AP396" s="17"/>
      <c r="AQ396" s="100" t="s">
        <v>151</v>
      </c>
      <c r="AR396" s="97">
        <v>2</v>
      </c>
      <c r="AS396" s="98">
        <v>3</v>
      </c>
      <c r="AT396" s="98">
        <v>3</v>
      </c>
      <c r="AU396" s="98">
        <v>2</v>
      </c>
      <c r="AV396" s="98">
        <v>2</v>
      </c>
      <c r="AW396" s="98">
        <v>3</v>
      </c>
      <c r="AX396" s="98">
        <v>3</v>
      </c>
      <c r="AY396" s="98">
        <v>3</v>
      </c>
      <c r="AZ396" s="98"/>
      <c r="BA396" s="98">
        <v>2</v>
      </c>
      <c r="BB396" s="98">
        <v>2</v>
      </c>
      <c r="BC396" s="98">
        <v>3</v>
      </c>
      <c r="BD396" s="98"/>
      <c r="BE396" s="98">
        <v>3</v>
      </c>
      <c r="BF396" s="98"/>
      <c r="BG396" s="98">
        <v>4</v>
      </c>
      <c r="BH396" s="98"/>
      <c r="BI396" s="98">
        <v>2</v>
      </c>
      <c r="BJ396" s="98">
        <v>2</v>
      </c>
      <c r="BK396" s="98">
        <v>2</v>
      </c>
      <c r="BL396" s="98">
        <v>3</v>
      </c>
      <c r="BM396" s="98"/>
      <c r="BN396" s="99">
        <v>2</v>
      </c>
    </row>
    <row r="397" spans="42:66">
      <c r="AP397" s="17"/>
      <c r="AQ397" s="100" t="s">
        <v>152</v>
      </c>
      <c r="AR397" s="97">
        <v>3</v>
      </c>
      <c r="AS397" s="98">
        <v>2</v>
      </c>
      <c r="AT397" s="98">
        <v>2</v>
      </c>
      <c r="AU397" s="98">
        <v>3</v>
      </c>
      <c r="AV397" s="98">
        <v>2</v>
      </c>
      <c r="AW397" s="98">
        <v>3</v>
      </c>
      <c r="AX397" s="98">
        <v>2</v>
      </c>
      <c r="AY397" s="98">
        <v>2</v>
      </c>
      <c r="AZ397" s="98"/>
      <c r="BA397" s="98">
        <v>2</v>
      </c>
      <c r="BB397" s="98">
        <v>2</v>
      </c>
      <c r="BC397" s="98">
        <v>2</v>
      </c>
      <c r="BD397" s="98"/>
      <c r="BE397" s="98">
        <v>2</v>
      </c>
      <c r="BF397" s="98"/>
      <c r="BG397" s="98">
        <v>2</v>
      </c>
      <c r="BH397" s="98"/>
      <c r="BI397" s="98">
        <v>2</v>
      </c>
      <c r="BJ397" s="98">
        <v>2</v>
      </c>
      <c r="BK397" s="98">
        <v>2</v>
      </c>
      <c r="BL397" s="98">
        <v>3</v>
      </c>
      <c r="BM397" s="98"/>
      <c r="BN397" s="99">
        <v>2</v>
      </c>
    </row>
    <row r="398" spans="42:66">
      <c r="AP398" s="17"/>
      <c r="AQ398" s="100" t="s">
        <v>153</v>
      </c>
      <c r="AR398" s="97">
        <v>3</v>
      </c>
      <c r="AS398" s="98">
        <v>3</v>
      </c>
      <c r="AT398" s="98">
        <v>4</v>
      </c>
      <c r="AU398" s="98">
        <v>3</v>
      </c>
      <c r="AV398" s="98">
        <v>4</v>
      </c>
      <c r="AW398" s="98">
        <v>4</v>
      </c>
      <c r="AX398" s="98">
        <v>3</v>
      </c>
      <c r="AY398" s="98">
        <v>5</v>
      </c>
      <c r="AZ398" s="98"/>
      <c r="BA398" s="98">
        <v>3</v>
      </c>
      <c r="BB398" s="98">
        <v>4</v>
      </c>
      <c r="BC398" s="98">
        <v>3</v>
      </c>
      <c r="BD398" s="98"/>
      <c r="BE398" s="98">
        <v>4</v>
      </c>
      <c r="BF398" s="98"/>
      <c r="BG398" s="98">
        <v>3</v>
      </c>
      <c r="BH398" s="98"/>
      <c r="BI398" s="98">
        <v>3</v>
      </c>
      <c r="BJ398" s="98">
        <v>3</v>
      </c>
      <c r="BK398" s="98">
        <v>4</v>
      </c>
      <c r="BL398" s="98">
        <v>3</v>
      </c>
      <c r="BM398" s="98"/>
      <c r="BN398" s="99">
        <v>4</v>
      </c>
    </row>
    <row r="399" spans="42:66">
      <c r="AP399" s="17"/>
      <c r="AQ399" s="100" t="s">
        <v>154</v>
      </c>
      <c r="AR399" s="97">
        <v>3</v>
      </c>
      <c r="AS399" s="98">
        <v>3</v>
      </c>
      <c r="AT399" s="98">
        <v>4</v>
      </c>
      <c r="AU399" s="98">
        <v>4</v>
      </c>
      <c r="AV399" s="98">
        <v>4</v>
      </c>
      <c r="AW399" s="98">
        <v>3</v>
      </c>
      <c r="AX399" s="98">
        <v>3</v>
      </c>
      <c r="AY399" s="98">
        <v>3</v>
      </c>
      <c r="AZ399" s="98"/>
      <c r="BA399" s="98">
        <v>3</v>
      </c>
      <c r="BB399" s="98">
        <v>2</v>
      </c>
      <c r="BC399" s="98">
        <v>2</v>
      </c>
      <c r="BD399" s="98"/>
      <c r="BE399" s="98">
        <v>3</v>
      </c>
      <c r="BF399" s="98"/>
      <c r="BG399" s="98">
        <v>3</v>
      </c>
      <c r="BH399" s="98"/>
      <c r="BI399" s="98">
        <v>3</v>
      </c>
      <c r="BJ399" s="98">
        <v>3</v>
      </c>
      <c r="BK399" s="98">
        <v>3</v>
      </c>
      <c r="BL399" s="98">
        <v>2</v>
      </c>
      <c r="BM399" s="98"/>
      <c r="BN399" s="99">
        <v>3</v>
      </c>
    </row>
    <row r="400" spans="42:66">
      <c r="AP400" s="17"/>
      <c r="AQ400" s="100" t="s">
        <v>155</v>
      </c>
      <c r="AR400" s="97">
        <v>4</v>
      </c>
      <c r="AS400" s="98">
        <v>3</v>
      </c>
      <c r="AT400" s="98">
        <v>2</v>
      </c>
      <c r="AU400" s="98">
        <v>2</v>
      </c>
      <c r="AV400" s="98">
        <v>3</v>
      </c>
      <c r="AW400" s="98">
        <v>3</v>
      </c>
      <c r="AX400" s="98">
        <v>3</v>
      </c>
      <c r="AY400" s="98">
        <v>3</v>
      </c>
      <c r="AZ400" s="98"/>
      <c r="BA400" s="98">
        <v>3</v>
      </c>
      <c r="BB400" s="98">
        <v>3</v>
      </c>
      <c r="BC400" s="98">
        <v>3</v>
      </c>
      <c r="BD400" s="98"/>
      <c r="BE400" s="98">
        <v>3</v>
      </c>
      <c r="BF400" s="98"/>
      <c r="BG400" s="98">
        <v>2</v>
      </c>
      <c r="BH400" s="98"/>
      <c r="BI400" s="98">
        <v>3</v>
      </c>
      <c r="BJ400" s="98">
        <v>3</v>
      </c>
      <c r="BK400" s="98">
        <v>3</v>
      </c>
      <c r="BL400" s="98">
        <v>3</v>
      </c>
      <c r="BM400" s="98"/>
      <c r="BN400" s="99">
        <v>2</v>
      </c>
    </row>
    <row r="401" spans="42:66">
      <c r="AP401" s="17"/>
      <c r="AQ401" s="100" t="s">
        <v>156</v>
      </c>
      <c r="AR401" s="97">
        <v>2</v>
      </c>
      <c r="AS401" s="98">
        <v>2</v>
      </c>
      <c r="AT401" s="98">
        <v>3</v>
      </c>
      <c r="AU401" s="98">
        <v>3</v>
      </c>
      <c r="AV401" s="98">
        <v>4</v>
      </c>
      <c r="AW401" s="98">
        <v>3</v>
      </c>
      <c r="AX401" s="98">
        <v>3</v>
      </c>
      <c r="AY401" s="98">
        <v>3</v>
      </c>
      <c r="AZ401" s="98"/>
      <c r="BA401" s="98">
        <v>3</v>
      </c>
      <c r="BB401" s="98">
        <v>2</v>
      </c>
      <c r="BC401" s="98">
        <v>3</v>
      </c>
      <c r="BD401" s="98"/>
      <c r="BE401" s="98">
        <v>3</v>
      </c>
      <c r="BF401" s="98"/>
      <c r="BG401" s="98">
        <v>2</v>
      </c>
      <c r="BH401" s="98"/>
      <c r="BI401" s="98">
        <v>3</v>
      </c>
      <c r="BJ401" s="98">
        <v>3</v>
      </c>
      <c r="BK401" s="98">
        <v>2</v>
      </c>
      <c r="BL401" s="98">
        <v>4</v>
      </c>
      <c r="BM401" s="98"/>
      <c r="BN401" s="99">
        <v>3</v>
      </c>
    </row>
    <row r="402" spans="42:66">
      <c r="AP402" s="17"/>
      <c r="AQ402" s="100" t="s">
        <v>157</v>
      </c>
      <c r="AR402" s="97">
        <v>3</v>
      </c>
      <c r="AS402" s="98">
        <v>3</v>
      </c>
      <c r="AT402" s="98">
        <v>3</v>
      </c>
      <c r="AU402" s="98">
        <v>3</v>
      </c>
      <c r="AV402" s="98">
        <v>3</v>
      </c>
      <c r="AW402" s="98">
        <v>3</v>
      </c>
      <c r="AX402" s="98">
        <v>3</v>
      </c>
      <c r="AY402" s="98">
        <v>3</v>
      </c>
      <c r="AZ402" s="98"/>
      <c r="BA402" s="98">
        <v>4</v>
      </c>
      <c r="BB402" s="98">
        <v>2</v>
      </c>
      <c r="BC402" s="98">
        <v>3</v>
      </c>
      <c r="BD402" s="98"/>
      <c r="BE402" s="98">
        <v>3</v>
      </c>
      <c r="BF402" s="98"/>
      <c r="BG402" s="98">
        <v>2</v>
      </c>
      <c r="BH402" s="98"/>
      <c r="BI402" s="98">
        <v>3</v>
      </c>
      <c r="BJ402" s="98">
        <v>3</v>
      </c>
      <c r="BK402" s="98">
        <v>4</v>
      </c>
      <c r="BL402" s="98">
        <v>3</v>
      </c>
      <c r="BM402" s="98"/>
      <c r="BN402" s="99">
        <v>3</v>
      </c>
    </row>
    <row r="403" spans="42:66">
      <c r="AP403" s="15" t="s">
        <v>88</v>
      </c>
      <c r="AQ403" s="93" t="s">
        <v>140</v>
      </c>
      <c r="AR403" s="94"/>
      <c r="AS403" s="95"/>
      <c r="AT403" s="95"/>
      <c r="AU403" s="95"/>
      <c r="AV403" s="95"/>
      <c r="AW403" s="95"/>
      <c r="AX403" s="95">
        <v>6</v>
      </c>
      <c r="AY403" s="95">
        <v>4</v>
      </c>
      <c r="AZ403" s="95"/>
      <c r="BA403" s="95">
        <v>4</v>
      </c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6"/>
    </row>
    <row r="404" spans="42:66">
      <c r="AP404" s="17"/>
      <c r="AQ404" s="100" t="s">
        <v>141</v>
      </c>
      <c r="AR404" s="97"/>
      <c r="AS404" s="98"/>
      <c r="AT404" s="98"/>
      <c r="AU404" s="98"/>
      <c r="AV404" s="98"/>
      <c r="AW404" s="98"/>
      <c r="AX404" s="98">
        <v>3</v>
      </c>
      <c r="AY404" s="98">
        <v>4</v>
      </c>
      <c r="AZ404" s="98"/>
      <c r="BA404" s="98">
        <v>5</v>
      </c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9"/>
    </row>
    <row r="405" spans="42:66">
      <c r="AP405" s="17"/>
      <c r="AQ405" s="100" t="s">
        <v>142</v>
      </c>
      <c r="AR405" s="97"/>
      <c r="AS405" s="98"/>
      <c r="AT405" s="98"/>
      <c r="AU405" s="98"/>
      <c r="AV405" s="98"/>
      <c r="AW405" s="98"/>
      <c r="AX405" s="98">
        <v>7</v>
      </c>
      <c r="AY405" s="98">
        <v>5</v>
      </c>
      <c r="AZ405" s="98"/>
      <c r="BA405" s="98">
        <v>4</v>
      </c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8"/>
      <c r="BN405" s="99"/>
    </row>
    <row r="406" spans="42:66">
      <c r="AP406" s="17"/>
      <c r="AQ406" s="100" t="s">
        <v>143</v>
      </c>
      <c r="AR406" s="97"/>
      <c r="AS406" s="98"/>
      <c r="AT406" s="98"/>
      <c r="AU406" s="98"/>
      <c r="AV406" s="98"/>
      <c r="AW406" s="98"/>
      <c r="AX406" s="98">
        <v>6</v>
      </c>
      <c r="AY406" s="98">
        <v>6</v>
      </c>
      <c r="AZ406" s="98"/>
      <c r="BA406" s="98">
        <v>5</v>
      </c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9"/>
    </row>
    <row r="407" spans="42:66">
      <c r="AP407" s="17"/>
      <c r="AQ407" s="100" t="s">
        <v>144</v>
      </c>
      <c r="AR407" s="97"/>
      <c r="AS407" s="98"/>
      <c r="AT407" s="98"/>
      <c r="AU407" s="98"/>
      <c r="AV407" s="98"/>
      <c r="AW407" s="98"/>
      <c r="AX407" s="98">
        <v>4</v>
      </c>
      <c r="AY407" s="98">
        <v>4</v>
      </c>
      <c r="AZ407" s="98"/>
      <c r="BA407" s="98">
        <v>4</v>
      </c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9"/>
    </row>
    <row r="408" spans="42:66">
      <c r="AP408" s="17"/>
      <c r="AQ408" s="100" t="s">
        <v>145</v>
      </c>
      <c r="AR408" s="97"/>
      <c r="AS408" s="98"/>
      <c r="AT408" s="98"/>
      <c r="AU408" s="98"/>
      <c r="AV408" s="98"/>
      <c r="AW408" s="98"/>
      <c r="AX408" s="98">
        <v>3</v>
      </c>
      <c r="AY408" s="98">
        <v>3</v>
      </c>
      <c r="AZ408" s="98"/>
      <c r="BA408" s="98">
        <v>4</v>
      </c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9"/>
    </row>
    <row r="409" spans="42:66">
      <c r="AP409" s="17"/>
      <c r="AQ409" s="100" t="s">
        <v>146</v>
      </c>
      <c r="AR409" s="97"/>
      <c r="AS409" s="98"/>
      <c r="AT409" s="98"/>
      <c r="AU409" s="98"/>
      <c r="AV409" s="98"/>
      <c r="AW409" s="98"/>
      <c r="AX409" s="98">
        <v>6</v>
      </c>
      <c r="AY409" s="98">
        <v>9</v>
      </c>
      <c r="AZ409" s="98"/>
      <c r="BA409" s="98">
        <v>6</v>
      </c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9"/>
    </row>
    <row r="410" spans="42:66">
      <c r="AP410" s="17"/>
      <c r="AQ410" s="100" t="s">
        <v>147</v>
      </c>
      <c r="AR410" s="97"/>
      <c r="AS410" s="98"/>
      <c r="AT410" s="98"/>
      <c r="AU410" s="98"/>
      <c r="AV410" s="98"/>
      <c r="AW410" s="98"/>
      <c r="AX410" s="98">
        <v>6</v>
      </c>
      <c r="AY410" s="98">
        <v>3</v>
      </c>
      <c r="AZ410" s="98"/>
      <c r="BA410" s="98">
        <v>3</v>
      </c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9"/>
    </row>
    <row r="411" spans="42:66">
      <c r="AP411" s="17"/>
      <c r="AQ411" s="100" t="s">
        <v>148</v>
      </c>
      <c r="AR411" s="97"/>
      <c r="AS411" s="98"/>
      <c r="AT411" s="98"/>
      <c r="AU411" s="98"/>
      <c r="AV411" s="98"/>
      <c r="AW411" s="98"/>
      <c r="AX411" s="98">
        <v>3</v>
      </c>
      <c r="AY411" s="98">
        <v>3</v>
      </c>
      <c r="AZ411" s="98"/>
      <c r="BA411" s="98">
        <v>4</v>
      </c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9"/>
    </row>
    <row r="412" spans="42:66">
      <c r="AP412" s="17"/>
      <c r="AQ412" s="100" t="s">
        <v>149</v>
      </c>
      <c r="AR412" s="97"/>
      <c r="AS412" s="98"/>
      <c r="AT412" s="98"/>
      <c r="AU412" s="98"/>
      <c r="AV412" s="98"/>
      <c r="AW412" s="98"/>
      <c r="AX412" s="98">
        <v>3</v>
      </c>
      <c r="AY412" s="98">
        <v>2</v>
      </c>
      <c r="AZ412" s="98"/>
      <c r="BA412" s="98">
        <v>4</v>
      </c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9"/>
    </row>
    <row r="413" spans="42:66">
      <c r="AP413" s="17"/>
      <c r="AQ413" s="100" t="s">
        <v>150</v>
      </c>
      <c r="AR413" s="97"/>
      <c r="AS413" s="98"/>
      <c r="AT413" s="98"/>
      <c r="AU413" s="98"/>
      <c r="AV413" s="98"/>
      <c r="AW413" s="98"/>
      <c r="AX413" s="98">
        <v>4</v>
      </c>
      <c r="AY413" s="98">
        <v>3</v>
      </c>
      <c r="AZ413" s="98"/>
      <c r="BA413" s="98">
        <v>4</v>
      </c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9"/>
    </row>
    <row r="414" spans="42:66">
      <c r="AP414" s="17"/>
      <c r="AQ414" s="100" t="s">
        <v>151</v>
      </c>
      <c r="AR414" s="97"/>
      <c r="AS414" s="98"/>
      <c r="AT414" s="98"/>
      <c r="AU414" s="98"/>
      <c r="AV414" s="98"/>
      <c r="AW414" s="98"/>
      <c r="AX414" s="98">
        <v>4</v>
      </c>
      <c r="AY414" s="98">
        <v>3</v>
      </c>
      <c r="AZ414" s="98"/>
      <c r="BA414" s="98">
        <v>3</v>
      </c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9"/>
    </row>
    <row r="415" spans="42:66">
      <c r="AP415" s="17"/>
      <c r="AQ415" s="100" t="s">
        <v>152</v>
      </c>
      <c r="AR415" s="97"/>
      <c r="AS415" s="98"/>
      <c r="AT415" s="98"/>
      <c r="AU415" s="98"/>
      <c r="AV415" s="98"/>
      <c r="AW415" s="98"/>
      <c r="AX415" s="98">
        <v>7</v>
      </c>
      <c r="AY415" s="98">
        <v>4</v>
      </c>
      <c r="AZ415" s="98"/>
      <c r="BA415" s="98">
        <v>3</v>
      </c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9"/>
    </row>
    <row r="416" spans="42:66">
      <c r="AP416" s="17"/>
      <c r="AQ416" s="100" t="s">
        <v>153</v>
      </c>
      <c r="AR416" s="97"/>
      <c r="AS416" s="98"/>
      <c r="AT416" s="98"/>
      <c r="AU416" s="98"/>
      <c r="AV416" s="98"/>
      <c r="AW416" s="98"/>
      <c r="AX416" s="98">
        <v>5</v>
      </c>
      <c r="AY416" s="98">
        <v>6</v>
      </c>
      <c r="AZ416" s="98"/>
      <c r="BA416" s="98">
        <v>4</v>
      </c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9"/>
    </row>
    <row r="417" spans="42:66">
      <c r="AP417" s="17"/>
      <c r="AQ417" s="100" t="s">
        <v>154</v>
      </c>
      <c r="AR417" s="97"/>
      <c r="AS417" s="98"/>
      <c r="AT417" s="98"/>
      <c r="AU417" s="98"/>
      <c r="AV417" s="98"/>
      <c r="AW417" s="98"/>
      <c r="AX417" s="98">
        <v>3</v>
      </c>
      <c r="AY417" s="98">
        <v>3</v>
      </c>
      <c r="AZ417" s="98"/>
      <c r="BA417" s="98">
        <v>4</v>
      </c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9"/>
    </row>
    <row r="418" spans="42:66">
      <c r="AP418" s="17"/>
      <c r="AQ418" s="100" t="s">
        <v>155</v>
      </c>
      <c r="AR418" s="97"/>
      <c r="AS418" s="98"/>
      <c r="AT418" s="98"/>
      <c r="AU418" s="98"/>
      <c r="AV418" s="98"/>
      <c r="AW418" s="98"/>
      <c r="AX418" s="98">
        <v>5</v>
      </c>
      <c r="AY418" s="98">
        <v>3</v>
      </c>
      <c r="AZ418" s="98"/>
      <c r="BA418" s="98">
        <v>4</v>
      </c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9"/>
    </row>
    <row r="419" spans="42:66">
      <c r="AP419" s="17"/>
      <c r="AQ419" s="100" t="s">
        <v>156</v>
      </c>
      <c r="AR419" s="97"/>
      <c r="AS419" s="98"/>
      <c r="AT419" s="98"/>
      <c r="AU419" s="98"/>
      <c r="AV419" s="98"/>
      <c r="AW419" s="98"/>
      <c r="AX419" s="98">
        <v>3</v>
      </c>
      <c r="AY419" s="98">
        <v>3</v>
      </c>
      <c r="AZ419" s="98"/>
      <c r="BA419" s="98">
        <v>3</v>
      </c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9"/>
    </row>
    <row r="420" spans="42:66">
      <c r="AP420" s="17"/>
      <c r="AQ420" s="100" t="s">
        <v>157</v>
      </c>
      <c r="AR420" s="97"/>
      <c r="AS420" s="98"/>
      <c r="AT420" s="98"/>
      <c r="AU420" s="98"/>
      <c r="AV420" s="98"/>
      <c r="AW420" s="98"/>
      <c r="AX420" s="98">
        <v>4</v>
      </c>
      <c r="AY420" s="98">
        <v>7</v>
      </c>
      <c r="AZ420" s="98"/>
      <c r="BA420" s="98">
        <v>4</v>
      </c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9"/>
    </row>
    <row r="421" spans="42:66">
      <c r="AP421" s="15" t="s">
        <v>66</v>
      </c>
      <c r="AQ421" s="93" t="s">
        <v>140</v>
      </c>
      <c r="AR421" s="94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>
        <v>8</v>
      </c>
      <c r="BC421" s="95">
        <v>7</v>
      </c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6"/>
    </row>
    <row r="422" spans="42:66">
      <c r="AP422" s="17"/>
      <c r="AQ422" s="100" t="s">
        <v>141</v>
      </c>
      <c r="AR422" s="97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>
        <v>5</v>
      </c>
      <c r="BC422" s="98">
        <v>5</v>
      </c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9"/>
    </row>
    <row r="423" spans="42:66">
      <c r="AP423" s="17"/>
      <c r="AQ423" s="100" t="s">
        <v>142</v>
      </c>
      <c r="AR423" s="97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>
        <v>8</v>
      </c>
      <c r="BC423" s="98">
        <v>6</v>
      </c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9"/>
    </row>
    <row r="424" spans="42:66">
      <c r="AP424" s="17"/>
      <c r="AQ424" s="100" t="s">
        <v>143</v>
      </c>
      <c r="AR424" s="97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>
        <v>13</v>
      </c>
      <c r="BC424" s="98">
        <v>7</v>
      </c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9"/>
    </row>
    <row r="425" spans="42:66">
      <c r="AP425" s="17"/>
      <c r="AQ425" s="100" t="s">
        <v>144</v>
      </c>
      <c r="AR425" s="97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>
        <v>7</v>
      </c>
      <c r="BC425" s="98">
        <v>7</v>
      </c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9"/>
    </row>
    <row r="426" spans="42:66">
      <c r="AP426" s="17"/>
      <c r="AQ426" s="100" t="s">
        <v>145</v>
      </c>
      <c r="AR426" s="97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>
        <v>4</v>
      </c>
      <c r="BC426" s="98">
        <v>3</v>
      </c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9"/>
    </row>
    <row r="427" spans="42:66">
      <c r="AP427" s="17"/>
      <c r="AQ427" s="100" t="s">
        <v>146</v>
      </c>
      <c r="AR427" s="97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>
        <v>14</v>
      </c>
      <c r="BC427" s="98">
        <v>5</v>
      </c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9"/>
    </row>
    <row r="428" spans="42:66">
      <c r="AP428" s="17"/>
      <c r="AQ428" s="100" t="s">
        <v>147</v>
      </c>
      <c r="AR428" s="97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>
        <v>5</v>
      </c>
      <c r="BC428" s="98">
        <v>6</v>
      </c>
      <c r="BD428" s="98"/>
      <c r="BE428" s="98"/>
      <c r="BF428" s="98"/>
      <c r="BG428" s="98"/>
      <c r="BH428" s="98"/>
      <c r="BI428" s="98"/>
      <c r="BJ428" s="98"/>
      <c r="BK428" s="98"/>
      <c r="BL428" s="98"/>
      <c r="BM428" s="98"/>
      <c r="BN428" s="99"/>
    </row>
    <row r="429" spans="42:66">
      <c r="AP429" s="17"/>
      <c r="AQ429" s="100" t="s">
        <v>148</v>
      </c>
      <c r="AR429" s="97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>
        <v>4</v>
      </c>
      <c r="BC429" s="98">
        <v>6</v>
      </c>
      <c r="BD429" s="98"/>
      <c r="BE429" s="98"/>
      <c r="BF429" s="98"/>
      <c r="BG429" s="98"/>
      <c r="BH429" s="98"/>
      <c r="BI429" s="98"/>
      <c r="BJ429" s="98"/>
      <c r="BK429" s="98"/>
      <c r="BL429" s="98"/>
      <c r="BM429" s="98"/>
      <c r="BN429" s="99"/>
    </row>
    <row r="430" spans="42:66">
      <c r="AP430" s="17"/>
      <c r="AQ430" s="100" t="s">
        <v>149</v>
      </c>
      <c r="AR430" s="97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>
        <v>8</v>
      </c>
      <c r="BC430" s="98">
        <v>3</v>
      </c>
      <c r="BD430" s="98"/>
      <c r="BE430" s="98"/>
      <c r="BF430" s="98"/>
      <c r="BG430" s="98"/>
      <c r="BH430" s="98"/>
      <c r="BI430" s="98"/>
      <c r="BJ430" s="98"/>
      <c r="BK430" s="98"/>
      <c r="BL430" s="98"/>
      <c r="BM430" s="98"/>
      <c r="BN430" s="99"/>
    </row>
    <row r="431" spans="42:66">
      <c r="AP431" s="17"/>
      <c r="AQ431" s="100" t="s">
        <v>150</v>
      </c>
      <c r="AR431" s="97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>
        <v>5</v>
      </c>
      <c r="BC431" s="98">
        <v>4</v>
      </c>
      <c r="BD431" s="98"/>
      <c r="BE431" s="98"/>
      <c r="BF431" s="98"/>
      <c r="BG431" s="98"/>
      <c r="BH431" s="98"/>
      <c r="BI431" s="98"/>
      <c r="BJ431" s="98"/>
      <c r="BK431" s="98"/>
      <c r="BL431" s="98"/>
      <c r="BM431" s="98"/>
      <c r="BN431" s="99"/>
    </row>
    <row r="432" spans="42:66">
      <c r="AP432" s="17"/>
      <c r="AQ432" s="100" t="s">
        <v>151</v>
      </c>
      <c r="AR432" s="97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>
        <v>3</v>
      </c>
      <c r="BC432" s="98">
        <v>4</v>
      </c>
      <c r="BD432" s="98"/>
      <c r="BE432" s="98"/>
      <c r="BF432" s="98"/>
      <c r="BG432" s="98"/>
      <c r="BH432" s="98"/>
      <c r="BI432" s="98"/>
      <c r="BJ432" s="98"/>
      <c r="BK432" s="98"/>
      <c r="BL432" s="98"/>
      <c r="BM432" s="98"/>
      <c r="BN432" s="99"/>
    </row>
    <row r="433" spans="42:66">
      <c r="AP433" s="17"/>
      <c r="AQ433" s="100" t="s">
        <v>152</v>
      </c>
      <c r="AR433" s="97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>
        <v>5</v>
      </c>
      <c r="BC433" s="98">
        <v>3</v>
      </c>
      <c r="BD433" s="98"/>
      <c r="BE433" s="98"/>
      <c r="BF433" s="98"/>
      <c r="BG433" s="98"/>
      <c r="BH433" s="98"/>
      <c r="BI433" s="98"/>
      <c r="BJ433" s="98"/>
      <c r="BK433" s="98"/>
      <c r="BL433" s="98"/>
      <c r="BM433" s="98"/>
      <c r="BN433" s="99"/>
    </row>
    <row r="434" spans="42:66">
      <c r="AP434" s="17"/>
      <c r="AQ434" s="100" t="s">
        <v>153</v>
      </c>
      <c r="AR434" s="97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>
        <v>9</v>
      </c>
      <c r="BC434" s="98">
        <v>6</v>
      </c>
      <c r="BD434" s="98"/>
      <c r="BE434" s="98"/>
      <c r="BF434" s="98"/>
      <c r="BG434" s="98"/>
      <c r="BH434" s="98"/>
      <c r="BI434" s="98"/>
      <c r="BJ434" s="98"/>
      <c r="BK434" s="98"/>
      <c r="BL434" s="98"/>
      <c r="BM434" s="98"/>
      <c r="BN434" s="99"/>
    </row>
    <row r="435" spans="42:66">
      <c r="AP435" s="17"/>
      <c r="AQ435" s="100" t="s">
        <v>154</v>
      </c>
      <c r="AR435" s="97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>
        <v>9</v>
      </c>
      <c r="BC435" s="98">
        <v>4</v>
      </c>
      <c r="BD435" s="98"/>
      <c r="BE435" s="98"/>
      <c r="BF435" s="98"/>
      <c r="BG435" s="98"/>
      <c r="BH435" s="98"/>
      <c r="BI435" s="98"/>
      <c r="BJ435" s="98"/>
      <c r="BK435" s="98"/>
      <c r="BL435" s="98"/>
      <c r="BM435" s="98"/>
      <c r="BN435" s="99"/>
    </row>
    <row r="436" spans="42:66">
      <c r="AP436" s="17"/>
      <c r="AQ436" s="100" t="s">
        <v>155</v>
      </c>
      <c r="AR436" s="97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>
        <v>4</v>
      </c>
      <c r="BC436" s="98">
        <v>4</v>
      </c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9"/>
    </row>
    <row r="437" spans="42:66">
      <c r="AP437" s="17"/>
      <c r="AQ437" s="100" t="s">
        <v>156</v>
      </c>
      <c r="AR437" s="97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>
        <v>5</v>
      </c>
      <c r="BC437" s="98">
        <v>8</v>
      </c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9"/>
    </row>
    <row r="438" spans="42:66">
      <c r="AP438" s="17"/>
      <c r="AQ438" s="100" t="s">
        <v>157</v>
      </c>
      <c r="AR438" s="97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>
        <v>7</v>
      </c>
      <c r="BC438" s="98">
        <v>4</v>
      </c>
      <c r="BD438" s="98"/>
      <c r="BE438" s="98"/>
      <c r="BF438" s="98"/>
      <c r="BG438" s="98"/>
      <c r="BH438" s="98"/>
      <c r="BI438" s="98"/>
      <c r="BJ438" s="98"/>
      <c r="BK438" s="98"/>
      <c r="BL438" s="98"/>
      <c r="BM438" s="98"/>
      <c r="BN438" s="99"/>
    </row>
    <row r="439" spans="42:66">
      <c r="AP439" s="15" t="s">
        <v>61</v>
      </c>
      <c r="AQ439" s="93" t="s">
        <v>140</v>
      </c>
      <c r="AR439" s="94"/>
      <c r="AS439" s="95"/>
      <c r="AT439" s="95"/>
      <c r="AU439" s="95"/>
      <c r="AV439" s="95"/>
      <c r="AW439" s="95"/>
      <c r="AX439" s="95"/>
      <c r="AY439" s="95"/>
      <c r="AZ439" s="95"/>
      <c r="BA439" s="95">
        <v>4</v>
      </c>
      <c r="BB439" s="95"/>
      <c r="BC439" s="95"/>
      <c r="BD439" s="95">
        <v>4</v>
      </c>
      <c r="BE439" s="95"/>
      <c r="BF439" s="95"/>
      <c r="BG439" s="95"/>
      <c r="BH439" s="95"/>
      <c r="BI439" s="95"/>
      <c r="BJ439" s="95"/>
      <c r="BK439" s="95"/>
      <c r="BL439" s="95"/>
      <c r="BM439" s="95"/>
      <c r="BN439" s="96"/>
    </row>
    <row r="440" spans="42:66">
      <c r="AP440" s="17"/>
      <c r="AQ440" s="100" t="s">
        <v>141</v>
      </c>
      <c r="AR440" s="97"/>
      <c r="AS440" s="98"/>
      <c r="AT440" s="98"/>
      <c r="AU440" s="98"/>
      <c r="AV440" s="98"/>
      <c r="AW440" s="98"/>
      <c r="AX440" s="98"/>
      <c r="AY440" s="98"/>
      <c r="AZ440" s="98"/>
      <c r="BA440" s="98">
        <v>4</v>
      </c>
      <c r="BB440" s="98"/>
      <c r="BC440" s="98"/>
      <c r="BD440" s="98">
        <v>4</v>
      </c>
      <c r="BE440" s="98"/>
      <c r="BF440" s="98"/>
      <c r="BG440" s="98"/>
      <c r="BH440" s="98"/>
      <c r="BI440" s="98"/>
      <c r="BJ440" s="98"/>
      <c r="BK440" s="98"/>
      <c r="BL440" s="98"/>
      <c r="BM440" s="98"/>
      <c r="BN440" s="99"/>
    </row>
    <row r="441" spans="42:66">
      <c r="AP441" s="17"/>
      <c r="AQ441" s="100" t="s">
        <v>142</v>
      </c>
      <c r="AR441" s="97"/>
      <c r="AS441" s="98"/>
      <c r="AT441" s="98"/>
      <c r="AU441" s="98"/>
      <c r="AV441" s="98"/>
      <c r="AW441" s="98"/>
      <c r="AX441" s="98"/>
      <c r="AY441" s="98"/>
      <c r="AZ441" s="98"/>
      <c r="BA441" s="98">
        <v>4</v>
      </c>
      <c r="BB441" s="98"/>
      <c r="BC441" s="98"/>
      <c r="BD441" s="98">
        <v>4</v>
      </c>
      <c r="BE441" s="98"/>
      <c r="BF441" s="98"/>
      <c r="BG441" s="98"/>
      <c r="BH441" s="98"/>
      <c r="BI441" s="98"/>
      <c r="BJ441" s="98"/>
      <c r="BK441" s="98"/>
      <c r="BL441" s="98"/>
      <c r="BM441" s="98"/>
      <c r="BN441" s="99"/>
    </row>
    <row r="442" spans="42:66">
      <c r="AP442" s="17"/>
      <c r="AQ442" s="100" t="s">
        <v>143</v>
      </c>
      <c r="AR442" s="97"/>
      <c r="AS442" s="98"/>
      <c r="AT442" s="98"/>
      <c r="AU442" s="98"/>
      <c r="AV442" s="98"/>
      <c r="AW442" s="98"/>
      <c r="AX442" s="98"/>
      <c r="AY442" s="98"/>
      <c r="AZ442" s="98"/>
      <c r="BA442" s="98">
        <v>5</v>
      </c>
      <c r="BB442" s="98"/>
      <c r="BC442" s="98"/>
      <c r="BD442" s="98">
        <v>6</v>
      </c>
      <c r="BE442" s="98"/>
      <c r="BF442" s="98"/>
      <c r="BG442" s="98"/>
      <c r="BH442" s="98"/>
      <c r="BI442" s="98"/>
      <c r="BJ442" s="98"/>
      <c r="BK442" s="98"/>
      <c r="BL442" s="98"/>
      <c r="BM442" s="98"/>
      <c r="BN442" s="99"/>
    </row>
    <row r="443" spans="42:66">
      <c r="AP443" s="17"/>
      <c r="AQ443" s="100" t="s">
        <v>144</v>
      </c>
      <c r="AR443" s="97"/>
      <c r="AS443" s="98"/>
      <c r="AT443" s="98"/>
      <c r="AU443" s="98"/>
      <c r="AV443" s="98"/>
      <c r="AW443" s="98"/>
      <c r="AX443" s="98"/>
      <c r="AY443" s="98"/>
      <c r="AZ443" s="98"/>
      <c r="BA443" s="98">
        <v>5</v>
      </c>
      <c r="BB443" s="98"/>
      <c r="BC443" s="98"/>
      <c r="BD443" s="98">
        <v>4</v>
      </c>
      <c r="BE443" s="98"/>
      <c r="BF443" s="98"/>
      <c r="BG443" s="98"/>
      <c r="BH443" s="98"/>
      <c r="BI443" s="98"/>
      <c r="BJ443" s="98"/>
      <c r="BK443" s="98"/>
      <c r="BL443" s="98"/>
      <c r="BM443" s="98"/>
      <c r="BN443" s="99"/>
    </row>
    <row r="444" spans="42:66">
      <c r="AP444" s="17"/>
      <c r="AQ444" s="100" t="s">
        <v>145</v>
      </c>
      <c r="AR444" s="97"/>
      <c r="AS444" s="98"/>
      <c r="AT444" s="98"/>
      <c r="AU444" s="98"/>
      <c r="AV444" s="98"/>
      <c r="AW444" s="98"/>
      <c r="AX444" s="98"/>
      <c r="AY444" s="98"/>
      <c r="AZ444" s="98"/>
      <c r="BA444" s="98">
        <v>4</v>
      </c>
      <c r="BB444" s="98"/>
      <c r="BC444" s="98"/>
      <c r="BD444" s="98">
        <v>3</v>
      </c>
      <c r="BE444" s="98"/>
      <c r="BF444" s="98"/>
      <c r="BG444" s="98"/>
      <c r="BH444" s="98"/>
      <c r="BI444" s="98"/>
      <c r="BJ444" s="98"/>
      <c r="BK444" s="98"/>
      <c r="BL444" s="98"/>
      <c r="BM444" s="98"/>
      <c r="BN444" s="99"/>
    </row>
    <row r="445" spans="42:66">
      <c r="AP445" s="17"/>
      <c r="AQ445" s="100" t="s">
        <v>146</v>
      </c>
      <c r="AR445" s="97"/>
      <c r="AS445" s="98"/>
      <c r="AT445" s="98"/>
      <c r="AU445" s="98"/>
      <c r="AV445" s="98"/>
      <c r="AW445" s="98"/>
      <c r="AX445" s="98"/>
      <c r="AY445" s="98"/>
      <c r="AZ445" s="98"/>
      <c r="BA445" s="98">
        <v>9</v>
      </c>
      <c r="BB445" s="98"/>
      <c r="BC445" s="98"/>
      <c r="BD445" s="98">
        <v>7</v>
      </c>
      <c r="BE445" s="98"/>
      <c r="BF445" s="98"/>
      <c r="BG445" s="98"/>
      <c r="BH445" s="98"/>
      <c r="BI445" s="98"/>
      <c r="BJ445" s="98"/>
      <c r="BK445" s="98"/>
      <c r="BL445" s="98"/>
      <c r="BM445" s="98"/>
      <c r="BN445" s="99"/>
    </row>
    <row r="446" spans="42:66">
      <c r="AP446" s="17"/>
      <c r="AQ446" s="100" t="s">
        <v>147</v>
      </c>
      <c r="AR446" s="97"/>
      <c r="AS446" s="98"/>
      <c r="AT446" s="98"/>
      <c r="AU446" s="98"/>
      <c r="AV446" s="98"/>
      <c r="AW446" s="98"/>
      <c r="AX446" s="98"/>
      <c r="AY446" s="98"/>
      <c r="AZ446" s="98"/>
      <c r="BA446" s="98">
        <v>4</v>
      </c>
      <c r="BB446" s="98"/>
      <c r="BC446" s="98"/>
      <c r="BD446" s="98">
        <v>5</v>
      </c>
      <c r="BE446" s="98"/>
      <c r="BF446" s="98"/>
      <c r="BG446" s="98"/>
      <c r="BH446" s="98"/>
      <c r="BI446" s="98"/>
      <c r="BJ446" s="98"/>
      <c r="BK446" s="98"/>
      <c r="BL446" s="98"/>
      <c r="BM446" s="98"/>
      <c r="BN446" s="99"/>
    </row>
    <row r="447" spans="42:66">
      <c r="AP447" s="17"/>
      <c r="AQ447" s="100" t="s">
        <v>148</v>
      </c>
      <c r="AR447" s="97"/>
      <c r="AS447" s="98"/>
      <c r="AT447" s="98"/>
      <c r="AU447" s="98"/>
      <c r="AV447" s="98"/>
      <c r="AW447" s="98"/>
      <c r="AX447" s="98"/>
      <c r="AY447" s="98"/>
      <c r="AZ447" s="98"/>
      <c r="BA447" s="98">
        <v>6</v>
      </c>
      <c r="BB447" s="98"/>
      <c r="BC447" s="98"/>
      <c r="BD447" s="98">
        <v>4</v>
      </c>
      <c r="BE447" s="98"/>
      <c r="BF447" s="98"/>
      <c r="BG447" s="98"/>
      <c r="BH447" s="98"/>
      <c r="BI447" s="98"/>
      <c r="BJ447" s="98"/>
      <c r="BK447" s="98"/>
      <c r="BL447" s="98"/>
      <c r="BM447" s="98"/>
      <c r="BN447" s="99"/>
    </row>
    <row r="448" spans="42:66">
      <c r="AP448" s="17"/>
      <c r="AQ448" s="100" t="s">
        <v>149</v>
      </c>
      <c r="AR448" s="97"/>
      <c r="AS448" s="98"/>
      <c r="AT448" s="98"/>
      <c r="AU448" s="98"/>
      <c r="AV448" s="98"/>
      <c r="AW448" s="98"/>
      <c r="AX448" s="98"/>
      <c r="AY448" s="98"/>
      <c r="AZ448" s="98"/>
      <c r="BA448" s="98">
        <v>2</v>
      </c>
      <c r="BB448" s="98"/>
      <c r="BC448" s="98"/>
      <c r="BD448" s="98">
        <v>3</v>
      </c>
      <c r="BE448" s="98"/>
      <c r="BF448" s="98"/>
      <c r="BG448" s="98"/>
      <c r="BH448" s="98"/>
      <c r="BI448" s="98"/>
      <c r="BJ448" s="98"/>
      <c r="BK448" s="98"/>
      <c r="BL448" s="98"/>
      <c r="BM448" s="98"/>
      <c r="BN448" s="99"/>
    </row>
    <row r="449" spans="42:66">
      <c r="AP449" s="17"/>
      <c r="AQ449" s="100" t="s">
        <v>150</v>
      </c>
      <c r="AR449" s="97"/>
      <c r="AS449" s="98"/>
      <c r="AT449" s="98"/>
      <c r="AU449" s="98"/>
      <c r="AV449" s="98"/>
      <c r="AW449" s="98"/>
      <c r="AX449" s="98"/>
      <c r="AY449" s="98"/>
      <c r="AZ449" s="98"/>
      <c r="BA449" s="98">
        <v>3</v>
      </c>
      <c r="BB449" s="98"/>
      <c r="BC449" s="98"/>
      <c r="BD449" s="98">
        <v>2</v>
      </c>
      <c r="BE449" s="98"/>
      <c r="BF449" s="98"/>
      <c r="BG449" s="98"/>
      <c r="BH449" s="98"/>
      <c r="BI449" s="98"/>
      <c r="BJ449" s="98"/>
      <c r="BK449" s="98"/>
      <c r="BL449" s="98"/>
      <c r="BM449" s="98"/>
      <c r="BN449" s="99"/>
    </row>
    <row r="450" spans="42:66">
      <c r="AP450" s="17"/>
      <c r="AQ450" s="100" t="s">
        <v>151</v>
      </c>
      <c r="AR450" s="97"/>
      <c r="AS450" s="98"/>
      <c r="AT450" s="98"/>
      <c r="AU450" s="98"/>
      <c r="AV450" s="98"/>
      <c r="AW450" s="98"/>
      <c r="AX450" s="98"/>
      <c r="AY450" s="98"/>
      <c r="AZ450" s="98"/>
      <c r="BA450" s="98">
        <v>3</v>
      </c>
      <c r="BB450" s="98"/>
      <c r="BC450" s="98"/>
      <c r="BD450" s="98">
        <v>2</v>
      </c>
      <c r="BE450" s="98"/>
      <c r="BF450" s="98"/>
      <c r="BG450" s="98"/>
      <c r="BH450" s="98"/>
      <c r="BI450" s="98"/>
      <c r="BJ450" s="98"/>
      <c r="BK450" s="98"/>
      <c r="BL450" s="98"/>
      <c r="BM450" s="98"/>
      <c r="BN450" s="99"/>
    </row>
    <row r="451" spans="42:66">
      <c r="AP451" s="17"/>
      <c r="AQ451" s="100" t="s">
        <v>152</v>
      </c>
      <c r="AR451" s="97"/>
      <c r="AS451" s="98"/>
      <c r="AT451" s="98"/>
      <c r="AU451" s="98"/>
      <c r="AV451" s="98"/>
      <c r="AW451" s="98"/>
      <c r="AX451" s="98"/>
      <c r="AY451" s="98"/>
      <c r="AZ451" s="98"/>
      <c r="BA451" s="98">
        <v>4</v>
      </c>
      <c r="BB451" s="98"/>
      <c r="BC451" s="98"/>
      <c r="BD451" s="98">
        <v>3</v>
      </c>
      <c r="BE451" s="98"/>
      <c r="BF451" s="98"/>
      <c r="BG451" s="98"/>
      <c r="BH451" s="98"/>
      <c r="BI451" s="98"/>
      <c r="BJ451" s="98"/>
      <c r="BK451" s="98"/>
      <c r="BL451" s="98"/>
      <c r="BM451" s="98"/>
      <c r="BN451" s="99"/>
    </row>
    <row r="452" spans="42:66">
      <c r="AP452" s="17"/>
      <c r="AQ452" s="100" t="s">
        <v>153</v>
      </c>
      <c r="AR452" s="97"/>
      <c r="AS452" s="98"/>
      <c r="AT452" s="98"/>
      <c r="AU452" s="98"/>
      <c r="AV452" s="98"/>
      <c r="AW452" s="98"/>
      <c r="AX452" s="98"/>
      <c r="AY452" s="98"/>
      <c r="AZ452" s="98"/>
      <c r="BA452" s="98">
        <v>4</v>
      </c>
      <c r="BB452" s="98"/>
      <c r="BC452" s="98"/>
      <c r="BD452" s="98">
        <v>6</v>
      </c>
      <c r="BE452" s="98"/>
      <c r="BF452" s="98"/>
      <c r="BG452" s="98"/>
      <c r="BH452" s="98"/>
      <c r="BI452" s="98"/>
      <c r="BJ452" s="98"/>
      <c r="BK452" s="98"/>
      <c r="BL452" s="98"/>
      <c r="BM452" s="98"/>
      <c r="BN452" s="99"/>
    </row>
    <row r="453" spans="42:66">
      <c r="AP453" s="17"/>
      <c r="AQ453" s="100" t="s">
        <v>154</v>
      </c>
      <c r="AR453" s="97"/>
      <c r="AS453" s="98"/>
      <c r="AT453" s="98"/>
      <c r="AU453" s="98"/>
      <c r="AV453" s="98"/>
      <c r="AW453" s="98"/>
      <c r="AX453" s="98"/>
      <c r="AY453" s="98"/>
      <c r="AZ453" s="98"/>
      <c r="BA453" s="98">
        <v>3</v>
      </c>
      <c r="BB453" s="98"/>
      <c r="BC453" s="98"/>
      <c r="BD453" s="98">
        <v>3</v>
      </c>
      <c r="BE453" s="98"/>
      <c r="BF453" s="98"/>
      <c r="BG453" s="98"/>
      <c r="BH453" s="98"/>
      <c r="BI453" s="98"/>
      <c r="BJ453" s="98"/>
      <c r="BK453" s="98"/>
      <c r="BL453" s="98"/>
      <c r="BM453" s="98"/>
      <c r="BN453" s="99"/>
    </row>
    <row r="454" spans="42:66">
      <c r="AP454" s="17"/>
      <c r="AQ454" s="100" t="s">
        <v>155</v>
      </c>
      <c r="AR454" s="97"/>
      <c r="AS454" s="98"/>
      <c r="AT454" s="98"/>
      <c r="AU454" s="98"/>
      <c r="AV454" s="98"/>
      <c r="AW454" s="98"/>
      <c r="AX454" s="98"/>
      <c r="AY454" s="98"/>
      <c r="AZ454" s="98"/>
      <c r="BA454" s="98">
        <v>3</v>
      </c>
      <c r="BB454" s="98"/>
      <c r="BC454" s="98"/>
      <c r="BD454" s="98">
        <v>3</v>
      </c>
      <c r="BE454" s="98"/>
      <c r="BF454" s="98"/>
      <c r="BG454" s="98"/>
      <c r="BH454" s="98"/>
      <c r="BI454" s="98"/>
      <c r="BJ454" s="98"/>
      <c r="BK454" s="98"/>
      <c r="BL454" s="98"/>
      <c r="BM454" s="98"/>
      <c r="BN454" s="99"/>
    </row>
    <row r="455" spans="42:66">
      <c r="AP455" s="17"/>
      <c r="AQ455" s="100" t="s">
        <v>156</v>
      </c>
      <c r="AR455" s="97"/>
      <c r="AS455" s="98"/>
      <c r="AT455" s="98"/>
      <c r="AU455" s="98"/>
      <c r="AV455" s="98"/>
      <c r="AW455" s="98"/>
      <c r="AX455" s="98"/>
      <c r="AY455" s="98"/>
      <c r="AZ455" s="98"/>
      <c r="BA455" s="98">
        <v>4</v>
      </c>
      <c r="BB455" s="98"/>
      <c r="BC455" s="98"/>
      <c r="BD455" s="98">
        <v>3</v>
      </c>
      <c r="BE455" s="98"/>
      <c r="BF455" s="98"/>
      <c r="BG455" s="98"/>
      <c r="BH455" s="98"/>
      <c r="BI455" s="98"/>
      <c r="BJ455" s="98"/>
      <c r="BK455" s="98"/>
      <c r="BL455" s="98"/>
      <c r="BM455" s="98"/>
      <c r="BN455" s="99"/>
    </row>
    <row r="456" spans="42:66">
      <c r="AP456" s="17"/>
      <c r="AQ456" s="100" t="s">
        <v>157</v>
      </c>
      <c r="AR456" s="97"/>
      <c r="AS456" s="98"/>
      <c r="AT456" s="98"/>
      <c r="AU456" s="98"/>
      <c r="AV456" s="98"/>
      <c r="AW456" s="98"/>
      <c r="AX456" s="98"/>
      <c r="AY456" s="98"/>
      <c r="AZ456" s="98"/>
      <c r="BA456" s="98">
        <v>4</v>
      </c>
      <c r="BB456" s="98"/>
      <c r="BC456" s="98"/>
      <c r="BD456" s="98">
        <v>4</v>
      </c>
      <c r="BE456" s="98"/>
      <c r="BF456" s="98"/>
      <c r="BG456" s="98"/>
      <c r="BH456" s="98"/>
      <c r="BI456" s="98"/>
      <c r="BJ456" s="98"/>
      <c r="BK456" s="98"/>
      <c r="BL456" s="98"/>
      <c r="BM456" s="98"/>
      <c r="BN456" s="99"/>
    </row>
    <row r="457" spans="42:66">
      <c r="AP457" s="15" t="s">
        <v>27</v>
      </c>
      <c r="AQ457" s="93" t="s">
        <v>140</v>
      </c>
      <c r="AR457" s="94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>
        <v>5</v>
      </c>
      <c r="BD457" s="95"/>
      <c r="BE457" s="95"/>
      <c r="BF457" s="95">
        <v>5</v>
      </c>
      <c r="BG457" s="95">
        <v>4</v>
      </c>
      <c r="BH457" s="95"/>
      <c r="BI457" s="95">
        <v>6</v>
      </c>
      <c r="BJ457" s="95">
        <v>4</v>
      </c>
      <c r="BK457" s="95">
        <v>5</v>
      </c>
      <c r="BL457" s="95"/>
      <c r="BM457" s="95"/>
      <c r="BN457" s="96"/>
    </row>
    <row r="458" spans="42:66">
      <c r="AP458" s="17"/>
      <c r="AQ458" s="100" t="s">
        <v>141</v>
      </c>
      <c r="AR458" s="97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>
        <v>4</v>
      </c>
      <c r="BD458" s="98"/>
      <c r="BE458" s="98"/>
      <c r="BF458" s="98">
        <v>4</v>
      </c>
      <c r="BG458" s="98">
        <v>3</v>
      </c>
      <c r="BH458" s="98"/>
      <c r="BI458" s="98">
        <v>4</v>
      </c>
      <c r="BJ458" s="98">
        <v>4</v>
      </c>
      <c r="BK458" s="98">
        <v>5</v>
      </c>
      <c r="BL458" s="98"/>
      <c r="BM458" s="98"/>
      <c r="BN458" s="99"/>
    </row>
    <row r="459" spans="42:66">
      <c r="AP459" s="17"/>
      <c r="AQ459" s="100" t="s">
        <v>142</v>
      </c>
      <c r="AR459" s="97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>
        <v>4</v>
      </c>
      <c r="BD459" s="98"/>
      <c r="BE459" s="98"/>
      <c r="BF459" s="98">
        <v>6</v>
      </c>
      <c r="BG459" s="98">
        <v>5</v>
      </c>
      <c r="BH459" s="98"/>
      <c r="BI459" s="98">
        <v>4</v>
      </c>
      <c r="BJ459" s="98">
        <v>5</v>
      </c>
      <c r="BK459" s="98">
        <v>5</v>
      </c>
      <c r="BL459" s="98"/>
      <c r="BM459" s="98"/>
      <c r="BN459" s="99"/>
    </row>
    <row r="460" spans="42:66">
      <c r="AP460" s="17"/>
      <c r="AQ460" s="100" t="s">
        <v>143</v>
      </c>
      <c r="AR460" s="97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>
        <v>6</v>
      </c>
      <c r="BD460" s="98"/>
      <c r="BE460" s="98"/>
      <c r="BF460" s="98">
        <v>6</v>
      </c>
      <c r="BG460" s="98">
        <v>6</v>
      </c>
      <c r="BH460" s="98"/>
      <c r="BI460" s="98">
        <v>6</v>
      </c>
      <c r="BJ460" s="98">
        <v>6</v>
      </c>
      <c r="BK460" s="98">
        <v>5</v>
      </c>
      <c r="BL460" s="98"/>
      <c r="BM460" s="98"/>
      <c r="BN460" s="99"/>
    </row>
    <row r="461" spans="42:66">
      <c r="AP461" s="17"/>
      <c r="AQ461" s="100" t="s">
        <v>144</v>
      </c>
      <c r="AR461" s="97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>
        <v>5</v>
      </c>
      <c r="BD461" s="98"/>
      <c r="BE461" s="98"/>
      <c r="BF461" s="98">
        <v>5</v>
      </c>
      <c r="BG461" s="98">
        <v>4</v>
      </c>
      <c r="BH461" s="98"/>
      <c r="BI461" s="98">
        <v>5</v>
      </c>
      <c r="BJ461" s="98">
        <v>5</v>
      </c>
      <c r="BK461" s="98">
        <v>4</v>
      </c>
      <c r="BL461" s="98"/>
      <c r="BM461" s="98"/>
      <c r="BN461" s="99"/>
    </row>
    <row r="462" spans="42:66">
      <c r="AP462" s="17"/>
      <c r="AQ462" s="100" t="s">
        <v>145</v>
      </c>
      <c r="AR462" s="97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>
        <v>5</v>
      </c>
      <c r="BD462" s="98"/>
      <c r="BE462" s="98"/>
      <c r="BF462" s="98">
        <v>4</v>
      </c>
      <c r="BG462" s="98">
        <v>5</v>
      </c>
      <c r="BH462" s="98"/>
      <c r="BI462" s="98">
        <v>3</v>
      </c>
      <c r="BJ462" s="98">
        <v>4</v>
      </c>
      <c r="BK462" s="98">
        <v>3</v>
      </c>
      <c r="BL462" s="98"/>
      <c r="BM462" s="98"/>
      <c r="BN462" s="99"/>
    </row>
    <row r="463" spans="42:66">
      <c r="AP463" s="17"/>
      <c r="AQ463" s="100" t="s">
        <v>146</v>
      </c>
      <c r="AR463" s="97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>
        <v>7</v>
      </c>
      <c r="BD463" s="98"/>
      <c r="BE463" s="98"/>
      <c r="BF463" s="98">
        <v>5</v>
      </c>
      <c r="BG463" s="98">
        <v>5</v>
      </c>
      <c r="BH463" s="98"/>
      <c r="BI463" s="98">
        <v>7</v>
      </c>
      <c r="BJ463" s="98">
        <v>7</v>
      </c>
      <c r="BK463" s="98">
        <v>4</v>
      </c>
      <c r="BL463" s="98"/>
      <c r="BM463" s="98"/>
      <c r="BN463" s="99"/>
    </row>
    <row r="464" spans="42:66">
      <c r="AP464" s="17"/>
      <c r="AQ464" s="100" t="s">
        <v>147</v>
      </c>
      <c r="AR464" s="97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>
        <v>4</v>
      </c>
      <c r="BD464" s="98"/>
      <c r="BE464" s="98"/>
      <c r="BF464" s="98">
        <v>5</v>
      </c>
      <c r="BG464" s="98">
        <v>3</v>
      </c>
      <c r="BH464" s="98"/>
      <c r="BI464" s="98">
        <v>4</v>
      </c>
      <c r="BJ464" s="98">
        <v>5</v>
      </c>
      <c r="BK464" s="98">
        <v>4</v>
      </c>
      <c r="BL464" s="98"/>
      <c r="BM464" s="98"/>
      <c r="BN464" s="99"/>
    </row>
    <row r="465" spans="42:66">
      <c r="AP465" s="17"/>
      <c r="AQ465" s="100" t="s">
        <v>148</v>
      </c>
      <c r="AR465" s="97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>
        <v>4</v>
      </c>
      <c r="BD465" s="98"/>
      <c r="BE465" s="98"/>
      <c r="BF465" s="98">
        <v>4</v>
      </c>
      <c r="BG465" s="98">
        <v>3</v>
      </c>
      <c r="BH465" s="98"/>
      <c r="BI465" s="98">
        <v>3</v>
      </c>
      <c r="BJ465" s="98">
        <v>4</v>
      </c>
      <c r="BK465" s="98">
        <v>4</v>
      </c>
      <c r="BL465" s="98"/>
      <c r="BM465" s="98"/>
      <c r="BN465" s="99"/>
    </row>
    <row r="466" spans="42:66">
      <c r="AP466" s="17"/>
      <c r="AQ466" s="100" t="s">
        <v>149</v>
      </c>
      <c r="AR466" s="97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>
        <v>5</v>
      </c>
      <c r="BD466" s="98"/>
      <c r="BE466" s="98"/>
      <c r="BF466" s="98">
        <v>3</v>
      </c>
      <c r="BG466" s="98">
        <v>3</v>
      </c>
      <c r="BH466" s="98"/>
      <c r="BI466" s="98">
        <v>3</v>
      </c>
      <c r="BJ466" s="98">
        <v>4</v>
      </c>
      <c r="BK466" s="98">
        <v>3</v>
      </c>
      <c r="BL466" s="98"/>
      <c r="BM466" s="98"/>
      <c r="BN466" s="99"/>
    </row>
    <row r="467" spans="42:66">
      <c r="AP467" s="17"/>
      <c r="AQ467" s="100" t="s">
        <v>150</v>
      </c>
      <c r="AR467" s="97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>
        <v>3</v>
      </c>
      <c r="BD467" s="98"/>
      <c r="BE467" s="98"/>
      <c r="BF467" s="98">
        <v>4</v>
      </c>
      <c r="BG467" s="98">
        <v>4</v>
      </c>
      <c r="BH467" s="98"/>
      <c r="BI467" s="98">
        <v>4</v>
      </c>
      <c r="BJ467" s="98">
        <v>5</v>
      </c>
      <c r="BK467" s="98">
        <v>4</v>
      </c>
      <c r="BL467" s="98"/>
      <c r="BM467" s="98"/>
      <c r="BN467" s="99"/>
    </row>
    <row r="468" spans="42:66">
      <c r="AP468" s="17"/>
      <c r="AQ468" s="100" t="s">
        <v>151</v>
      </c>
      <c r="AR468" s="97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>
        <v>4</v>
      </c>
      <c r="BD468" s="98"/>
      <c r="BE468" s="98"/>
      <c r="BF468" s="98">
        <v>4</v>
      </c>
      <c r="BG468" s="98">
        <v>4</v>
      </c>
      <c r="BH468" s="98"/>
      <c r="BI468" s="98">
        <v>6</v>
      </c>
      <c r="BJ468" s="98">
        <v>4</v>
      </c>
      <c r="BK468" s="98">
        <v>4</v>
      </c>
      <c r="BL468" s="98"/>
      <c r="BM468" s="98"/>
      <c r="BN468" s="99"/>
    </row>
    <row r="469" spans="42:66">
      <c r="AP469" s="17"/>
      <c r="AQ469" s="100" t="s">
        <v>152</v>
      </c>
      <c r="AR469" s="97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>
        <v>3</v>
      </c>
      <c r="BD469" s="98"/>
      <c r="BE469" s="98"/>
      <c r="BF469" s="98">
        <v>3</v>
      </c>
      <c r="BG469" s="98">
        <v>3</v>
      </c>
      <c r="BH469" s="98"/>
      <c r="BI469" s="98">
        <v>3</v>
      </c>
      <c r="BJ469" s="98">
        <v>4</v>
      </c>
      <c r="BK469" s="98">
        <v>4</v>
      </c>
      <c r="BL469" s="98"/>
      <c r="BM469" s="98"/>
      <c r="BN469" s="99"/>
    </row>
    <row r="470" spans="42:66">
      <c r="AP470" s="17"/>
      <c r="AQ470" s="100" t="s">
        <v>153</v>
      </c>
      <c r="AR470" s="97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>
        <v>6</v>
      </c>
      <c r="BD470" s="98"/>
      <c r="BE470" s="98"/>
      <c r="BF470" s="98">
        <v>5</v>
      </c>
      <c r="BG470" s="98">
        <v>4</v>
      </c>
      <c r="BH470" s="98"/>
      <c r="BI470" s="98">
        <v>5</v>
      </c>
      <c r="BJ470" s="98">
        <v>5</v>
      </c>
      <c r="BK470" s="98">
        <v>5</v>
      </c>
      <c r="BL470" s="98"/>
      <c r="BM470" s="98"/>
      <c r="BN470" s="99"/>
    </row>
    <row r="471" spans="42:66">
      <c r="AP471" s="17"/>
      <c r="AQ471" s="100" t="s">
        <v>154</v>
      </c>
      <c r="AR471" s="97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>
        <v>5</v>
      </c>
      <c r="BD471" s="98"/>
      <c r="BE471" s="98"/>
      <c r="BF471" s="98">
        <v>4</v>
      </c>
      <c r="BG471" s="98">
        <v>4</v>
      </c>
      <c r="BH471" s="98"/>
      <c r="BI471" s="98">
        <v>4</v>
      </c>
      <c r="BJ471" s="98">
        <v>5</v>
      </c>
      <c r="BK471" s="98">
        <v>4</v>
      </c>
      <c r="BL471" s="98"/>
      <c r="BM471" s="98"/>
      <c r="BN471" s="99"/>
    </row>
    <row r="472" spans="42:66">
      <c r="AP472" s="17"/>
      <c r="AQ472" s="100" t="s">
        <v>155</v>
      </c>
      <c r="AR472" s="97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>
        <v>4</v>
      </c>
      <c r="BD472" s="98"/>
      <c r="BE472" s="98"/>
      <c r="BF472" s="98">
        <v>4</v>
      </c>
      <c r="BG472" s="98">
        <v>3</v>
      </c>
      <c r="BH472" s="98"/>
      <c r="BI472" s="98">
        <v>5</v>
      </c>
      <c r="BJ472" s="98">
        <v>4</v>
      </c>
      <c r="BK472" s="98">
        <v>3</v>
      </c>
      <c r="BL472" s="98"/>
      <c r="BM472" s="98"/>
      <c r="BN472" s="99"/>
    </row>
    <row r="473" spans="42:66">
      <c r="AP473" s="17"/>
      <c r="AQ473" s="100" t="s">
        <v>156</v>
      </c>
      <c r="AR473" s="97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>
        <v>4</v>
      </c>
      <c r="BD473" s="98"/>
      <c r="BE473" s="98"/>
      <c r="BF473" s="98">
        <v>4</v>
      </c>
      <c r="BG473" s="98">
        <v>4</v>
      </c>
      <c r="BH473" s="98"/>
      <c r="BI473" s="98">
        <v>5</v>
      </c>
      <c r="BJ473" s="98">
        <v>5</v>
      </c>
      <c r="BK473" s="98">
        <v>3</v>
      </c>
      <c r="BL473" s="98"/>
      <c r="BM473" s="98"/>
      <c r="BN473" s="99"/>
    </row>
    <row r="474" spans="42:66">
      <c r="AP474" s="17"/>
      <c r="AQ474" s="100" t="s">
        <v>157</v>
      </c>
      <c r="AR474" s="97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>
        <v>5</v>
      </c>
      <c r="BD474" s="98"/>
      <c r="BE474" s="98"/>
      <c r="BF474" s="98">
        <v>4</v>
      </c>
      <c r="BG474" s="98">
        <v>4</v>
      </c>
      <c r="BH474" s="98"/>
      <c r="BI474" s="98">
        <v>4</v>
      </c>
      <c r="BJ474" s="98">
        <v>4</v>
      </c>
      <c r="BK474" s="98">
        <v>4</v>
      </c>
      <c r="BL474" s="98"/>
      <c r="BM474" s="98"/>
      <c r="BN474" s="99"/>
    </row>
    <row r="475" spans="42:66">
      <c r="AP475" s="15" t="s">
        <v>8</v>
      </c>
      <c r="AQ475" s="93" t="s">
        <v>140</v>
      </c>
      <c r="AR475" s="94"/>
      <c r="AS475" s="95"/>
      <c r="AT475" s="95"/>
      <c r="AU475" s="95"/>
      <c r="AV475" s="95">
        <v>3</v>
      </c>
      <c r="AW475" s="95"/>
      <c r="AX475" s="95">
        <v>4</v>
      </c>
      <c r="AY475" s="95"/>
      <c r="AZ475" s="95"/>
      <c r="BA475" s="95"/>
      <c r="BB475" s="95"/>
      <c r="BC475" s="95">
        <v>4</v>
      </c>
      <c r="BD475" s="95"/>
      <c r="BE475" s="95">
        <v>4</v>
      </c>
      <c r="BF475" s="95">
        <v>3</v>
      </c>
      <c r="BG475" s="95"/>
      <c r="BH475" s="95">
        <v>3</v>
      </c>
      <c r="BI475" s="95">
        <v>3</v>
      </c>
      <c r="BJ475" s="95">
        <v>4</v>
      </c>
      <c r="BK475" s="95"/>
      <c r="BL475" s="95">
        <v>4</v>
      </c>
      <c r="BM475" s="95"/>
      <c r="BN475" s="96"/>
    </row>
    <row r="476" spans="42:66">
      <c r="AP476" s="17"/>
      <c r="AQ476" s="100" t="s">
        <v>141</v>
      </c>
      <c r="AR476" s="97"/>
      <c r="AS476" s="98"/>
      <c r="AT476" s="98"/>
      <c r="AU476" s="98"/>
      <c r="AV476" s="98">
        <v>2</v>
      </c>
      <c r="AW476" s="98"/>
      <c r="AX476" s="98">
        <v>4</v>
      </c>
      <c r="AY476" s="98"/>
      <c r="AZ476" s="98"/>
      <c r="BA476" s="98"/>
      <c r="BB476" s="98"/>
      <c r="BC476" s="98">
        <v>3</v>
      </c>
      <c r="BD476" s="98"/>
      <c r="BE476" s="98">
        <v>2</v>
      </c>
      <c r="BF476" s="98">
        <v>3</v>
      </c>
      <c r="BG476" s="98"/>
      <c r="BH476" s="98">
        <v>3</v>
      </c>
      <c r="BI476" s="98">
        <v>2</v>
      </c>
      <c r="BJ476" s="98">
        <v>2</v>
      </c>
      <c r="BK476" s="98"/>
      <c r="BL476" s="98">
        <v>3</v>
      </c>
      <c r="BM476" s="98"/>
      <c r="BN476" s="99"/>
    </row>
    <row r="477" spans="42:66">
      <c r="AP477" s="17"/>
      <c r="AQ477" s="100" t="s">
        <v>142</v>
      </c>
      <c r="AR477" s="97"/>
      <c r="AS477" s="98"/>
      <c r="AT477" s="98"/>
      <c r="AU477" s="98"/>
      <c r="AV477" s="98">
        <v>3</v>
      </c>
      <c r="AW477" s="98"/>
      <c r="AX477" s="98">
        <v>3</v>
      </c>
      <c r="AY477" s="98"/>
      <c r="AZ477" s="98"/>
      <c r="BA477" s="98"/>
      <c r="BB477" s="98"/>
      <c r="BC477" s="98">
        <v>4</v>
      </c>
      <c r="BD477" s="98"/>
      <c r="BE477" s="98">
        <v>4</v>
      </c>
      <c r="BF477" s="98">
        <v>3</v>
      </c>
      <c r="BG477" s="98"/>
      <c r="BH477" s="98">
        <v>3</v>
      </c>
      <c r="BI477" s="98">
        <v>4</v>
      </c>
      <c r="BJ477" s="98">
        <v>3</v>
      </c>
      <c r="BK477" s="98"/>
      <c r="BL477" s="98">
        <v>3</v>
      </c>
      <c r="BM477" s="98"/>
      <c r="BN477" s="99"/>
    </row>
    <row r="478" spans="42:66">
      <c r="AP478" s="17"/>
      <c r="AQ478" s="100" t="s">
        <v>143</v>
      </c>
      <c r="AR478" s="97"/>
      <c r="AS478" s="98"/>
      <c r="AT478" s="98"/>
      <c r="AU478" s="98"/>
      <c r="AV478" s="98">
        <v>4</v>
      </c>
      <c r="AW478" s="98"/>
      <c r="AX478" s="98">
        <v>6</v>
      </c>
      <c r="AY478" s="98"/>
      <c r="AZ478" s="98"/>
      <c r="BA478" s="98"/>
      <c r="BB478" s="98"/>
      <c r="BC478" s="98">
        <v>3</v>
      </c>
      <c r="BD478" s="98"/>
      <c r="BE478" s="98">
        <v>5</v>
      </c>
      <c r="BF478" s="98">
        <v>5</v>
      </c>
      <c r="BG478" s="98"/>
      <c r="BH478" s="98">
        <v>5</v>
      </c>
      <c r="BI478" s="98">
        <v>3</v>
      </c>
      <c r="BJ478" s="98">
        <v>4</v>
      </c>
      <c r="BK478" s="98"/>
      <c r="BL478" s="98">
        <v>5</v>
      </c>
      <c r="BM478" s="98"/>
      <c r="BN478" s="99"/>
    </row>
    <row r="479" spans="42:66">
      <c r="AP479" s="17"/>
      <c r="AQ479" s="100" t="s">
        <v>144</v>
      </c>
      <c r="AR479" s="97"/>
      <c r="AS479" s="98"/>
      <c r="AT479" s="98"/>
      <c r="AU479" s="98"/>
      <c r="AV479" s="98">
        <v>3</v>
      </c>
      <c r="AW479" s="98"/>
      <c r="AX479" s="98">
        <v>3</v>
      </c>
      <c r="AY479" s="98"/>
      <c r="AZ479" s="98"/>
      <c r="BA479" s="98"/>
      <c r="BB479" s="98"/>
      <c r="BC479" s="98">
        <v>3</v>
      </c>
      <c r="BD479" s="98"/>
      <c r="BE479" s="98">
        <v>4</v>
      </c>
      <c r="BF479" s="98">
        <v>4</v>
      </c>
      <c r="BG479" s="98"/>
      <c r="BH479" s="98">
        <v>3</v>
      </c>
      <c r="BI479" s="98">
        <v>3</v>
      </c>
      <c r="BJ479" s="98">
        <v>3</v>
      </c>
      <c r="BK479" s="98"/>
      <c r="BL479" s="98">
        <v>5</v>
      </c>
      <c r="BM479" s="98"/>
      <c r="BN479" s="99"/>
    </row>
    <row r="480" spans="42:66">
      <c r="AP480" s="17"/>
      <c r="AQ480" s="100" t="s">
        <v>145</v>
      </c>
      <c r="AR480" s="97"/>
      <c r="AS480" s="98"/>
      <c r="AT480" s="98"/>
      <c r="AU480" s="98"/>
      <c r="AV480" s="98">
        <v>4</v>
      </c>
      <c r="AW480" s="98"/>
      <c r="AX480" s="98">
        <v>3</v>
      </c>
      <c r="AY480" s="98"/>
      <c r="AZ480" s="98"/>
      <c r="BA480" s="98"/>
      <c r="BB480" s="98"/>
      <c r="BC480" s="98">
        <v>2</v>
      </c>
      <c r="BD480" s="98"/>
      <c r="BE480" s="98">
        <v>3</v>
      </c>
      <c r="BF480" s="98">
        <v>2</v>
      </c>
      <c r="BG480" s="98"/>
      <c r="BH480" s="98">
        <v>2</v>
      </c>
      <c r="BI480" s="98">
        <v>2</v>
      </c>
      <c r="BJ480" s="98">
        <v>3</v>
      </c>
      <c r="BK480" s="98"/>
      <c r="BL480" s="98">
        <v>3</v>
      </c>
      <c r="BM480" s="98"/>
      <c r="BN480" s="99"/>
    </row>
    <row r="481" spans="42:66">
      <c r="AP481" s="17"/>
      <c r="AQ481" s="100" t="s">
        <v>146</v>
      </c>
      <c r="AR481" s="97"/>
      <c r="AS481" s="98"/>
      <c r="AT481" s="98"/>
      <c r="AU481" s="98"/>
      <c r="AV481" s="98">
        <v>4</v>
      </c>
      <c r="AW481" s="98"/>
      <c r="AX481" s="98">
        <v>4</v>
      </c>
      <c r="AY481" s="98"/>
      <c r="AZ481" s="98"/>
      <c r="BA481" s="98"/>
      <c r="BB481" s="98"/>
      <c r="BC481" s="98">
        <v>4</v>
      </c>
      <c r="BD481" s="98"/>
      <c r="BE481" s="98">
        <v>4</v>
      </c>
      <c r="BF481" s="98">
        <v>4</v>
      </c>
      <c r="BG481" s="98"/>
      <c r="BH481" s="98">
        <v>4</v>
      </c>
      <c r="BI481" s="98">
        <v>4</v>
      </c>
      <c r="BJ481" s="98">
        <v>4</v>
      </c>
      <c r="BK481" s="98"/>
      <c r="BL481" s="98">
        <v>3</v>
      </c>
      <c r="BM481" s="98"/>
      <c r="BN481" s="99"/>
    </row>
    <row r="482" spans="42:66">
      <c r="AP482" s="17"/>
      <c r="AQ482" s="100" t="s">
        <v>147</v>
      </c>
      <c r="AR482" s="97"/>
      <c r="AS482" s="98"/>
      <c r="AT482" s="98"/>
      <c r="AU482" s="98"/>
      <c r="AV482" s="98">
        <v>3</v>
      </c>
      <c r="AW482" s="98"/>
      <c r="AX482" s="98">
        <v>3</v>
      </c>
      <c r="AY482" s="98"/>
      <c r="AZ482" s="98"/>
      <c r="BA482" s="98"/>
      <c r="BB482" s="98"/>
      <c r="BC482" s="98">
        <v>3</v>
      </c>
      <c r="BD482" s="98"/>
      <c r="BE482" s="98">
        <v>4</v>
      </c>
      <c r="BF482" s="98">
        <v>3</v>
      </c>
      <c r="BG482" s="98"/>
      <c r="BH482" s="98">
        <v>3</v>
      </c>
      <c r="BI482" s="98">
        <v>3</v>
      </c>
      <c r="BJ482" s="98">
        <v>3</v>
      </c>
      <c r="BK482" s="98"/>
      <c r="BL482" s="98">
        <v>4</v>
      </c>
      <c r="BM482" s="98"/>
      <c r="BN482" s="99"/>
    </row>
    <row r="483" spans="42:66">
      <c r="AP483" s="17"/>
      <c r="AQ483" s="100" t="s">
        <v>148</v>
      </c>
      <c r="AR483" s="97"/>
      <c r="AS483" s="98"/>
      <c r="AT483" s="98"/>
      <c r="AU483" s="98"/>
      <c r="AV483" s="98">
        <v>3</v>
      </c>
      <c r="AW483" s="98"/>
      <c r="AX483" s="98">
        <v>2</v>
      </c>
      <c r="AY483" s="98"/>
      <c r="AZ483" s="98"/>
      <c r="BA483" s="98"/>
      <c r="BB483" s="98"/>
      <c r="BC483" s="98">
        <v>5</v>
      </c>
      <c r="BD483" s="98"/>
      <c r="BE483" s="98">
        <v>4</v>
      </c>
      <c r="BF483" s="98">
        <v>4</v>
      </c>
      <c r="BG483" s="98"/>
      <c r="BH483" s="98">
        <v>2</v>
      </c>
      <c r="BI483" s="98">
        <v>2</v>
      </c>
      <c r="BJ483" s="98">
        <v>3</v>
      </c>
      <c r="BK483" s="98"/>
      <c r="BL483" s="98">
        <v>3</v>
      </c>
      <c r="BM483" s="98"/>
      <c r="BN483" s="99"/>
    </row>
    <row r="484" spans="42:66">
      <c r="AP484" s="17"/>
      <c r="AQ484" s="100" t="s">
        <v>149</v>
      </c>
      <c r="AR484" s="97"/>
      <c r="AS484" s="98"/>
      <c r="AT484" s="98"/>
      <c r="AU484" s="98"/>
      <c r="AV484" s="98">
        <v>2</v>
      </c>
      <c r="AW484" s="98"/>
      <c r="AX484" s="98">
        <v>2</v>
      </c>
      <c r="AY484" s="98"/>
      <c r="AZ484" s="98"/>
      <c r="BA484" s="98"/>
      <c r="BB484" s="98"/>
      <c r="BC484" s="98">
        <v>3</v>
      </c>
      <c r="BD484" s="98"/>
      <c r="BE484" s="98">
        <v>3</v>
      </c>
      <c r="BF484" s="98">
        <v>3</v>
      </c>
      <c r="BG484" s="98"/>
      <c r="BH484" s="98">
        <v>3</v>
      </c>
      <c r="BI484" s="98">
        <v>2</v>
      </c>
      <c r="BJ484" s="98">
        <v>3</v>
      </c>
      <c r="BK484" s="98"/>
      <c r="BL484" s="98">
        <v>2</v>
      </c>
      <c r="BM484" s="98"/>
      <c r="BN484" s="99"/>
    </row>
    <row r="485" spans="42:66">
      <c r="AP485" s="17"/>
      <c r="AQ485" s="100" t="s">
        <v>150</v>
      </c>
      <c r="AR485" s="97"/>
      <c r="AS485" s="98"/>
      <c r="AT485" s="98"/>
      <c r="AU485" s="98"/>
      <c r="AV485" s="98">
        <v>4</v>
      </c>
      <c r="AW485" s="98"/>
      <c r="AX485" s="98">
        <v>4</v>
      </c>
      <c r="AY485" s="98"/>
      <c r="AZ485" s="98"/>
      <c r="BA485" s="98"/>
      <c r="BB485" s="98"/>
      <c r="BC485" s="98">
        <v>2</v>
      </c>
      <c r="BD485" s="98"/>
      <c r="BE485" s="98">
        <v>3</v>
      </c>
      <c r="BF485" s="98">
        <v>2</v>
      </c>
      <c r="BG485" s="98"/>
      <c r="BH485" s="98">
        <v>2</v>
      </c>
      <c r="BI485" s="98">
        <v>4</v>
      </c>
      <c r="BJ485" s="98">
        <v>3</v>
      </c>
      <c r="BK485" s="98"/>
      <c r="BL485" s="98">
        <v>3</v>
      </c>
      <c r="BM485" s="98"/>
      <c r="BN485" s="99"/>
    </row>
    <row r="486" spans="42:66">
      <c r="AP486" s="17"/>
      <c r="AQ486" s="100" t="s">
        <v>151</v>
      </c>
      <c r="AR486" s="97"/>
      <c r="AS486" s="98"/>
      <c r="AT486" s="98"/>
      <c r="AU486" s="98"/>
      <c r="AV486" s="98">
        <v>2</v>
      </c>
      <c r="AW486" s="98"/>
      <c r="AX486" s="98">
        <v>3</v>
      </c>
      <c r="AY486" s="98"/>
      <c r="AZ486" s="98"/>
      <c r="BA486" s="98"/>
      <c r="BB486" s="98"/>
      <c r="BC486" s="98">
        <v>3</v>
      </c>
      <c r="BD486" s="98"/>
      <c r="BE486" s="98">
        <v>2</v>
      </c>
      <c r="BF486" s="98">
        <v>2</v>
      </c>
      <c r="BG486" s="98"/>
      <c r="BH486" s="98">
        <v>4</v>
      </c>
      <c r="BI486" s="98">
        <v>2</v>
      </c>
      <c r="BJ486" s="98">
        <v>3</v>
      </c>
      <c r="BK486" s="98"/>
      <c r="BL486" s="98">
        <v>3</v>
      </c>
      <c r="BM486" s="98"/>
      <c r="BN486" s="99"/>
    </row>
    <row r="487" spans="42:66">
      <c r="AP487" s="17"/>
      <c r="AQ487" s="100" t="s">
        <v>152</v>
      </c>
      <c r="AR487" s="97"/>
      <c r="AS487" s="98"/>
      <c r="AT487" s="98"/>
      <c r="AU487" s="98"/>
      <c r="AV487" s="98">
        <v>2</v>
      </c>
      <c r="AW487" s="98"/>
      <c r="AX487" s="98">
        <v>2</v>
      </c>
      <c r="AY487" s="98"/>
      <c r="AZ487" s="98"/>
      <c r="BA487" s="98"/>
      <c r="BB487" s="98"/>
      <c r="BC487" s="98">
        <v>2</v>
      </c>
      <c r="BD487" s="98"/>
      <c r="BE487" s="98">
        <v>3</v>
      </c>
      <c r="BF487" s="98">
        <v>3</v>
      </c>
      <c r="BG487" s="98"/>
      <c r="BH487" s="98">
        <v>2</v>
      </c>
      <c r="BI487" s="98">
        <v>2</v>
      </c>
      <c r="BJ487" s="98">
        <v>2</v>
      </c>
      <c r="BK487" s="98"/>
      <c r="BL487" s="98">
        <v>2</v>
      </c>
      <c r="BM487" s="98"/>
      <c r="BN487" s="99"/>
    </row>
    <row r="488" spans="42:66">
      <c r="AP488" s="17"/>
      <c r="AQ488" s="100" t="s">
        <v>153</v>
      </c>
      <c r="AR488" s="97"/>
      <c r="AS488" s="98"/>
      <c r="AT488" s="98"/>
      <c r="AU488" s="98"/>
      <c r="AV488" s="98">
        <v>3</v>
      </c>
      <c r="AW488" s="98"/>
      <c r="AX488" s="98">
        <v>3</v>
      </c>
      <c r="AY488" s="98"/>
      <c r="AZ488" s="98"/>
      <c r="BA488" s="98"/>
      <c r="BB488" s="98"/>
      <c r="BC488" s="98">
        <v>3</v>
      </c>
      <c r="BD488" s="98"/>
      <c r="BE488" s="98">
        <v>3</v>
      </c>
      <c r="BF488" s="98">
        <v>3</v>
      </c>
      <c r="BG488" s="98"/>
      <c r="BH488" s="98">
        <v>4</v>
      </c>
      <c r="BI488" s="98">
        <v>3</v>
      </c>
      <c r="BJ488" s="98">
        <v>4</v>
      </c>
      <c r="BK488" s="98"/>
      <c r="BL488" s="98">
        <v>3</v>
      </c>
      <c r="BM488" s="98"/>
      <c r="BN488" s="99"/>
    </row>
    <row r="489" spans="42:66">
      <c r="AP489" s="17"/>
      <c r="AQ489" s="100" t="s">
        <v>154</v>
      </c>
      <c r="AR489" s="97"/>
      <c r="AS489" s="98"/>
      <c r="AT489" s="98"/>
      <c r="AU489" s="98"/>
      <c r="AV489" s="98">
        <v>3</v>
      </c>
      <c r="AW489" s="98"/>
      <c r="AX489" s="98">
        <v>3</v>
      </c>
      <c r="AY489" s="98"/>
      <c r="AZ489" s="98"/>
      <c r="BA489" s="98"/>
      <c r="BB489" s="98"/>
      <c r="BC489" s="98">
        <v>3</v>
      </c>
      <c r="BD489" s="98"/>
      <c r="BE489" s="98">
        <v>2</v>
      </c>
      <c r="BF489" s="98">
        <v>4</v>
      </c>
      <c r="BG489" s="98"/>
      <c r="BH489" s="98">
        <v>2</v>
      </c>
      <c r="BI489" s="98">
        <v>3</v>
      </c>
      <c r="BJ489" s="98">
        <v>3</v>
      </c>
      <c r="BK489" s="98"/>
      <c r="BL489" s="98">
        <v>3</v>
      </c>
      <c r="BM489" s="98"/>
      <c r="BN489" s="99"/>
    </row>
    <row r="490" spans="42:66">
      <c r="AP490" s="17"/>
      <c r="AQ490" s="100" t="s">
        <v>155</v>
      </c>
      <c r="AR490" s="97"/>
      <c r="AS490" s="98"/>
      <c r="AT490" s="98"/>
      <c r="AU490" s="98"/>
      <c r="AV490" s="98">
        <v>2</v>
      </c>
      <c r="AW490" s="98"/>
      <c r="AX490" s="98">
        <v>3</v>
      </c>
      <c r="AY490" s="98"/>
      <c r="AZ490" s="98"/>
      <c r="BA490" s="98"/>
      <c r="BB490" s="98"/>
      <c r="BC490" s="98">
        <v>2</v>
      </c>
      <c r="BD490" s="98"/>
      <c r="BE490" s="98">
        <v>3</v>
      </c>
      <c r="BF490" s="98">
        <v>3</v>
      </c>
      <c r="BG490" s="98"/>
      <c r="BH490" s="98">
        <v>3</v>
      </c>
      <c r="BI490" s="98">
        <v>3</v>
      </c>
      <c r="BJ490" s="98">
        <v>3</v>
      </c>
      <c r="BK490" s="98"/>
      <c r="BL490" s="98">
        <v>2</v>
      </c>
      <c r="BM490" s="98"/>
      <c r="BN490" s="99"/>
    </row>
    <row r="491" spans="42:66">
      <c r="AP491" s="17"/>
      <c r="AQ491" s="100" t="s">
        <v>156</v>
      </c>
      <c r="AR491" s="97"/>
      <c r="AS491" s="98"/>
      <c r="AT491" s="98"/>
      <c r="AU491" s="98"/>
      <c r="AV491" s="98">
        <v>3</v>
      </c>
      <c r="AW491" s="98"/>
      <c r="AX491" s="98">
        <v>3</v>
      </c>
      <c r="AY491" s="98"/>
      <c r="AZ491" s="98"/>
      <c r="BA491" s="98"/>
      <c r="BB491" s="98"/>
      <c r="BC491" s="98">
        <v>3</v>
      </c>
      <c r="BD491" s="98"/>
      <c r="BE491" s="98">
        <v>3</v>
      </c>
      <c r="BF491" s="98">
        <v>2</v>
      </c>
      <c r="BG491" s="98"/>
      <c r="BH491" s="98">
        <v>3</v>
      </c>
      <c r="BI491" s="98">
        <v>2</v>
      </c>
      <c r="BJ491" s="98">
        <v>2</v>
      </c>
      <c r="BK491" s="98"/>
      <c r="BL491" s="98">
        <v>2</v>
      </c>
      <c r="BM491" s="98"/>
      <c r="BN491" s="99"/>
    </row>
    <row r="492" spans="42:66">
      <c r="AP492" s="17"/>
      <c r="AQ492" s="100" t="s">
        <v>157</v>
      </c>
      <c r="AR492" s="97"/>
      <c r="AS492" s="98"/>
      <c r="AT492" s="98"/>
      <c r="AU492" s="98"/>
      <c r="AV492" s="98">
        <v>3</v>
      </c>
      <c r="AW492" s="98"/>
      <c r="AX492" s="98">
        <v>3</v>
      </c>
      <c r="AY492" s="98"/>
      <c r="AZ492" s="98"/>
      <c r="BA492" s="98"/>
      <c r="BB492" s="98"/>
      <c r="BC492" s="98">
        <v>3</v>
      </c>
      <c r="BD492" s="98"/>
      <c r="BE492" s="98">
        <v>3</v>
      </c>
      <c r="BF492" s="98">
        <v>3</v>
      </c>
      <c r="BG492" s="98"/>
      <c r="BH492" s="98">
        <v>3</v>
      </c>
      <c r="BI492" s="98">
        <v>2</v>
      </c>
      <c r="BJ492" s="98">
        <v>3</v>
      </c>
      <c r="BK492" s="98"/>
      <c r="BL492" s="98">
        <v>3</v>
      </c>
      <c r="BM492" s="98"/>
      <c r="BN492" s="99"/>
    </row>
    <row r="493" spans="42:66">
      <c r="AP493" s="15" t="s">
        <v>159</v>
      </c>
      <c r="AQ493" s="93" t="s">
        <v>140</v>
      </c>
      <c r="AR493" s="94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6">
        <v>5</v>
      </c>
    </row>
    <row r="494" spans="42:66">
      <c r="AP494" s="17"/>
      <c r="AQ494" s="100" t="s">
        <v>141</v>
      </c>
      <c r="AR494" s="97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9">
        <v>5</v>
      </c>
    </row>
    <row r="495" spans="42:66">
      <c r="AP495" s="17"/>
      <c r="AQ495" s="100" t="s">
        <v>142</v>
      </c>
      <c r="AR495" s="97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9">
        <v>4</v>
      </c>
    </row>
    <row r="496" spans="42:66">
      <c r="AP496" s="17"/>
      <c r="AQ496" s="100" t="s">
        <v>143</v>
      </c>
      <c r="AR496" s="97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  <c r="BH496" s="98"/>
      <c r="BI496" s="98"/>
      <c r="BJ496" s="98"/>
      <c r="BK496" s="98"/>
      <c r="BL496" s="98"/>
      <c r="BM496" s="98"/>
      <c r="BN496" s="99">
        <v>7</v>
      </c>
    </row>
    <row r="497" spans="42:66">
      <c r="AP497" s="17"/>
      <c r="AQ497" s="100" t="s">
        <v>144</v>
      </c>
      <c r="AR497" s="97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9">
        <v>3</v>
      </c>
    </row>
    <row r="498" spans="42:66">
      <c r="AP498" s="17"/>
      <c r="AQ498" s="100" t="s">
        <v>145</v>
      </c>
      <c r="AR498" s="97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9">
        <v>3</v>
      </c>
    </row>
    <row r="499" spans="42:66">
      <c r="AP499" s="17"/>
      <c r="AQ499" s="100" t="s">
        <v>146</v>
      </c>
      <c r="AR499" s="97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9">
        <v>4</v>
      </c>
    </row>
    <row r="500" spans="42:66">
      <c r="AP500" s="17"/>
      <c r="AQ500" s="100" t="s">
        <v>147</v>
      </c>
      <c r="AR500" s="97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9">
        <v>3</v>
      </c>
    </row>
    <row r="501" spans="42:66">
      <c r="AP501" s="17"/>
      <c r="AQ501" s="100" t="s">
        <v>148</v>
      </c>
      <c r="AR501" s="97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9">
        <v>3</v>
      </c>
    </row>
    <row r="502" spans="42:66">
      <c r="AP502" s="17"/>
      <c r="AQ502" s="100" t="s">
        <v>149</v>
      </c>
      <c r="AR502" s="97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9">
        <v>4</v>
      </c>
    </row>
    <row r="503" spans="42:66">
      <c r="AP503" s="17"/>
      <c r="AQ503" s="100" t="s">
        <v>150</v>
      </c>
      <c r="AR503" s="97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9">
        <v>3</v>
      </c>
    </row>
    <row r="504" spans="42:66">
      <c r="AP504" s="17"/>
      <c r="AQ504" s="100" t="s">
        <v>151</v>
      </c>
      <c r="AR504" s="97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9">
        <v>4</v>
      </c>
    </row>
    <row r="505" spans="42:66">
      <c r="AP505" s="17"/>
      <c r="AQ505" s="100" t="s">
        <v>152</v>
      </c>
      <c r="AR505" s="97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9">
        <v>3</v>
      </c>
    </row>
    <row r="506" spans="42:66">
      <c r="AP506" s="17"/>
      <c r="AQ506" s="100" t="s">
        <v>153</v>
      </c>
      <c r="AR506" s="97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  <c r="BH506" s="98"/>
      <c r="BI506" s="98"/>
      <c r="BJ506" s="98"/>
      <c r="BK506" s="98"/>
      <c r="BL506" s="98"/>
      <c r="BM506" s="98"/>
      <c r="BN506" s="99">
        <v>5</v>
      </c>
    </row>
    <row r="507" spans="42:66">
      <c r="AP507" s="17"/>
      <c r="AQ507" s="100" t="s">
        <v>154</v>
      </c>
      <c r="AR507" s="97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9">
        <v>4</v>
      </c>
    </row>
    <row r="508" spans="42:66">
      <c r="AP508" s="17"/>
      <c r="AQ508" s="100" t="s">
        <v>155</v>
      </c>
      <c r="AR508" s="97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9">
        <v>3</v>
      </c>
    </row>
    <row r="509" spans="42:66">
      <c r="AP509" s="17"/>
      <c r="AQ509" s="100" t="s">
        <v>156</v>
      </c>
      <c r="AR509" s="97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9">
        <v>4</v>
      </c>
    </row>
    <row r="510" spans="42:66">
      <c r="AP510" s="17"/>
      <c r="AQ510" s="100" t="s">
        <v>157</v>
      </c>
      <c r="AR510" s="97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9">
        <v>3</v>
      </c>
    </row>
    <row r="511" spans="42:66">
      <c r="AP511" s="15" t="s">
        <v>30</v>
      </c>
      <c r="AQ511" s="93" t="s">
        <v>140</v>
      </c>
      <c r="AR511" s="94">
        <v>3</v>
      </c>
      <c r="AS511" s="95">
        <v>3</v>
      </c>
      <c r="AT511" s="95">
        <v>3</v>
      </c>
      <c r="AU511" s="95">
        <v>3</v>
      </c>
      <c r="AV511" s="95">
        <v>4</v>
      </c>
      <c r="AW511" s="95">
        <v>3</v>
      </c>
      <c r="AX511" s="95"/>
      <c r="AY511" s="95"/>
      <c r="AZ511" s="95"/>
      <c r="BA511" s="95"/>
      <c r="BB511" s="95">
        <v>3</v>
      </c>
      <c r="BC511" s="95"/>
      <c r="BD511" s="95">
        <v>3</v>
      </c>
      <c r="BE511" s="95"/>
      <c r="BF511" s="95">
        <v>2</v>
      </c>
      <c r="BG511" s="95"/>
      <c r="BH511" s="95"/>
      <c r="BI511" s="95"/>
      <c r="BJ511" s="95">
        <v>3</v>
      </c>
      <c r="BK511" s="95"/>
      <c r="BL511" s="95"/>
      <c r="BM511" s="95"/>
      <c r="BN511" s="96"/>
    </row>
    <row r="512" spans="42:66">
      <c r="AP512" s="17"/>
      <c r="AQ512" s="100" t="s">
        <v>141</v>
      </c>
      <c r="AR512" s="97">
        <v>4</v>
      </c>
      <c r="AS512" s="98">
        <v>2</v>
      </c>
      <c r="AT512" s="98">
        <v>3</v>
      </c>
      <c r="AU512" s="98">
        <v>2</v>
      </c>
      <c r="AV512" s="98">
        <v>3</v>
      </c>
      <c r="AW512" s="98">
        <v>2</v>
      </c>
      <c r="AX512" s="98"/>
      <c r="AY512" s="98"/>
      <c r="AZ512" s="98"/>
      <c r="BA512" s="98"/>
      <c r="BB512" s="98">
        <v>2</v>
      </c>
      <c r="BC512" s="98"/>
      <c r="BD512" s="98">
        <v>2</v>
      </c>
      <c r="BE512" s="98"/>
      <c r="BF512" s="98">
        <v>3</v>
      </c>
      <c r="BG512" s="98"/>
      <c r="BH512" s="98"/>
      <c r="BI512" s="98"/>
      <c r="BJ512" s="98">
        <v>3</v>
      </c>
      <c r="BK512" s="98"/>
      <c r="BL512" s="98"/>
      <c r="BM512" s="98"/>
      <c r="BN512" s="99"/>
    </row>
    <row r="513" spans="42:66">
      <c r="AP513" s="17"/>
      <c r="AQ513" s="100" t="s">
        <v>142</v>
      </c>
      <c r="AR513" s="97">
        <v>3</v>
      </c>
      <c r="AS513" s="98">
        <v>3</v>
      </c>
      <c r="AT513" s="98">
        <v>3</v>
      </c>
      <c r="AU513" s="98">
        <v>4</v>
      </c>
      <c r="AV513" s="98">
        <v>3</v>
      </c>
      <c r="AW513" s="98">
        <v>3</v>
      </c>
      <c r="AX513" s="98"/>
      <c r="AY513" s="98"/>
      <c r="AZ513" s="98"/>
      <c r="BA513" s="98"/>
      <c r="BB513" s="98">
        <v>3</v>
      </c>
      <c r="BC513" s="98"/>
      <c r="BD513" s="98">
        <v>4</v>
      </c>
      <c r="BE513" s="98"/>
      <c r="BF513" s="98">
        <v>3</v>
      </c>
      <c r="BG513" s="98"/>
      <c r="BH513" s="98"/>
      <c r="BI513" s="98"/>
      <c r="BJ513" s="98">
        <v>3</v>
      </c>
      <c r="BK513" s="98"/>
      <c r="BL513" s="98"/>
      <c r="BM513" s="98"/>
      <c r="BN513" s="99"/>
    </row>
    <row r="514" spans="42:66">
      <c r="AP514" s="17"/>
      <c r="AQ514" s="100" t="s">
        <v>143</v>
      </c>
      <c r="AR514" s="97">
        <v>3</v>
      </c>
      <c r="AS514" s="98">
        <v>4</v>
      </c>
      <c r="AT514" s="98">
        <v>3</v>
      </c>
      <c r="AU514" s="98">
        <v>3</v>
      </c>
      <c r="AV514" s="98">
        <v>4</v>
      </c>
      <c r="AW514" s="98">
        <v>4</v>
      </c>
      <c r="AX514" s="98"/>
      <c r="AY514" s="98"/>
      <c r="AZ514" s="98"/>
      <c r="BA514" s="98"/>
      <c r="BB514" s="98">
        <v>4</v>
      </c>
      <c r="BC514" s="98"/>
      <c r="BD514" s="98">
        <v>3</v>
      </c>
      <c r="BE514" s="98"/>
      <c r="BF514" s="98">
        <v>3</v>
      </c>
      <c r="BG514" s="98"/>
      <c r="BH514" s="98"/>
      <c r="BI514" s="98"/>
      <c r="BJ514" s="98">
        <v>4</v>
      </c>
      <c r="BK514" s="98"/>
      <c r="BL514" s="98"/>
      <c r="BM514" s="98"/>
      <c r="BN514" s="99"/>
    </row>
    <row r="515" spans="42:66">
      <c r="AP515" s="17"/>
      <c r="AQ515" s="100" t="s">
        <v>144</v>
      </c>
      <c r="AR515" s="97">
        <v>3</v>
      </c>
      <c r="AS515" s="98">
        <v>5</v>
      </c>
      <c r="AT515" s="98">
        <v>3</v>
      </c>
      <c r="AU515" s="98">
        <v>2</v>
      </c>
      <c r="AV515" s="98">
        <v>4</v>
      </c>
      <c r="AW515" s="98">
        <v>3</v>
      </c>
      <c r="AX515" s="98"/>
      <c r="AY515" s="98"/>
      <c r="AZ515" s="98"/>
      <c r="BA515" s="98"/>
      <c r="BB515" s="98">
        <v>3</v>
      </c>
      <c r="BC515" s="98"/>
      <c r="BD515" s="98">
        <v>4</v>
      </c>
      <c r="BE515" s="98"/>
      <c r="BF515" s="98">
        <v>3</v>
      </c>
      <c r="BG515" s="98"/>
      <c r="BH515" s="98"/>
      <c r="BI515" s="98"/>
      <c r="BJ515" s="98">
        <v>4</v>
      </c>
      <c r="BK515" s="98"/>
      <c r="BL515" s="98"/>
      <c r="BM515" s="98"/>
      <c r="BN515" s="99"/>
    </row>
    <row r="516" spans="42:66">
      <c r="AP516" s="17"/>
      <c r="AQ516" s="100" t="s">
        <v>145</v>
      </c>
      <c r="AR516" s="97">
        <v>2</v>
      </c>
      <c r="AS516" s="98">
        <v>2</v>
      </c>
      <c r="AT516" s="98">
        <v>3</v>
      </c>
      <c r="AU516" s="98">
        <v>3</v>
      </c>
      <c r="AV516" s="98">
        <v>2</v>
      </c>
      <c r="AW516" s="98">
        <v>2</v>
      </c>
      <c r="AX516" s="98"/>
      <c r="AY516" s="98"/>
      <c r="AZ516" s="98"/>
      <c r="BA516" s="98"/>
      <c r="BB516" s="98">
        <v>2</v>
      </c>
      <c r="BC516" s="98"/>
      <c r="BD516" s="98">
        <v>2</v>
      </c>
      <c r="BE516" s="98"/>
      <c r="BF516" s="98">
        <v>2</v>
      </c>
      <c r="BG516" s="98"/>
      <c r="BH516" s="98"/>
      <c r="BI516" s="98"/>
      <c r="BJ516" s="98">
        <v>3</v>
      </c>
      <c r="BK516" s="98"/>
      <c r="BL516" s="98"/>
      <c r="BM516" s="98"/>
      <c r="BN516" s="99"/>
    </row>
    <row r="517" spans="42:66">
      <c r="AP517" s="17"/>
      <c r="AQ517" s="100" t="s">
        <v>146</v>
      </c>
      <c r="AR517" s="97">
        <v>2</v>
      </c>
      <c r="AS517" s="98">
        <v>4</v>
      </c>
      <c r="AT517" s="98">
        <v>3</v>
      </c>
      <c r="AU517" s="98">
        <v>3</v>
      </c>
      <c r="AV517" s="98">
        <v>3</v>
      </c>
      <c r="AW517" s="98">
        <v>4</v>
      </c>
      <c r="AX517" s="98"/>
      <c r="AY517" s="98"/>
      <c r="AZ517" s="98"/>
      <c r="BA517" s="98"/>
      <c r="BB517" s="98">
        <v>2</v>
      </c>
      <c r="BC517" s="98"/>
      <c r="BD517" s="98">
        <v>4</v>
      </c>
      <c r="BE517" s="98"/>
      <c r="BF517" s="98">
        <v>3</v>
      </c>
      <c r="BG517" s="98"/>
      <c r="BH517" s="98"/>
      <c r="BI517" s="98"/>
      <c r="BJ517" s="98">
        <v>3</v>
      </c>
      <c r="BK517" s="98"/>
      <c r="BL517" s="98"/>
      <c r="BM517" s="98"/>
      <c r="BN517" s="99"/>
    </row>
    <row r="518" spans="42:66">
      <c r="AP518" s="17"/>
      <c r="AQ518" s="100" t="s">
        <v>147</v>
      </c>
      <c r="AR518" s="97">
        <v>2</v>
      </c>
      <c r="AS518" s="98">
        <v>2</v>
      </c>
      <c r="AT518" s="98">
        <v>3</v>
      </c>
      <c r="AU518" s="98">
        <v>2</v>
      </c>
      <c r="AV518" s="98">
        <v>3</v>
      </c>
      <c r="AW518" s="98">
        <v>3</v>
      </c>
      <c r="AX518" s="98"/>
      <c r="AY518" s="98"/>
      <c r="AZ518" s="98"/>
      <c r="BA518" s="98"/>
      <c r="BB518" s="98">
        <v>3</v>
      </c>
      <c r="BC518" s="98"/>
      <c r="BD518" s="98">
        <v>3</v>
      </c>
      <c r="BE518" s="98"/>
      <c r="BF518" s="98">
        <v>3</v>
      </c>
      <c r="BG518" s="98"/>
      <c r="BH518" s="98"/>
      <c r="BI518" s="98"/>
      <c r="BJ518" s="98">
        <v>2</v>
      </c>
      <c r="BK518" s="98"/>
      <c r="BL518" s="98"/>
      <c r="BM518" s="98"/>
      <c r="BN518" s="99"/>
    </row>
    <row r="519" spans="42:66">
      <c r="AP519" s="17"/>
      <c r="AQ519" s="100" t="s">
        <v>148</v>
      </c>
      <c r="AR519" s="97">
        <v>2</v>
      </c>
      <c r="AS519" s="98">
        <v>3</v>
      </c>
      <c r="AT519" s="98">
        <v>3</v>
      </c>
      <c r="AU519" s="98">
        <v>3</v>
      </c>
      <c r="AV519" s="98">
        <v>3</v>
      </c>
      <c r="AW519" s="98">
        <v>3</v>
      </c>
      <c r="AX519" s="98"/>
      <c r="AY519" s="98"/>
      <c r="AZ519" s="98"/>
      <c r="BA519" s="98"/>
      <c r="BB519" s="98">
        <v>2</v>
      </c>
      <c r="BC519" s="98"/>
      <c r="BD519" s="98">
        <v>3</v>
      </c>
      <c r="BE519" s="98"/>
      <c r="BF519" s="98">
        <v>3</v>
      </c>
      <c r="BG519" s="98"/>
      <c r="BH519" s="98"/>
      <c r="BI519" s="98"/>
      <c r="BJ519" s="98">
        <v>3</v>
      </c>
      <c r="BK519" s="98"/>
      <c r="BL519" s="98"/>
      <c r="BM519" s="98"/>
      <c r="BN519" s="99"/>
    </row>
    <row r="520" spans="42:66">
      <c r="AP520" s="17"/>
      <c r="AQ520" s="100" t="s">
        <v>149</v>
      </c>
      <c r="AR520" s="97">
        <v>2</v>
      </c>
      <c r="AS520" s="98">
        <v>3</v>
      </c>
      <c r="AT520" s="98">
        <v>2</v>
      </c>
      <c r="AU520" s="98">
        <v>2</v>
      </c>
      <c r="AV520" s="98">
        <v>2</v>
      </c>
      <c r="AW520" s="98">
        <v>2</v>
      </c>
      <c r="AX520" s="98"/>
      <c r="AY520" s="98"/>
      <c r="AZ520" s="98"/>
      <c r="BA520" s="98"/>
      <c r="BB520" s="98">
        <v>2</v>
      </c>
      <c r="BC520" s="98"/>
      <c r="BD520" s="98">
        <v>3</v>
      </c>
      <c r="BE520" s="98"/>
      <c r="BF520" s="98">
        <v>2</v>
      </c>
      <c r="BG520" s="98"/>
      <c r="BH520" s="98"/>
      <c r="BI520" s="98"/>
      <c r="BJ520" s="98">
        <v>2</v>
      </c>
      <c r="BK520" s="98"/>
      <c r="BL520" s="98"/>
      <c r="BM520" s="98"/>
      <c r="BN520" s="99"/>
    </row>
    <row r="521" spans="42:66">
      <c r="AP521" s="17"/>
      <c r="AQ521" s="100" t="s">
        <v>150</v>
      </c>
      <c r="AR521" s="97">
        <v>3</v>
      </c>
      <c r="AS521" s="98">
        <v>2</v>
      </c>
      <c r="AT521" s="98">
        <v>2</v>
      </c>
      <c r="AU521" s="98">
        <v>2</v>
      </c>
      <c r="AV521" s="98">
        <v>2</v>
      </c>
      <c r="AW521" s="98">
        <v>2</v>
      </c>
      <c r="AX521" s="98"/>
      <c r="AY521" s="98"/>
      <c r="AZ521" s="98"/>
      <c r="BA521" s="98"/>
      <c r="BB521" s="98">
        <v>3</v>
      </c>
      <c r="BC521" s="98"/>
      <c r="BD521" s="98">
        <v>2</v>
      </c>
      <c r="BE521" s="98"/>
      <c r="BF521" s="98">
        <v>3</v>
      </c>
      <c r="BG521" s="98"/>
      <c r="BH521" s="98"/>
      <c r="BI521" s="98"/>
      <c r="BJ521" s="98">
        <v>2</v>
      </c>
      <c r="BK521" s="98"/>
      <c r="BL521" s="98"/>
      <c r="BM521" s="98"/>
      <c r="BN521" s="99"/>
    </row>
    <row r="522" spans="42:66">
      <c r="AP522" s="17"/>
      <c r="AQ522" s="100" t="s">
        <v>151</v>
      </c>
      <c r="AR522" s="97">
        <v>3</v>
      </c>
      <c r="AS522" s="98">
        <v>2</v>
      </c>
      <c r="AT522" s="98">
        <v>2</v>
      </c>
      <c r="AU522" s="98">
        <v>2</v>
      </c>
      <c r="AV522" s="98">
        <v>2</v>
      </c>
      <c r="AW522" s="98">
        <v>2</v>
      </c>
      <c r="AX522" s="98"/>
      <c r="AY522" s="98"/>
      <c r="AZ522" s="98"/>
      <c r="BA522" s="98"/>
      <c r="BB522" s="98">
        <v>3</v>
      </c>
      <c r="BC522" s="98"/>
      <c r="BD522" s="98">
        <v>3</v>
      </c>
      <c r="BE522" s="98"/>
      <c r="BF522" s="98">
        <v>2</v>
      </c>
      <c r="BG522" s="98"/>
      <c r="BH522" s="98"/>
      <c r="BI522" s="98"/>
      <c r="BJ522" s="98">
        <v>3</v>
      </c>
      <c r="BK522" s="98"/>
      <c r="BL522" s="98"/>
      <c r="BM522" s="98"/>
      <c r="BN522" s="99"/>
    </row>
    <row r="523" spans="42:66">
      <c r="AP523" s="17"/>
      <c r="AQ523" s="100" t="s">
        <v>152</v>
      </c>
      <c r="AR523" s="97">
        <v>2</v>
      </c>
      <c r="AS523" s="98">
        <v>2</v>
      </c>
      <c r="AT523" s="98">
        <v>2</v>
      </c>
      <c r="AU523" s="98">
        <v>2</v>
      </c>
      <c r="AV523" s="98">
        <v>3</v>
      </c>
      <c r="AW523" s="98">
        <v>2</v>
      </c>
      <c r="AX523" s="98"/>
      <c r="AY523" s="98"/>
      <c r="AZ523" s="98"/>
      <c r="BA523" s="98"/>
      <c r="BB523" s="98">
        <v>2</v>
      </c>
      <c r="BC523" s="98"/>
      <c r="BD523" s="98">
        <v>2</v>
      </c>
      <c r="BE523" s="98"/>
      <c r="BF523" s="98">
        <v>3</v>
      </c>
      <c r="BG523" s="98"/>
      <c r="BH523" s="98"/>
      <c r="BI523" s="98"/>
      <c r="BJ523" s="98">
        <v>2</v>
      </c>
      <c r="BK523" s="98"/>
      <c r="BL523" s="98"/>
      <c r="BM523" s="98"/>
      <c r="BN523" s="99"/>
    </row>
    <row r="524" spans="42:66">
      <c r="AP524" s="17"/>
      <c r="AQ524" s="100" t="s">
        <v>153</v>
      </c>
      <c r="AR524" s="97">
        <v>3</v>
      </c>
      <c r="AS524" s="98">
        <v>3</v>
      </c>
      <c r="AT524" s="98">
        <v>3</v>
      </c>
      <c r="AU524" s="98">
        <v>3</v>
      </c>
      <c r="AV524" s="98">
        <v>3</v>
      </c>
      <c r="AW524" s="98">
        <v>3</v>
      </c>
      <c r="AX524" s="98"/>
      <c r="AY524" s="98"/>
      <c r="AZ524" s="98"/>
      <c r="BA524" s="98"/>
      <c r="BB524" s="98">
        <v>3</v>
      </c>
      <c r="BC524" s="98"/>
      <c r="BD524" s="98">
        <v>3</v>
      </c>
      <c r="BE524" s="98"/>
      <c r="BF524" s="98">
        <v>3</v>
      </c>
      <c r="BG524" s="98"/>
      <c r="BH524" s="98"/>
      <c r="BI524" s="98"/>
      <c r="BJ524" s="98">
        <v>3</v>
      </c>
      <c r="BK524" s="98"/>
      <c r="BL524" s="98"/>
      <c r="BM524" s="98"/>
      <c r="BN524" s="99"/>
    </row>
    <row r="525" spans="42:66">
      <c r="AP525" s="17"/>
      <c r="AQ525" s="100" t="s">
        <v>154</v>
      </c>
      <c r="AR525" s="97">
        <v>3</v>
      </c>
      <c r="AS525" s="98">
        <v>3</v>
      </c>
      <c r="AT525" s="98">
        <v>3</v>
      </c>
      <c r="AU525" s="98">
        <v>2</v>
      </c>
      <c r="AV525" s="98">
        <v>3</v>
      </c>
      <c r="AW525" s="98">
        <v>3</v>
      </c>
      <c r="AX525" s="98"/>
      <c r="AY525" s="98"/>
      <c r="AZ525" s="98"/>
      <c r="BA525" s="98"/>
      <c r="BB525" s="98">
        <v>3</v>
      </c>
      <c r="BC525" s="98"/>
      <c r="BD525" s="98">
        <v>3</v>
      </c>
      <c r="BE525" s="98"/>
      <c r="BF525" s="98">
        <v>4</v>
      </c>
      <c r="BG525" s="98"/>
      <c r="BH525" s="98"/>
      <c r="BI525" s="98"/>
      <c r="BJ525" s="98">
        <v>3</v>
      </c>
      <c r="BK525" s="98"/>
      <c r="BL525" s="98"/>
      <c r="BM525" s="98"/>
      <c r="BN525" s="99"/>
    </row>
    <row r="526" spans="42:66">
      <c r="AP526" s="17"/>
      <c r="AQ526" s="100" t="s">
        <v>155</v>
      </c>
      <c r="AR526" s="97">
        <v>3</v>
      </c>
      <c r="AS526" s="98">
        <v>3</v>
      </c>
      <c r="AT526" s="98">
        <v>3</v>
      </c>
      <c r="AU526" s="98">
        <v>2</v>
      </c>
      <c r="AV526" s="98">
        <v>4</v>
      </c>
      <c r="AW526" s="98">
        <v>2</v>
      </c>
      <c r="AX526" s="98"/>
      <c r="AY526" s="98"/>
      <c r="AZ526" s="98"/>
      <c r="BA526" s="98"/>
      <c r="BB526" s="98">
        <v>2</v>
      </c>
      <c r="BC526" s="98"/>
      <c r="BD526" s="98">
        <v>2</v>
      </c>
      <c r="BE526" s="98"/>
      <c r="BF526" s="98">
        <v>4</v>
      </c>
      <c r="BG526" s="98"/>
      <c r="BH526" s="98"/>
      <c r="BI526" s="98"/>
      <c r="BJ526" s="98">
        <v>3</v>
      </c>
      <c r="BK526" s="98"/>
      <c r="BL526" s="98"/>
      <c r="BM526" s="98"/>
      <c r="BN526" s="99"/>
    </row>
    <row r="527" spans="42:66">
      <c r="AP527" s="17"/>
      <c r="AQ527" s="100" t="s">
        <v>156</v>
      </c>
      <c r="AR527" s="97">
        <v>3</v>
      </c>
      <c r="AS527" s="98">
        <v>2</v>
      </c>
      <c r="AT527" s="98">
        <v>4</v>
      </c>
      <c r="AU527" s="98">
        <v>2</v>
      </c>
      <c r="AV527" s="98">
        <v>2</v>
      </c>
      <c r="AW527" s="98">
        <v>2</v>
      </c>
      <c r="AX527" s="98"/>
      <c r="AY527" s="98"/>
      <c r="AZ527" s="98"/>
      <c r="BA527" s="98"/>
      <c r="BB527" s="98">
        <v>2</v>
      </c>
      <c r="BC527" s="98"/>
      <c r="BD527" s="98">
        <v>3</v>
      </c>
      <c r="BE527" s="98"/>
      <c r="BF527" s="98">
        <v>2</v>
      </c>
      <c r="BG527" s="98"/>
      <c r="BH527" s="98"/>
      <c r="BI527" s="98"/>
      <c r="BJ527" s="98">
        <v>2</v>
      </c>
      <c r="BK527" s="98"/>
      <c r="BL527" s="98"/>
      <c r="BM527" s="98"/>
      <c r="BN527" s="99"/>
    </row>
    <row r="528" spans="42:66">
      <c r="AP528" s="17"/>
      <c r="AQ528" s="100" t="s">
        <v>157</v>
      </c>
      <c r="AR528" s="97">
        <v>3</v>
      </c>
      <c r="AS528" s="98">
        <v>3</v>
      </c>
      <c r="AT528" s="98">
        <v>2</v>
      </c>
      <c r="AU528" s="98">
        <v>4</v>
      </c>
      <c r="AV528" s="98">
        <v>2</v>
      </c>
      <c r="AW528" s="98">
        <v>3</v>
      </c>
      <c r="AX528" s="98"/>
      <c r="AY528" s="98"/>
      <c r="AZ528" s="98"/>
      <c r="BA528" s="98"/>
      <c r="BB528" s="98">
        <v>4</v>
      </c>
      <c r="BC528" s="98"/>
      <c r="BD528" s="98">
        <v>2</v>
      </c>
      <c r="BE528" s="98"/>
      <c r="BF528" s="98">
        <v>3</v>
      </c>
      <c r="BG528" s="98"/>
      <c r="BH528" s="98"/>
      <c r="BI528" s="98"/>
      <c r="BJ528" s="98">
        <v>2</v>
      </c>
      <c r="BK528" s="98"/>
      <c r="BL528" s="98"/>
      <c r="BM528" s="98"/>
      <c r="BN528" s="99"/>
    </row>
    <row r="529" spans="42:66">
      <c r="AP529" s="15" t="s">
        <v>114</v>
      </c>
      <c r="AQ529" s="93" t="s">
        <v>140</v>
      </c>
      <c r="AR529" s="94"/>
      <c r="AS529" s="95">
        <v>5</v>
      </c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6"/>
    </row>
    <row r="530" spans="42:66">
      <c r="AP530" s="17"/>
      <c r="AQ530" s="100" t="s">
        <v>141</v>
      </c>
      <c r="AR530" s="97"/>
      <c r="AS530" s="98">
        <v>5</v>
      </c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9"/>
    </row>
    <row r="531" spans="42:66">
      <c r="AP531" s="17"/>
      <c r="AQ531" s="100" t="s">
        <v>142</v>
      </c>
      <c r="AR531" s="97"/>
      <c r="AS531" s="98">
        <v>6</v>
      </c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9"/>
    </row>
    <row r="532" spans="42:66">
      <c r="AP532" s="17"/>
      <c r="AQ532" s="100" t="s">
        <v>143</v>
      </c>
      <c r="AR532" s="97"/>
      <c r="AS532" s="98">
        <v>6</v>
      </c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9"/>
    </row>
    <row r="533" spans="42:66">
      <c r="AP533" s="17"/>
      <c r="AQ533" s="100" t="s">
        <v>144</v>
      </c>
      <c r="AR533" s="97"/>
      <c r="AS533" s="98">
        <v>6</v>
      </c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9"/>
    </row>
    <row r="534" spans="42:66">
      <c r="AP534" s="17"/>
      <c r="AQ534" s="100" t="s">
        <v>145</v>
      </c>
      <c r="AR534" s="97"/>
      <c r="AS534" s="98">
        <v>5</v>
      </c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9"/>
    </row>
    <row r="535" spans="42:66">
      <c r="AP535" s="17"/>
      <c r="AQ535" s="100" t="s">
        <v>146</v>
      </c>
      <c r="AR535" s="97"/>
      <c r="AS535" s="98">
        <v>5</v>
      </c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9"/>
    </row>
    <row r="536" spans="42:66">
      <c r="AP536" s="17"/>
      <c r="AQ536" s="100" t="s">
        <v>147</v>
      </c>
      <c r="AR536" s="97"/>
      <c r="AS536" s="98">
        <v>5</v>
      </c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9"/>
    </row>
    <row r="537" spans="42:66">
      <c r="AP537" s="17"/>
      <c r="AQ537" s="100" t="s">
        <v>148</v>
      </c>
      <c r="AR537" s="97"/>
      <c r="AS537" s="98">
        <v>5</v>
      </c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9"/>
    </row>
    <row r="538" spans="42:66">
      <c r="AP538" s="17"/>
      <c r="AQ538" s="100" t="s">
        <v>149</v>
      </c>
      <c r="AR538" s="97"/>
      <c r="AS538" s="98">
        <v>5</v>
      </c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9"/>
    </row>
    <row r="539" spans="42:66">
      <c r="AP539" s="17"/>
      <c r="AQ539" s="100" t="s">
        <v>150</v>
      </c>
      <c r="AR539" s="97"/>
      <c r="AS539" s="98">
        <v>3</v>
      </c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9"/>
    </row>
    <row r="540" spans="42:66">
      <c r="AP540" s="17"/>
      <c r="AQ540" s="100" t="s">
        <v>151</v>
      </c>
      <c r="AR540" s="97"/>
      <c r="AS540" s="98">
        <v>3</v>
      </c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9"/>
    </row>
    <row r="541" spans="42:66">
      <c r="AP541" s="17"/>
      <c r="AQ541" s="100" t="s">
        <v>152</v>
      </c>
      <c r="AR541" s="97"/>
      <c r="AS541" s="98">
        <v>4</v>
      </c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9"/>
    </row>
    <row r="542" spans="42:66">
      <c r="AP542" s="17"/>
      <c r="AQ542" s="100" t="s">
        <v>153</v>
      </c>
      <c r="AR542" s="97"/>
      <c r="AS542" s="98">
        <v>9</v>
      </c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98"/>
      <c r="BJ542" s="98"/>
      <c r="BK542" s="98"/>
      <c r="BL542" s="98"/>
      <c r="BM542" s="98"/>
      <c r="BN542" s="99"/>
    </row>
    <row r="543" spans="42:66">
      <c r="AP543" s="17"/>
      <c r="AQ543" s="100" t="s">
        <v>154</v>
      </c>
      <c r="AR543" s="97"/>
      <c r="AS543" s="98">
        <v>7</v>
      </c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  <c r="BH543" s="98"/>
      <c r="BI543" s="98"/>
      <c r="BJ543" s="98"/>
      <c r="BK543" s="98"/>
      <c r="BL543" s="98"/>
      <c r="BM543" s="98"/>
      <c r="BN543" s="99"/>
    </row>
    <row r="544" spans="42:66">
      <c r="AP544" s="17"/>
      <c r="AQ544" s="100" t="s">
        <v>155</v>
      </c>
      <c r="AR544" s="97"/>
      <c r="AS544" s="98">
        <v>4</v>
      </c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  <c r="BH544" s="98"/>
      <c r="BI544" s="98"/>
      <c r="BJ544" s="98"/>
      <c r="BK544" s="98"/>
      <c r="BL544" s="98"/>
      <c r="BM544" s="98"/>
      <c r="BN544" s="99"/>
    </row>
    <row r="545" spans="42:66">
      <c r="AP545" s="17"/>
      <c r="AQ545" s="100" t="s">
        <v>156</v>
      </c>
      <c r="AR545" s="97"/>
      <c r="AS545" s="98">
        <v>5</v>
      </c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  <c r="BH545" s="98"/>
      <c r="BI545" s="98"/>
      <c r="BJ545" s="98"/>
      <c r="BK545" s="98"/>
      <c r="BL545" s="98"/>
      <c r="BM545" s="98"/>
      <c r="BN545" s="99"/>
    </row>
    <row r="546" spans="42:66">
      <c r="AP546" s="17"/>
      <c r="AQ546" s="100" t="s">
        <v>157</v>
      </c>
      <c r="AR546" s="97"/>
      <c r="AS546" s="98">
        <v>6</v>
      </c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9"/>
    </row>
    <row r="547" spans="42:66">
      <c r="AP547" s="15" t="s">
        <v>31</v>
      </c>
      <c r="AQ547" s="93" t="s">
        <v>140</v>
      </c>
      <c r="AR547" s="94"/>
      <c r="AS547" s="95">
        <v>3</v>
      </c>
      <c r="AT547" s="95">
        <v>3</v>
      </c>
      <c r="AU547" s="95">
        <v>4</v>
      </c>
      <c r="AV547" s="95">
        <v>3</v>
      </c>
      <c r="AW547" s="95">
        <v>2</v>
      </c>
      <c r="AX547" s="95"/>
      <c r="AY547" s="95">
        <v>3</v>
      </c>
      <c r="AZ547" s="95"/>
      <c r="BA547" s="95"/>
      <c r="BB547" s="95">
        <v>3</v>
      </c>
      <c r="BC547" s="95"/>
      <c r="BD547" s="95"/>
      <c r="BE547" s="95"/>
      <c r="BF547" s="95">
        <v>3</v>
      </c>
      <c r="BG547" s="95">
        <v>3</v>
      </c>
      <c r="BH547" s="95"/>
      <c r="BI547" s="95"/>
      <c r="BJ547" s="95">
        <v>4</v>
      </c>
      <c r="BK547" s="95"/>
      <c r="BL547" s="95"/>
      <c r="BM547" s="95"/>
      <c r="BN547" s="96"/>
    </row>
    <row r="548" spans="42:66">
      <c r="AP548" s="17"/>
      <c r="AQ548" s="100" t="s">
        <v>141</v>
      </c>
      <c r="AR548" s="97"/>
      <c r="AS548" s="98">
        <v>2</v>
      </c>
      <c r="AT548" s="98">
        <v>2</v>
      </c>
      <c r="AU548" s="98">
        <v>4</v>
      </c>
      <c r="AV548" s="98">
        <v>4</v>
      </c>
      <c r="AW548" s="98">
        <v>2</v>
      </c>
      <c r="AX548" s="98"/>
      <c r="AY548" s="98">
        <v>3</v>
      </c>
      <c r="AZ548" s="98"/>
      <c r="BA548" s="98"/>
      <c r="BB548" s="98">
        <v>2</v>
      </c>
      <c r="BC548" s="98"/>
      <c r="BD548" s="98"/>
      <c r="BE548" s="98"/>
      <c r="BF548" s="98">
        <v>3</v>
      </c>
      <c r="BG548" s="98">
        <v>3</v>
      </c>
      <c r="BH548" s="98"/>
      <c r="BI548" s="98"/>
      <c r="BJ548" s="98">
        <v>3</v>
      </c>
      <c r="BK548" s="98"/>
      <c r="BL548" s="98"/>
      <c r="BM548" s="98"/>
      <c r="BN548" s="99"/>
    </row>
    <row r="549" spans="42:66">
      <c r="AP549" s="17"/>
      <c r="AQ549" s="100" t="s">
        <v>142</v>
      </c>
      <c r="AR549" s="97"/>
      <c r="AS549" s="98">
        <v>3</v>
      </c>
      <c r="AT549" s="98">
        <v>3</v>
      </c>
      <c r="AU549" s="98">
        <v>3</v>
      </c>
      <c r="AV549" s="98">
        <v>3</v>
      </c>
      <c r="AW549" s="98">
        <v>4</v>
      </c>
      <c r="AX549" s="98"/>
      <c r="AY549" s="98">
        <v>3</v>
      </c>
      <c r="AZ549" s="98"/>
      <c r="BA549" s="98"/>
      <c r="BB549" s="98">
        <v>3</v>
      </c>
      <c r="BC549" s="98"/>
      <c r="BD549" s="98"/>
      <c r="BE549" s="98"/>
      <c r="BF549" s="98">
        <v>3</v>
      </c>
      <c r="BG549" s="98">
        <v>3</v>
      </c>
      <c r="BH549" s="98"/>
      <c r="BI549" s="98"/>
      <c r="BJ549" s="98">
        <v>3</v>
      </c>
      <c r="BK549" s="98"/>
      <c r="BL549" s="98"/>
      <c r="BM549" s="98"/>
      <c r="BN549" s="99"/>
    </row>
    <row r="550" spans="42:66">
      <c r="AP550" s="17"/>
      <c r="AQ550" s="100" t="s">
        <v>143</v>
      </c>
      <c r="AR550" s="97"/>
      <c r="AS550" s="98">
        <v>4</v>
      </c>
      <c r="AT550" s="98">
        <v>4</v>
      </c>
      <c r="AU550" s="98">
        <v>4</v>
      </c>
      <c r="AV550" s="98">
        <v>5</v>
      </c>
      <c r="AW550" s="98">
        <v>4</v>
      </c>
      <c r="AX550" s="98"/>
      <c r="AY550" s="98">
        <v>4</v>
      </c>
      <c r="AZ550" s="98"/>
      <c r="BA550" s="98"/>
      <c r="BB550" s="98">
        <v>5</v>
      </c>
      <c r="BC550" s="98"/>
      <c r="BD550" s="98"/>
      <c r="BE550" s="98"/>
      <c r="BF550" s="98">
        <v>4</v>
      </c>
      <c r="BG550" s="98">
        <v>4</v>
      </c>
      <c r="BH550" s="98"/>
      <c r="BI550" s="98"/>
      <c r="BJ550" s="98">
        <v>4</v>
      </c>
      <c r="BK550" s="98"/>
      <c r="BL550" s="98"/>
      <c r="BM550" s="98"/>
      <c r="BN550" s="99"/>
    </row>
    <row r="551" spans="42:66">
      <c r="AP551" s="17"/>
      <c r="AQ551" s="100" t="s">
        <v>144</v>
      </c>
      <c r="AR551" s="97"/>
      <c r="AS551" s="98">
        <v>3</v>
      </c>
      <c r="AT551" s="98">
        <v>3</v>
      </c>
      <c r="AU551" s="98">
        <v>3</v>
      </c>
      <c r="AV551" s="98">
        <v>3</v>
      </c>
      <c r="AW551" s="98">
        <v>3</v>
      </c>
      <c r="AX551" s="98"/>
      <c r="AY551" s="98">
        <v>3</v>
      </c>
      <c r="AZ551" s="98"/>
      <c r="BA551" s="98"/>
      <c r="BB551" s="98">
        <v>3</v>
      </c>
      <c r="BC551" s="98"/>
      <c r="BD551" s="98"/>
      <c r="BE551" s="98"/>
      <c r="BF551" s="98">
        <v>3</v>
      </c>
      <c r="BG551" s="98">
        <v>3</v>
      </c>
      <c r="BH551" s="98"/>
      <c r="BI551" s="98"/>
      <c r="BJ551" s="98">
        <v>3</v>
      </c>
      <c r="BK551" s="98"/>
      <c r="BL551" s="98"/>
      <c r="BM551" s="98"/>
      <c r="BN551" s="99"/>
    </row>
    <row r="552" spans="42:66">
      <c r="AP552" s="17"/>
      <c r="AQ552" s="100" t="s">
        <v>145</v>
      </c>
      <c r="AR552" s="97"/>
      <c r="AS552" s="98">
        <v>2</v>
      </c>
      <c r="AT552" s="98">
        <v>2</v>
      </c>
      <c r="AU552" s="98">
        <v>3</v>
      </c>
      <c r="AV552" s="98">
        <v>2</v>
      </c>
      <c r="AW552" s="98">
        <v>4</v>
      </c>
      <c r="AX552" s="98"/>
      <c r="AY552" s="98">
        <v>3</v>
      </c>
      <c r="AZ552" s="98"/>
      <c r="BA552" s="98"/>
      <c r="BB552" s="98">
        <v>2</v>
      </c>
      <c r="BC552" s="98"/>
      <c r="BD552" s="98"/>
      <c r="BE552" s="98"/>
      <c r="BF552" s="98">
        <v>2</v>
      </c>
      <c r="BG552" s="98">
        <v>2</v>
      </c>
      <c r="BH552" s="98"/>
      <c r="BI552" s="98"/>
      <c r="BJ552" s="98">
        <v>4</v>
      </c>
      <c r="BK552" s="98"/>
      <c r="BL552" s="98"/>
      <c r="BM552" s="98"/>
      <c r="BN552" s="99"/>
    </row>
    <row r="553" spans="42:66">
      <c r="AP553" s="17"/>
      <c r="AQ553" s="100" t="s">
        <v>146</v>
      </c>
      <c r="AR553" s="97"/>
      <c r="AS553" s="98">
        <v>5</v>
      </c>
      <c r="AT553" s="98">
        <v>5</v>
      </c>
      <c r="AU553" s="98">
        <v>4</v>
      </c>
      <c r="AV553" s="98">
        <v>3</v>
      </c>
      <c r="AW553" s="98">
        <v>3</v>
      </c>
      <c r="AX553" s="98"/>
      <c r="AY553" s="98">
        <v>3</v>
      </c>
      <c r="AZ553" s="98"/>
      <c r="BA553" s="98"/>
      <c r="BB553" s="98">
        <v>3</v>
      </c>
      <c r="BC553" s="98"/>
      <c r="BD553" s="98"/>
      <c r="BE553" s="98"/>
      <c r="BF553" s="98">
        <v>4</v>
      </c>
      <c r="BG553" s="98">
        <v>4</v>
      </c>
      <c r="BH553" s="98"/>
      <c r="BI553" s="98"/>
      <c r="BJ553" s="98">
        <v>3</v>
      </c>
      <c r="BK553" s="98"/>
      <c r="BL553" s="98"/>
      <c r="BM553" s="98"/>
      <c r="BN553" s="99"/>
    </row>
    <row r="554" spans="42:66">
      <c r="AP554" s="17"/>
      <c r="AQ554" s="100" t="s">
        <v>147</v>
      </c>
      <c r="AR554" s="97"/>
      <c r="AS554" s="98">
        <v>4</v>
      </c>
      <c r="AT554" s="98">
        <v>4</v>
      </c>
      <c r="AU554" s="98">
        <v>3</v>
      </c>
      <c r="AV554" s="98">
        <v>3</v>
      </c>
      <c r="AW554" s="98">
        <v>4</v>
      </c>
      <c r="AX554" s="98"/>
      <c r="AY554" s="98">
        <v>3</v>
      </c>
      <c r="AZ554" s="98"/>
      <c r="BA554" s="98"/>
      <c r="BB554" s="98">
        <v>3</v>
      </c>
      <c r="BC554" s="98"/>
      <c r="BD554" s="98"/>
      <c r="BE554" s="98"/>
      <c r="BF554" s="98">
        <v>3</v>
      </c>
      <c r="BG554" s="98">
        <v>3</v>
      </c>
      <c r="BH554" s="98"/>
      <c r="BI554" s="98"/>
      <c r="BJ554" s="98">
        <v>3</v>
      </c>
      <c r="BK554" s="98"/>
      <c r="BL554" s="98"/>
      <c r="BM554" s="98"/>
      <c r="BN554" s="99"/>
    </row>
    <row r="555" spans="42:66">
      <c r="AP555" s="17"/>
      <c r="AQ555" s="100" t="s">
        <v>148</v>
      </c>
      <c r="AR555" s="97"/>
      <c r="AS555" s="98">
        <v>3</v>
      </c>
      <c r="AT555" s="98">
        <v>4</v>
      </c>
      <c r="AU555" s="98">
        <v>3</v>
      </c>
      <c r="AV555" s="98">
        <v>3</v>
      </c>
      <c r="AW555" s="98">
        <v>2</v>
      </c>
      <c r="AX555" s="98"/>
      <c r="AY555" s="98">
        <v>3</v>
      </c>
      <c r="AZ555" s="98"/>
      <c r="BA555" s="98"/>
      <c r="BB555" s="98">
        <v>4</v>
      </c>
      <c r="BC555" s="98"/>
      <c r="BD555" s="98"/>
      <c r="BE555" s="98"/>
      <c r="BF555" s="98">
        <v>3</v>
      </c>
      <c r="BG555" s="98">
        <v>4</v>
      </c>
      <c r="BH555" s="98"/>
      <c r="BI555" s="98"/>
      <c r="BJ555" s="98">
        <v>3</v>
      </c>
      <c r="BK555" s="98"/>
      <c r="BL555" s="98"/>
      <c r="BM555" s="98"/>
      <c r="BN555" s="99"/>
    </row>
    <row r="556" spans="42:66">
      <c r="AP556" s="17"/>
      <c r="AQ556" s="100" t="s">
        <v>149</v>
      </c>
      <c r="AR556" s="97"/>
      <c r="AS556" s="98">
        <v>3</v>
      </c>
      <c r="AT556" s="98">
        <v>3</v>
      </c>
      <c r="AU556" s="98">
        <v>2</v>
      </c>
      <c r="AV556" s="98">
        <v>3</v>
      </c>
      <c r="AW556" s="98">
        <v>2</v>
      </c>
      <c r="AX556" s="98"/>
      <c r="AY556" s="98">
        <v>2</v>
      </c>
      <c r="AZ556" s="98"/>
      <c r="BA556" s="98"/>
      <c r="BB556" s="98">
        <v>3</v>
      </c>
      <c r="BC556" s="98"/>
      <c r="BD556" s="98"/>
      <c r="BE556" s="98"/>
      <c r="BF556" s="98">
        <v>3</v>
      </c>
      <c r="BG556" s="98">
        <v>2</v>
      </c>
      <c r="BH556" s="98"/>
      <c r="BI556" s="98"/>
      <c r="BJ556" s="98">
        <v>2</v>
      </c>
      <c r="BK556" s="98"/>
      <c r="BL556" s="98"/>
      <c r="BM556" s="98"/>
      <c r="BN556" s="99"/>
    </row>
    <row r="557" spans="42:66">
      <c r="AP557" s="17"/>
      <c r="AQ557" s="100" t="s">
        <v>150</v>
      </c>
      <c r="AR557" s="97"/>
      <c r="AS557" s="98">
        <v>2</v>
      </c>
      <c r="AT557" s="98">
        <v>2</v>
      </c>
      <c r="AU557" s="98">
        <v>4</v>
      </c>
      <c r="AV557" s="98">
        <v>2</v>
      </c>
      <c r="AW557" s="98">
        <v>2</v>
      </c>
      <c r="AX557" s="98"/>
      <c r="AY557" s="98">
        <v>4</v>
      </c>
      <c r="AZ557" s="98"/>
      <c r="BA557" s="98"/>
      <c r="BB557" s="98">
        <v>2</v>
      </c>
      <c r="BC557" s="98"/>
      <c r="BD557" s="98"/>
      <c r="BE557" s="98"/>
      <c r="BF557" s="98">
        <v>2</v>
      </c>
      <c r="BG557" s="98">
        <v>2</v>
      </c>
      <c r="BH557" s="98"/>
      <c r="BI557" s="98"/>
      <c r="BJ557" s="98">
        <v>2</v>
      </c>
      <c r="BK557" s="98"/>
      <c r="BL557" s="98"/>
      <c r="BM557" s="98"/>
      <c r="BN557" s="99"/>
    </row>
    <row r="558" spans="42:66">
      <c r="AP558" s="17"/>
      <c r="AQ558" s="100" t="s">
        <v>151</v>
      </c>
      <c r="AR558" s="97"/>
      <c r="AS558" s="98">
        <v>3</v>
      </c>
      <c r="AT558" s="98">
        <v>4</v>
      </c>
      <c r="AU558" s="98">
        <v>2</v>
      </c>
      <c r="AV558" s="98">
        <v>2</v>
      </c>
      <c r="AW558" s="98">
        <v>2</v>
      </c>
      <c r="AX558" s="98"/>
      <c r="AY558" s="98">
        <v>3</v>
      </c>
      <c r="AZ558" s="98"/>
      <c r="BA558" s="98"/>
      <c r="BB558" s="98">
        <v>2</v>
      </c>
      <c r="BC558" s="98"/>
      <c r="BD558" s="98"/>
      <c r="BE558" s="98"/>
      <c r="BF558" s="98">
        <v>3</v>
      </c>
      <c r="BG558" s="98">
        <v>2</v>
      </c>
      <c r="BH558" s="98"/>
      <c r="BI558" s="98"/>
      <c r="BJ558" s="98">
        <v>3</v>
      </c>
      <c r="BK558" s="98"/>
      <c r="BL558" s="98"/>
      <c r="BM558" s="98"/>
      <c r="BN558" s="99"/>
    </row>
    <row r="559" spans="42:66">
      <c r="AP559" s="17"/>
      <c r="AQ559" s="100" t="s">
        <v>152</v>
      </c>
      <c r="AR559" s="97"/>
      <c r="AS559" s="98">
        <v>3</v>
      </c>
      <c r="AT559" s="98">
        <v>3</v>
      </c>
      <c r="AU559" s="98">
        <v>2</v>
      </c>
      <c r="AV559" s="98">
        <v>2</v>
      </c>
      <c r="AW559" s="98">
        <v>2</v>
      </c>
      <c r="AX559" s="98"/>
      <c r="AY559" s="98">
        <v>2</v>
      </c>
      <c r="AZ559" s="98"/>
      <c r="BA559" s="98"/>
      <c r="BB559" s="98">
        <v>2</v>
      </c>
      <c r="BC559" s="98"/>
      <c r="BD559" s="98"/>
      <c r="BE559" s="98"/>
      <c r="BF559" s="98">
        <v>2</v>
      </c>
      <c r="BG559" s="98">
        <v>2</v>
      </c>
      <c r="BH559" s="98"/>
      <c r="BI559" s="98"/>
      <c r="BJ559" s="98">
        <v>2</v>
      </c>
      <c r="BK559" s="98"/>
      <c r="BL559" s="98"/>
      <c r="BM559" s="98"/>
      <c r="BN559" s="99"/>
    </row>
    <row r="560" spans="42:66">
      <c r="AP560" s="17"/>
      <c r="AQ560" s="100" t="s">
        <v>153</v>
      </c>
      <c r="AR560" s="97"/>
      <c r="AS560" s="98">
        <v>3</v>
      </c>
      <c r="AT560" s="98">
        <v>3</v>
      </c>
      <c r="AU560" s="98">
        <v>3</v>
      </c>
      <c r="AV560" s="98">
        <v>3</v>
      </c>
      <c r="AW560" s="98">
        <v>5</v>
      </c>
      <c r="AX560" s="98"/>
      <c r="AY560" s="98">
        <v>3</v>
      </c>
      <c r="AZ560" s="98"/>
      <c r="BA560" s="98"/>
      <c r="BB560" s="98">
        <v>3</v>
      </c>
      <c r="BC560" s="98"/>
      <c r="BD560" s="98"/>
      <c r="BE560" s="98"/>
      <c r="BF560" s="98">
        <v>3</v>
      </c>
      <c r="BG560" s="98">
        <v>4</v>
      </c>
      <c r="BH560" s="98"/>
      <c r="BI560" s="98"/>
      <c r="BJ560" s="98">
        <v>3</v>
      </c>
      <c r="BK560" s="98"/>
      <c r="BL560" s="98"/>
      <c r="BM560" s="98"/>
      <c r="BN560" s="99"/>
    </row>
    <row r="561" spans="42:66">
      <c r="AP561" s="17"/>
      <c r="AQ561" s="100" t="s">
        <v>154</v>
      </c>
      <c r="AR561" s="97"/>
      <c r="AS561" s="98">
        <v>3</v>
      </c>
      <c r="AT561" s="98">
        <v>3</v>
      </c>
      <c r="AU561" s="98">
        <v>3</v>
      </c>
      <c r="AV561" s="98">
        <v>3</v>
      </c>
      <c r="AW561" s="98">
        <v>3</v>
      </c>
      <c r="AX561" s="98"/>
      <c r="AY561" s="98">
        <v>3</v>
      </c>
      <c r="AZ561" s="98"/>
      <c r="BA561" s="98"/>
      <c r="BB561" s="98">
        <v>3</v>
      </c>
      <c r="BC561" s="98"/>
      <c r="BD561" s="98"/>
      <c r="BE561" s="98"/>
      <c r="BF561" s="98">
        <v>3</v>
      </c>
      <c r="BG561" s="98">
        <v>2</v>
      </c>
      <c r="BH561" s="98"/>
      <c r="BI561" s="98"/>
      <c r="BJ561" s="98">
        <v>2</v>
      </c>
      <c r="BK561" s="98"/>
      <c r="BL561" s="98"/>
      <c r="BM561" s="98"/>
      <c r="BN561" s="99"/>
    </row>
    <row r="562" spans="42:66">
      <c r="AP562" s="17"/>
      <c r="AQ562" s="100" t="s">
        <v>155</v>
      </c>
      <c r="AR562" s="97"/>
      <c r="AS562" s="98">
        <v>2</v>
      </c>
      <c r="AT562" s="98">
        <v>2</v>
      </c>
      <c r="AU562" s="98">
        <v>2</v>
      </c>
      <c r="AV562" s="98">
        <v>2</v>
      </c>
      <c r="AW562" s="98">
        <v>2</v>
      </c>
      <c r="AX562" s="98"/>
      <c r="AY562" s="98">
        <v>4</v>
      </c>
      <c r="AZ562" s="98"/>
      <c r="BA562" s="98"/>
      <c r="BB562" s="98">
        <v>4</v>
      </c>
      <c r="BC562" s="98"/>
      <c r="BD562" s="98"/>
      <c r="BE562" s="98"/>
      <c r="BF562" s="98">
        <v>2</v>
      </c>
      <c r="BG562" s="98">
        <v>3</v>
      </c>
      <c r="BH562" s="98"/>
      <c r="BI562" s="98"/>
      <c r="BJ562" s="98">
        <v>2</v>
      </c>
      <c r="BK562" s="98"/>
      <c r="BL562" s="98"/>
      <c r="BM562" s="98"/>
      <c r="BN562" s="99"/>
    </row>
    <row r="563" spans="42:66">
      <c r="AP563" s="17"/>
      <c r="AQ563" s="100" t="s">
        <v>156</v>
      </c>
      <c r="AR563" s="97"/>
      <c r="AS563" s="98">
        <v>2</v>
      </c>
      <c r="AT563" s="98">
        <v>2</v>
      </c>
      <c r="AU563" s="98">
        <v>3</v>
      </c>
      <c r="AV563" s="98">
        <v>2</v>
      </c>
      <c r="AW563" s="98">
        <v>2</v>
      </c>
      <c r="AX563" s="98"/>
      <c r="AY563" s="98">
        <v>6</v>
      </c>
      <c r="AZ563" s="98"/>
      <c r="BA563" s="98"/>
      <c r="BB563" s="98">
        <v>2</v>
      </c>
      <c r="BC563" s="98"/>
      <c r="BD563" s="98"/>
      <c r="BE563" s="98"/>
      <c r="BF563" s="98">
        <v>3</v>
      </c>
      <c r="BG563" s="98">
        <v>3</v>
      </c>
      <c r="BH563" s="98"/>
      <c r="BI563" s="98"/>
      <c r="BJ563" s="98">
        <v>2</v>
      </c>
      <c r="BK563" s="98"/>
      <c r="BL563" s="98"/>
      <c r="BM563" s="98"/>
      <c r="BN563" s="99"/>
    </row>
    <row r="564" spans="42:66">
      <c r="AP564" s="17"/>
      <c r="AQ564" s="100" t="s">
        <v>157</v>
      </c>
      <c r="AR564" s="97"/>
      <c r="AS564" s="98">
        <v>4</v>
      </c>
      <c r="AT564" s="98">
        <v>4</v>
      </c>
      <c r="AU564" s="98">
        <v>3</v>
      </c>
      <c r="AV564" s="98">
        <v>4</v>
      </c>
      <c r="AW564" s="98">
        <v>3</v>
      </c>
      <c r="AX564" s="98"/>
      <c r="AY564" s="98">
        <v>3</v>
      </c>
      <c r="AZ564" s="98"/>
      <c r="BA564" s="98"/>
      <c r="BB564" s="98">
        <v>3</v>
      </c>
      <c r="BC564" s="98"/>
      <c r="BD564" s="98"/>
      <c r="BE564" s="98"/>
      <c r="BF564" s="98">
        <v>2</v>
      </c>
      <c r="BG564" s="98">
        <v>3</v>
      </c>
      <c r="BH564" s="98"/>
      <c r="BI564" s="98"/>
      <c r="BJ564" s="98">
        <v>3</v>
      </c>
      <c r="BK564" s="98"/>
      <c r="BL564" s="98"/>
      <c r="BM564" s="98"/>
      <c r="BN564" s="99"/>
    </row>
    <row r="565" spans="42:66">
      <c r="AP565" s="15" t="s">
        <v>107</v>
      </c>
      <c r="AQ565" s="93" t="s">
        <v>140</v>
      </c>
      <c r="AR565" s="94"/>
      <c r="AS565" s="95"/>
      <c r="AT565" s="95"/>
      <c r="AU565" s="95">
        <v>5</v>
      </c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6"/>
    </row>
    <row r="566" spans="42:66">
      <c r="AP566" s="17"/>
      <c r="AQ566" s="100" t="s">
        <v>141</v>
      </c>
      <c r="AR566" s="97"/>
      <c r="AS566" s="98"/>
      <c r="AT566" s="98"/>
      <c r="AU566" s="98">
        <v>4</v>
      </c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  <c r="BH566" s="98"/>
      <c r="BI566" s="98"/>
      <c r="BJ566" s="98"/>
      <c r="BK566" s="98"/>
      <c r="BL566" s="98"/>
      <c r="BM566" s="98"/>
      <c r="BN566" s="99"/>
    </row>
    <row r="567" spans="42:66">
      <c r="AP567" s="17"/>
      <c r="AQ567" s="100" t="s">
        <v>142</v>
      </c>
      <c r="AR567" s="97"/>
      <c r="AS567" s="98"/>
      <c r="AT567" s="98"/>
      <c r="AU567" s="98">
        <v>4</v>
      </c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9"/>
    </row>
    <row r="568" spans="42:66">
      <c r="AP568" s="17"/>
      <c r="AQ568" s="100" t="s">
        <v>143</v>
      </c>
      <c r="AR568" s="97"/>
      <c r="AS568" s="98"/>
      <c r="AT568" s="98"/>
      <c r="AU568" s="98">
        <v>5</v>
      </c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  <c r="BH568" s="98"/>
      <c r="BI568" s="98"/>
      <c r="BJ568" s="98"/>
      <c r="BK568" s="98"/>
      <c r="BL568" s="98"/>
      <c r="BM568" s="98"/>
      <c r="BN568" s="99"/>
    </row>
    <row r="569" spans="42:66">
      <c r="AP569" s="17"/>
      <c r="AQ569" s="100" t="s">
        <v>144</v>
      </c>
      <c r="AR569" s="97"/>
      <c r="AS569" s="98"/>
      <c r="AT569" s="98"/>
      <c r="AU569" s="98">
        <v>3</v>
      </c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9"/>
    </row>
    <row r="570" spans="42:66">
      <c r="AP570" s="17"/>
      <c r="AQ570" s="100" t="s">
        <v>145</v>
      </c>
      <c r="AR570" s="97"/>
      <c r="AS570" s="98"/>
      <c r="AT570" s="98"/>
      <c r="AU570" s="98">
        <v>4</v>
      </c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  <c r="BH570" s="98"/>
      <c r="BI570" s="98"/>
      <c r="BJ570" s="98"/>
      <c r="BK570" s="98"/>
      <c r="BL570" s="98"/>
      <c r="BM570" s="98"/>
      <c r="BN570" s="99"/>
    </row>
    <row r="571" spans="42:66">
      <c r="AP571" s="17"/>
      <c r="AQ571" s="100" t="s">
        <v>146</v>
      </c>
      <c r="AR571" s="97"/>
      <c r="AS571" s="98"/>
      <c r="AT571" s="98"/>
      <c r="AU571" s="98">
        <v>4</v>
      </c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  <c r="BH571" s="98"/>
      <c r="BI571" s="98"/>
      <c r="BJ571" s="98"/>
      <c r="BK571" s="98"/>
      <c r="BL571" s="98"/>
      <c r="BM571" s="98"/>
      <c r="BN571" s="99"/>
    </row>
    <row r="572" spans="42:66">
      <c r="AP572" s="17"/>
      <c r="AQ572" s="100" t="s">
        <v>147</v>
      </c>
      <c r="AR572" s="97"/>
      <c r="AS572" s="98"/>
      <c r="AT572" s="98"/>
      <c r="AU572" s="98">
        <v>5</v>
      </c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9"/>
    </row>
    <row r="573" spans="42:66">
      <c r="AP573" s="17"/>
      <c r="AQ573" s="100" t="s">
        <v>148</v>
      </c>
      <c r="AR573" s="97"/>
      <c r="AS573" s="98"/>
      <c r="AT573" s="98"/>
      <c r="AU573" s="98">
        <v>4</v>
      </c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/>
      <c r="BL573" s="98"/>
      <c r="BM573" s="98"/>
      <c r="BN573" s="99"/>
    </row>
    <row r="574" spans="42:66">
      <c r="AP574" s="17"/>
      <c r="AQ574" s="100" t="s">
        <v>149</v>
      </c>
      <c r="AR574" s="97"/>
      <c r="AS574" s="98"/>
      <c r="AT574" s="98"/>
      <c r="AU574" s="98">
        <v>2</v>
      </c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  <c r="BH574" s="98"/>
      <c r="BI574" s="98"/>
      <c r="BJ574" s="98"/>
      <c r="BK574" s="98"/>
      <c r="BL574" s="98"/>
      <c r="BM574" s="98"/>
      <c r="BN574" s="99"/>
    </row>
    <row r="575" spans="42:66">
      <c r="AP575" s="17"/>
      <c r="AQ575" s="100" t="s">
        <v>150</v>
      </c>
      <c r="AR575" s="97"/>
      <c r="AS575" s="98"/>
      <c r="AT575" s="98"/>
      <c r="AU575" s="98">
        <v>4</v>
      </c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  <c r="BH575" s="98"/>
      <c r="BI575" s="98"/>
      <c r="BJ575" s="98"/>
      <c r="BK575" s="98"/>
      <c r="BL575" s="98"/>
      <c r="BM575" s="98"/>
      <c r="BN575" s="99"/>
    </row>
    <row r="576" spans="42:66">
      <c r="AP576" s="17"/>
      <c r="AQ576" s="100" t="s">
        <v>151</v>
      </c>
      <c r="AR576" s="97"/>
      <c r="AS576" s="98"/>
      <c r="AT576" s="98"/>
      <c r="AU576" s="98">
        <v>3</v>
      </c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  <c r="BI576" s="98"/>
      <c r="BJ576" s="98"/>
      <c r="BK576" s="98"/>
      <c r="BL576" s="98"/>
      <c r="BM576" s="98"/>
      <c r="BN576" s="99"/>
    </row>
    <row r="577" spans="42:66">
      <c r="AP577" s="17"/>
      <c r="AQ577" s="100" t="s">
        <v>152</v>
      </c>
      <c r="AR577" s="97"/>
      <c r="AS577" s="98"/>
      <c r="AT577" s="98"/>
      <c r="AU577" s="98">
        <v>3</v>
      </c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  <c r="BH577" s="98"/>
      <c r="BI577" s="98"/>
      <c r="BJ577" s="98"/>
      <c r="BK577" s="98"/>
      <c r="BL577" s="98"/>
      <c r="BM577" s="98"/>
      <c r="BN577" s="99"/>
    </row>
    <row r="578" spans="42:66">
      <c r="AP578" s="17"/>
      <c r="AQ578" s="100" t="s">
        <v>153</v>
      </c>
      <c r="AR578" s="97"/>
      <c r="AS578" s="98"/>
      <c r="AT578" s="98"/>
      <c r="AU578" s="98">
        <v>5</v>
      </c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  <c r="BH578" s="98"/>
      <c r="BI578" s="98"/>
      <c r="BJ578" s="98"/>
      <c r="BK578" s="98"/>
      <c r="BL578" s="98"/>
      <c r="BM578" s="98"/>
      <c r="BN578" s="99"/>
    </row>
    <row r="579" spans="42:66">
      <c r="AP579" s="17"/>
      <c r="AQ579" s="100" t="s">
        <v>154</v>
      </c>
      <c r="AR579" s="97"/>
      <c r="AS579" s="98"/>
      <c r="AT579" s="98"/>
      <c r="AU579" s="98">
        <v>4</v>
      </c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  <c r="BH579" s="98"/>
      <c r="BI579" s="98"/>
      <c r="BJ579" s="98"/>
      <c r="BK579" s="98"/>
      <c r="BL579" s="98"/>
      <c r="BM579" s="98"/>
      <c r="BN579" s="99"/>
    </row>
    <row r="580" spans="42:66">
      <c r="AP580" s="17"/>
      <c r="AQ580" s="100" t="s">
        <v>155</v>
      </c>
      <c r="AR580" s="97"/>
      <c r="AS580" s="98"/>
      <c r="AT580" s="98"/>
      <c r="AU580" s="98">
        <v>3</v>
      </c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  <c r="BH580" s="98"/>
      <c r="BI580" s="98"/>
      <c r="BJ580" s="98"/>
      <c r="BK580" s="98"/>
      <c r="BL580" s="98"/>
      <c r="BM580" s="98"/>
      <c r="BN580" s="99"/>
    </row>
    <row r="581" spans="42:66">
      <c r="AP581" s="17"/>
      <c r="AQ581" s="100" t="s">
        <v>156</v>
      </c>
      <c r="AR581" s="97"/>
      <c r="AS581" s="98"/>
      <c r="AT581" s="98"/>
      <c r="AU581" s="98">
        <v>4</v>
      </c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  <c r="BH581" s="98"/>
      <c r="BI581" s="98"/>
      <c r="BJ581" s="98"/>
      <c r="BK581" s="98"/>
      <c r="BL581" s="98"/>
      <c r="BM581" s="98"/>
      <c r="BN581" s="99"/>
    </row>
    <row r="582" spans="42:66">
      <c r="AP582" s="17"/>
      <c r="AQ582" s="100" t="s">
        <v>157</v>
      </c>
      <c r="AR582" s="97"/>
      <c r="AS582" s="98"/>
      <c r="AT582" s="98"/>
      <c r="AU582" s="98">
        <v>4</v>
      </c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9"/>
    </row>
    <row r="583" spans="42:66">
      <c r="AP583" s="15" t="s">
        <v>44</v>
      </c>
      <c r="AQ583" s="93" t="s">
        <v>140</v>
      </c>
      <c r="AR583" s="94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>
        <v>4</v>
      </c>
      <c r="BJ583" s="95"/>
      <c r="BK583" s="95"/>
      <c r="BL583" s="95"/>
      <c r="BM583" s="95"/>
      <c r="BN583" s="96"/>
    </row>
    <row r="584" spans="42:66">
      <c r="AP584" s="17"/>
      <c r="AQ584" s="100" t="s">
        <v>141</v>
      </c>
      <c r="AR584" s="97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>
        <v>2</v>
      </c>
      <c r="BJ584" s="98"/>
      <c r="BK584" s="98"/>
      <c r="BL584" s="98"/>
      <c r="BM584" s="98"/>
      <c r="BN584" s="99"/>
    </row>
    <row r="585" spans="42:66">
      <c r="AP585" s="17"/>
      <c r="AQ585" s="100" t="s">
        <v>142</v>
      </c>
      <c r="AR585" s="97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8"/>
      <c r="BG585" s="98"/>
      <c r="BH585" s="98"/>
      <c r="BI585" s="98">
        <v>3</v>
      </c>
      <c r="BJ585" s="98"/>
      <c r="BK585" s="98"/>
      <c r="BL585" s="98"/>
      <c r="BM585" s="98"/>
      <c r="BN585" s="99"/>
    </row>
    <row r="586" spans="42:66">
      <c r="AP586" s="17"/>
      <c r="AQ586" s="100" t="s">
        <v>143</v>
      </c>
      <c r="AR586" s="97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8"/>
      <c r="BG586" s="98"/>
      <c r="BH586" s="98"/>
      <c r="BI586" s="98">
        <v>5</v>
      </c>
      <c r="BJ586" s="98"/>
      <c r="BK586" s="98"/>
      <c r="BL586" s="98"/>
      <c r="BM586" s="98"/>
      <c r="BN586" s="99"/>
    </row>
    <row r="587" spans="42:66">
      <c r="AP587" s="17"/>
      <c r="AQ587" s="100" t="s">
        <v>144</v>
      </c>
      <c r="AR587" s="97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8"/>
      <c r="BG587" s="98"/>
      <c r="BH587" s="98"/>
      <c r="BI587" s="98">
        <v>4</v>
      </c>
      <c r="BJ587" s="98"/>
      <c r="BK587" s="98"/>
      <c r="BL587" s="98"/>
      <c r="BM587" s="98"/>
      <c r="BN587" s="99"/>
    </row>
    <row r="588" spans="42:66">
      <c r="AP588" s="17"/>
      <c r="AQ588" s="100" t="s">
        <v>145</v>
      </c>
      <c r="AR588" s="97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>
        <v>3</v>
      </c>
      <c r="BJ588" s="98"/>
      <c r="BK588" s="98"/>
      <c r="BL588" s="98"/>
      <c r="BM588" s="98"/>
      <c r="BN588" s="99"/>
    </row>
    <row r="589" spans="42:66">
      <c r="AP589" s="17"/>
      <c r="AQ589" s="100" t="s">
        <v>146</v>
      </c>
      <c r="AR589" s="97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>
        <v>5</v>
      </c>
      <c r="BJ589" s="98"/>
      <c r="BK589" s="98"/>
      <c r="BL589" s="98"/>
      <c r="BM589" s="98"/>
      <c r="BN589" s="99"/>
    </row>
    <row r="590" spans="42:66">
      <c r="AP590" s="17"/>
      <c r="AQ590" s="100" t="s">
        <v>147</v>
      </c>
      <c r="AR590" s="97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>
        <v>3</v>
      </c>
      <c r="BJ590" s="98"/>
      <c r="BK590" s="98"/>
      <c r="BL590" s="98"/>
      <c r="BM590" s="98"/>
      <c r="BN590" s="99"/>
    </row>
    <row r="591" spans="42:66">
      <c r="AP591" s="17"/>
      <c r="AQ591" s="100" t="s">
        <v>148</v>
      </c>
      <c r="AR591" s="97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>
        <v>3</v>
      </c>
      <c r="BJ591" s="98"/>
      <c r="BK591" s="98"/>
      <c r="BL591" s="98"/>
      <c r="BM591" s="98"/>
      <c r="BN591" s="99"/>
    </row>
    <row r="592" spans="42:66">
      <c r="AP592" s="17"/>
      <c r="AQ592" s="100" t="s">
        <v>149</v>
      </c>
      <c r="AR592" s="97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>
        <v>2</v>
      </c>
      <c r="BJ592" s="98"/>
      <c r="BK592" s="98"/>
      <c r="BL592" s="98"/>
      <c r="BM592" s="98"/>
      <c r="BN592" s="99"/>
    </row>
    <row r="593" spans="42:66">
      <c r="AP593" s="17"/>
      <c r="AQ593" s="100" t="s">
        <v>150</v>
      </c>
      <c r="AR593" s="97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>
        <v>2</v>
      </c>
      <c r="BJ593" s="98"/>
      <c r="BK593" s="98"/>
      <c r="BL593" s="98"/>
      <c r="BM593" s="98"/>
      <c r="BN593" s="99"/>
    </row>
    <row r="594" spans="42:66">
      <c r="AP594" s="17"/>
      <c r="AQ594" s="100" t="s">
        <v>151</v>
      </c>
      <c r="AR594" s="97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>
        <v>2</v>
      </c>
      <c r="BJ594" s="98"/>
      <c r="BK594" s="98"/>
      <c r="BL594" s="98"/>
      <c r="BM594" s="98"/>
      <c r="BN594" s="99"/>
    </row>
    <row r="595" spans="42:66">
      <c r="AP595" s="17"/>
      <c r="AQ595" s="100" t="s">
        <v>152</v>
      </c>
      <c r="AR595" s="97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>
        <v>3</v>
      </c>
      <c r="BJ595" s="98"/>
      <c r="BK595" s="98"/>
      <c r="BL595" s="98"/>
      <c r="BM595" s="98"/>
      <c r="BN595" s="99"/>
    </row>
    <row r="596" spans="42:66">
      <c r="AP596" s="17"/>
      <c r="AQ596" s="100" t="s">
        <v>153</v>
      </c>
      <c r="AR596" s="97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>
        <v>4</v>
      </c>
      <c r="BJ596" s="98"/>
      <c r="BK596" s="98"/>
      <c r="BL596" s="98"/>
      <c r="BM596" s="98"/>
      <c r="BN596" s="99"/>
    </row>
    <row r="597" spans="42:66">
      <c r="AP597" s="17"/>
      <c r="AQ597" s="100" t="s">
        <v>154</v>
      </c>
      <c r="AR597" s="97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>
        <v>5</v>
      </c>
      <c r="BJ597" s="98"/>
      <c r="BK597" s="98"/>
      <c r="BL597" s="98"/>
      <c r="BM597" s="98"/>
      <c r="BN597" s="99"/>
    </row>
    <row r="598" spans="42:66">
      <c r="AP598" s="17"/>
      <c r="AQ598" s="100" t="s">
        <v>155</v>
      </c>
      <c r="AR598" s="97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>
        <v>4</v>
      </c>
      <c r="BJ598" s="98"/>
      <c r="BK598" s="98"/>
      <c r="BL598" s="98"/>
      <c r="BM598" s="98"/>
      <c r="BN598" s="99"/>
    </row>
    <row r="599" spans="42:66">
      <c r="AP599" s="17"/>
      <c r="AQ599" s="100" t="s">
        <v>156</v>
      </c>
      <c r="AR599" s="97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>
        <v>3</v>
      </c>
      <c r="BJ599" s="98"/>
      <c r="BK599" s="98"/>
      <c r="BL599" s="98"/>
      <c r="BM599" s="98"/>
      <c r="BN599" s="99"/>
    </row>
    <row r="600" spans="42:66">
      <c r="AP600" s="17"/>
      <c r="AQ600" s="100" t="s">
        <v>157</v>
      </c>
      <c r="AR600" s="97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>
        <v>3</v>
      </c>
      <c r="BJ600" s="98"/>
      <c r="BK600" s="98"/>
      <c r="BL600" s="98"/>
      <c r="BM600" s="98"/>
      <c r="BN600" s="99"/>
    </row>
    <row r="601" spans="42:66">
      <c r="AP601" s="15" t="s">
        <v>87</v>
      </c>
      <c r="AQ601" s="93" t="s">
        <v>140</v>
      </c>
      <c r="AR601" s="94"/>
      <c r="AS601" s="95"/>
      <c r="AT601" s="95"/>
      <c r="AU601" s="95"/>
      <c r="AV601" s="95"/>
      <c r="AW601" s="95"/>
      <c r="AX601" s="95"/>
      <c r="AY601" s="95">
        <v>4</v>
      </c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6"/>
    </row>
    <row r="602" spans="42:66">
      <c r="AP602" s="17"/>
      <c r="AQ602" s="100" t="s">
        <v>141</v>
      </c>
      <c r="AR602" s="97"/>
      <c r="AS602" s="98"/>
      <c r="AT602" s="98"/>
      <c r="AU602" s="98"/>
      <c r="AV602" s="98"/>
      <c r="AW602" s="98"/>
      <c r="AX602" s="98"/>
      <c r="AY602" s="98">
        <v>3</v>
      </c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9"/>
    </row>
    <row r="603" spans="42:66">
      <c r="AP603" s="17"/>
      <c r="AQ603" s="100" t="s">
        <v>142</v>
      </c>
      <c r="AR603" s="97"/>
      <c r="AS603" s="98"/>
      <c r="AT603" s="98"/>
      <c r="AU603" s="98"/>
      <c r="AV603" s="98"/>
      <c r="AW603" s="98"/>
      <c r="AX603" s="98"/>
      <c r="AY603" s="98">
        <v>5</v>
      </c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9"/>
    </row>
    <row r="604" spans="42:66">
      <c r="AP604" s="17"/>
      <c r="AQ604" s="100" t="s">
        <v>143</v>
      </c>
      <c r="AR604" s="97"/>
      <c r="AS604" s="98"/>
      <c r="AT604" s="98"/>
      <c r="AU604" s="98"/>
      <c r="AV604" s="98"/>
      <c r="AW604" s="98"/>
      <c r="AX604" s="98"/>
      <c r="AY604" s="98">
        <v>4</v>
      </c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9"/>
    </row>
    <row r="605" spans="42:66">
      <c r="AP605" s="17"/>
      <c r="AQ605" s="100" t="s">
        <v>144</v>
      </c>
      <c r="AR605" s="97"/>
      <c r="AS605" s="98"/>
      <c r="AT605" s="98"/>
      <c r="AU605" s="98"/>
      <c r="AV605" s="98"/>
      <c r="AW605" s="98"/>
      <c r="AX605" s="98"/>
      <c r="AY605" s="98">
        <v>3</v>
      </c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9"/>
    </row>
    <row r="606" spans="42:66">
      <c r="AP606" s="17"/>
      <c r="AQ606" s="100" t="s">
        <v>145</v>
      </c>
      <c r="AR606" s="97"/>
      <c r="AS606" s="98"/>
      <c r="AT606" s="98"/>
      <c r="AU606" s="98"/>
      <c r="AV606" s="98"/>
      <c r="AW606" s="98"/>
      <c r="AX606" s="98"/>
      <c r="AY606" s="98">
        <v>2</v>
      </c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9"/>
    </row>
    <row r="607" spans="42:66">
      <c r="AP607" s="17"/>
      <c r="AQ607" s="100" t="s">
        <v>146</v>
      </c>
      <c r="AR607" s="97"/>
      <c r="AS607" s="98"/>
      <c r="AT607" s="98"/>
      <c r="AU607" s="98"/>
      <c r="AV607" s="98"/>
      <c r="AW607" s="98"/>
      <c r="AX607" s="98"/>
      <c r="AY607" s="98">
        <v>4</v>
      </c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9"/>
    </row>
    <row r="608" spans="42:66">
      <c r="AP608" s="17"/>
      <c r="AQ608" s="100" t="s">
        <v>147</v>
      </c>
      <c r="AR608" s="97"/>
      <c r="AS608" s="98"/>
      <c r="AT608" s="98"/>
      <c r="AU608" s="98"/>
      <c r="AV608" s="98"/>
      <c r="AW608" s="98"/>
      <c r="AX608" s="98"/>
      <c r="AY608" s="98">
        <v>5</v>
      </c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9"/>
    </row>
    <row r="609" spans="42:66">
      <c r="AP609" s="17"/>
      <c r="AQ609" s="100" t="s">
        <v>148</v>
      </c>
      <c r="AR609" s="97"/>
      <c r="AS609" s="98"/>
      <c r="AT609" s="98"/>
      <c r="AU609" s="98"/>
      <c r="AV609" s="98"/>
      <c r="AW609" s="98"/>
      <c r="AX609" s="98"/>
      <c r="AY609" s="98">
        <v>3</v>
      </c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9"/>
    </row>
    <row r="610" spans="42:66">
      <c r="AP610" s="17"/>
      <c r="AQ610" s="100" t="s">
        <v>149</v>
      </c>
      <c r="AR610" s="97"/>
      <c r="AS610" s="98"/>
      <c r="AT610" s="98"/>
      <c r="AU610" s="98"/>
      <c r="AV610" s="98"/>
      <c r="AW610" s="98"/>
      <c r="AX610" s="98"/>
      <c r="AY610" s="98">
        <v>3</v>
      </c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9"/>
    </row>
    <row r="611" spans="42:66">
      <c r="AP611" s="17"/>
      <c r="AQ611" s="100" t="s">
        <v>150</v>
      </c>
      <c r="AR611" s="97"/>
      <c r="AS611" s="98"/>
      <c r="AT611" s="98"/>
      <c r="AU611" s="98"/>
      <c r="AV611" s="98"/>
      <c r="AW611" s="98"/>
      <c r="AX611" s="98"/>
      <c r="AY611" s="98">
        <v>3</v>
      </c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9"/>
    </row>
    <row r="612" spans="42:66">
      <c r="AP612" s="17"/>
      <c r="AQ612" s="100" t="s">
        <v>151</v>
      </c>
      <c r="AR612" s="97"/>
      <c r="AS612" s="98"/>
      <c r="AT612" s="98"/>
      <c r="AU612" s="98"/>
      <c r="AV612" s="98"/>
      <c r="AW612" s="98"/>
      <c r="AX612" s="98"/>
      <c r="AY612" s="98">
        <v>3</v>
      </c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9"/>
    </row>
    <row r="613" spans="42:66">
      <c r="AP613" s="17"/>
      <c r="AQ613" s="100" t="s">
        <v>152</v>
      </c>
      <c r="AR613" s="97"/>
      <c r="AS613" s="98"/>
      <c r="AT613" s="98"/>
      <c r="AU613" s="98"/>
      <c r="AV613" s="98"/>
      <c r="AW613" s="98"/>
      <c r="AX613" s="98"/>
      <c r="AY613" s="98">
        <v>3</v>
      </c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9"/>
    </row>
    <row r="614" spans="42:66">
      <c r="AP614" s="17"/>
      <c r="AQ614" s="100" t="s">
        <v>153</v>
      </c>
      <c r="AR614" s="97"/>
      <c r="AS614" s="98"/>
      <c r="AT614" s="98"/>
      <c r="AU614" s="98"/>
      <c r="AV614" s="98"/>
      <c r="AW614" s="98"/>
      <c r="AX614" s="98"/>
      <c r="AY614" s="98">
        <v>5</v>
      </c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9"/>
    </row>
    <row r="615" spans="42:66">
      <c r="AP615" s="17"/>
      <c r="AQ615" s="100" t="s">
        <v>154</v>
      </c>
      <c r="AR615" s="97"/>
      <c r="AS615" s="98"/>
      <c r="AT615" s="98"/>
      <c r="AU615" s="98"/>
      <c r="AV615" s="98"/>
      <c r="AW615" s="98"/>
      <c r="AX615" s="98"/>
      <c r="AY615" s="98">
        <v>3</v>
      </c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9"/>
    </row>
    <row r="616" spans="42:66">
      <c r="AP616" s="17"/>
      <c r="AQ616" s="100" t="s">
        <v>155</v>
      </c>
      <c r="AR616" s="97"/>
      <c r="AS616" s="98"/>
      <c r="AT616" s="98"/>
      <c r="AU616" s="98"/>
      <c r="AV616" s="98"/>
      <c r="AW616" s="98"/>
      <c r="AX616" s="98"/>
      <c r="AY616" s="98">
        <v>3</v>
      </c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9"/>
    </row>
    <row r="617" spans="42:66">
      <c r="AP617" s="17"/>
      <c r="AQ617" s="100" t="s">
        <v>156</v>
      </c>
      <c r="AR617" s="97"/>
      <c r="AS617" s="98"/>
      <c r="AT617" s="98"/>
      <c r="AU617" s="98"/>
      <c r="AV617" s="98"/>
      <c r="AW617" s="98"/>
      <c r="AX617" s="98"/>
      <c r="AY617" s="98">
        <v>3</v>
      </c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9"/>
    </row>
    <row r="618" spans="42:66">
      <c r="AP618" s="17"/>
      <c r="AQ618" s="100" t="s">
        <v>157</v>
      </c>
      <c r="AR618" s="97"/>
      <c r="AS618" s="98"/>
      <c r="AT618" s="98"/>
      <c r="AU618" s="98"/>
      <c r="AV618" s="98"/>
      <c r="AW618" s="98"/>
      <c r="AX618" s="98"/>
      <c r="AY618" s="98">
        <v>3</v>
      </c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9"/>
    </row>
    <row r="619" spans="42:66">
      <c r="AP619" s="15" t="s">
        <v>103</v>
      </c>
      <c r="AQ619" s="93" t="s">
        <v>140</v>
      </c>
      <c r="AR619" s="94"/>
      <c r="AS619" s="95"/>
      <c r="AT619" s="95"/>
      <c r="AU619" s="95">
        <v>5</v>
      </c>
      <c r="AV619" s="95">
        <v>5</v>
      </c>
      <c r="AW619" s="95"/>
      <c r="AX619" s="95"/>
      <c r="AY619" s="95"/>
      <c r="AZ619" s="95"/>
      <c r="BA619" s="95">
        <v>5</v>
      </c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6"/>
    </row>
    <row r="620" spans="42:66">
      <c r="AP620" s="17"/>
      <c r="AQ620" s="100" t="s">
        <v>141</v>
      </c>
      <c r="AR620" s="97"/>
      <c r="AS620" s="98"/>
      <c r="AT620" s="98"/>
      <c r="AU620" s="98">
        <v>3</v>
      </c>
      <c r="AV620" s="98">
        <v>3</v>
      </c>
      <c r="AW620" s="98"/>
      <c r="AX620" s="98"/>
      <c r="AY620" s="98"/>
      <c r="AZ620" s="98"/>
      <c r="BA620" s="98">
        <v>4</v>
      </c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9"/>
    </row>
    <row r="621" spans="42:66">
      <c r="AP621" s="17"/>
      <c r="AQ621" s="100" t="s">
        <v>142</v>
      </c>
      <c r="AR621" s="97"/>
      <c r="AS621" s="98"/>
      <c r="AT621" s="98"/>
      <c r="AU621" s="98">
        <v>5</v>
      </c>
      <c r="AV621" s="98">
        <v>4</v>
      </c>
      <c r="AW621" s="98"/>
      <c r="AX621" s="98"/>
      <c r="AY621" s="98"/>
      <c r="AZ621" s="98"/>
      <c r="BA621" s="98">
        <v>4</v>
      </c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9"/>
    </row>
    <row r="622" spans="42:66">
      <c r="AP622" s="17"/>
      <c r="AQ622" s="100" t="s">
        <v>143</v>
      </c>
      <c r="AR622" s="97"/>
      <c r="AS622" s="98"/>
      <c r="AT622" s="98"/>
      <c r="AU622" s="98">
        <v>6</v>
      </c>
      <c r="AV622" s="98">
        <v>5</v>
      </c>
      <c r="AW622" s="98"/>
      <c r="AX622" s="98"/>
      <c r="AY622" s="98"/>
      <c r="AZ622" s="98"/>
      <c r="BA622" s="98">
        <v>8</v>
      </c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9"/>
    </row>
    <row r="623" spans="42:66">
      <c r="AP623" s="17"/>
      <c r="AQ623" s="100" t="s">
        <v>144</v>
      </c>
      <c r="AR623" s="97"/>
      <c r="AS623" s="98"/>
      <c r="AT623" s="98"/>
      <c r="AU623" s="98">
        <v>6</v>
      </c>
      <c r="AV623" s="98">
        <v>4</v>
      </c>
      <c r="AW623" s="98"/>
      <c r="AX623" s="98"/>
      <c r="AY623" s="98"/>
      <c r="AZ623" s="98"/>
      <c r="BA623" s="98">
        <v>4</v>
      </c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9"/>
    </row>
    <row r="624" spans="42:66">
      <c r="AP624" s="17"/>
      <c r="AQ624" s="100" t="s">
        <v>145</v>
      </c>
      <c r="AR624" s="97"/>
      <c r="AS624" s="98"/>
      <c r="AT624" s="98"/>
      <c r="AU624" s="98">
        <v>5</v>
      </c>
      <c r="AV624" s="98">
        <v>4</v>
      </c>
      <c r="AW624" s="98"/>
      <c r="AX624" s="98"/>
      <c r="AY624" s="98"/>
      <c r="AZ624" s="98"/>
      <c r="BA624" s="98">
        <v>5</v>
      </c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9"/>
    </row>
    <row r="625" spans="42:66">
      <c r="AP625" s="17"/>
      <c r="AQ625" s="100" t="s">
        <v>146</v>
      </c>
      <c r="AR625" s="97"/>
      <c r="AS625" s="98"/>
      <c r="AT625" s="98"/>
      <c r="AU625" s="98">
        <v>4</v>
      </c>
      <c r="AV625" s="98">
        <v>5</v>
      </c>
      <c r="AW625" s="98"/>
      <c r="AX625" s="98"/>
      <c r="AY625" s="98"/>
      <c r="AZ625" s="98"/>
      <c r="BA625" s="98">
        <v>5</v>
      </c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9"/>
    </row>
    <row r="626" spans="42:66">
      <c r="AP626" s="17"/>
      <c r="AQ626" s="100" t="s">
        <v>147</v>
      </c>
      <c r="AR626" s="97"/>
      <c r="AS626" s="98"/>
      <c r="AT626" s="98"/>
      <c r="AU626" s="98">
        <v>4</v>
      </c>
      <c r="AV626" s="98">
        <v>3</v>
      </c>
      <c r="AW626" s="98"/>
      <c r="AX626" s="98"/>
      <c r="AY626" s="98"/>
      <c r="AZ626" s="98"/>
      <c r="BA626" s="98">
        <v>3</v>
      </c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9"/>
    </row>
    <row r="627" spans="42:66">
      <c r="AP627" s="17"/>
      <c r="AQ627" s="100" t="s">
        <v>148</v>
      </c>
      <c r="AR627" s="97"/>
      <c r="AS627" s="98"/>
      <c r="AT627" s="98"/>
      <c r="AU627" s="98">
        <v>4</v>
      </c>
      <c r="AV627" s="98">
        <v>4</v>
      </c>
      <c r="AW627" s="98"/>
      <c r="AX627" s="98"/>
      <c r="AY627" s="98"/>
      <c r="AZ627" s="98"/>
      <c r="BA627" s="98">
        <v>3</v>
      </c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9"/>
    </row>
    <row r="628" spans="42:66">
      <c r="AP628" s="17"/>
      <c r="AQ628" s="100" t="s">
        <v>149</v>
      </c>
      <c r="AR628" s="97"/>
      <c r="AS628" s="98"/>
      <c r="AT628" s="98"/>
      <c r="AU628" s="98">
        <v>2</v>
      </c>
      <c r="AV628" s="98">
        <v>4</v>
      </c>
      <c r="AW628" s="98"/>
      <c r="AX628" s="98"/>
      <c r="AY628" s="98"/>
      <c r="AZ628" s="98"/>
      <c r="BA628" s="98">
        <v>2</v>
      </c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9"/>
    </row>
    <row r="629" spans="42:66">
      <c r="AP629" s="17"/>
      <c r="AQ629" s="100" t="s">
        <v>150</v>
      </c>
      <c r="AR629" s="97"/>
      <c r="AS629" s="98"/>
      <c r="AT629" s="98"/>
      <c r="AU629" s="98">
        <v>3</v>
      </c>
      <c r="AV629" s="98">
        <v>4</v>
      </c>
      <c r="AW629" s="98"/>
      <c r="AX629" s="98"/>
      <c r="AY629" s="98"/>
      <c r="AZ629" s="98"/>
      <c r="BA629" s="98">
        <v>4</v>
      </c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9"/>
    </row>
    <row r="630" spans="42:66">
      <c r="AP630" s="17"/>
      <c r="AQ630" s="100" t="s">
        <v>151</v>
      </c>
      <c r="AR630" s="97"/>
      <c r="AS630" s="98"/>
      <c r="AT630" s="98"/>
      <c r="AU630" s="98">
        <v>3</v>
      </c>
      <c r="AV630" s="98">
        <v>4</v>
      </c>
      <c r="AW630" s="98"/>
      <c r="AX630" s="98"/>
      <c r="AY630" s="98"/>
      <c r="AZ630" s="98"/>
      <c r="BA630" s="98">
        <v>5</v>
      </c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9"/>
    </row>
    <row r="631" spans="42:66">
      <c r="AP631" s="17"/>
      <c r="AQ631" s="100" t="s">
        <v>152</v>
      </c>
      <c r="AR631" s="97"/>
      <c r="AS631" s="98"/>
      <c r="AT631" s="98"/>
      <c r="AU631" s="98">
        <v>4</v>
      </c>
      <c r="AV631" s="98">
        <v>2</v>
      </c>
      <c r="AW631" s="98"/>
      <c r="AX631" s="98"/>
      <c r="AY631" s="98"/>
      <c r="AZ631" s="98"/>
      <c r="BA631" s="98">
        <v>4</v>
      </c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9"/>
    </row>
    <row r="632" spans="42:66">
      <c r="AP632" s="17"/>
      <c r="AQ632" s="100" t="s">
        <v>153</v>
      </c>
      <c r="AR632" s="97"/>
      <c r="AS632" s="98"/>
      <c r="AT632" s="98"/>
      <c r="AU632" s="98">
        <v>3</v>
      </c>
      <c r="AV632" s="98">
        <v>4</v>
      </c>
      <c r="AW632" s="98"/>
      <c r="AX632" s="98"/>
      <c r="AY632" s="98"/>
      <c r="AZ632" s="98"/>
      <c r="BA632" s="98">
        <v>4</v>
      </c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9"/>
    </row>
    <row r="633" spans="42:66">
      <c r="AP633" s="17"/>
      <c r="AQ633" s="100" t="s">
        <v>154</v>
      </c>
      <c r="AR633" s="97"/>
      <c r="AS633" s="98"/>
      <c r="AT633" s="98"/>
      <c r="AU633" s="98">
        <v>4</v>
      </c>
      <c r="AV633" s="98">
        <v>5</v>
      </c>
      <c r="AW633" s="98"/>
      <c r="AX633" s="98"/>
      <c r="AY633" s="98"/>
      <c r="AZ633" s="98"/>
      <c r="BA633" s="98">
        <v>4</v>
      </c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9"/>
    </row>
    <row r="634" spans="42:66">
      <c r="AP634" s="17"/>
      <c r="AQ634" s="100" t="s">
        <v>155</v>
      </c>
      <c r="AR634" s="97"/>
      <c r="AS634" s="98"/>
      <c r="AT634" s="98"/>
      <c r="AU634" s="98">
        <v>3</v>
      </c>
      <c r="AV634" s="98">
        <v>4</v>
      </c>
      <c r="AW634" s="98"/>
      <c r="AX634" s="98"/>
      <c r="AY634" s="98"/>
      <c r="AZ634" s="98"/>
      <c r="BA634" s="98">
        <v>5</v>
      </c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9"/>
    </row>
    <row r="635" spans="42:66">
      <c r="AP635" s="17"/>
      <c r="AQ635" s="100" t="s">
        <v>156</v>
      </c>
      <c r="AR635" s="97"/>
      <c r="AS635" s="98"/>
      <c r="AT635" s="98"/>
      <c r="AU635" s="98">
        <v>4</v>
      </c>
      <c r="AV635" s="98">
        <v>3</v>
      </c>
      <c r="AW635" s="98"/>
      <c r="AX635" s="98"/>
      <c r="AY635" s="98"/>
      <c r="AZ635" s="98"/>
      <c r="BA635" s="98">
        <v>3</v>
      </c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9"/>
    </row>
    <row r="636" spans="42:66">
      <c r="AP636" s="17"/>
      <c r="AQ636" s="100" t="s">
        <v>157</v>
      </c>
      <c r="AR636" s="97"/>
      <c r="AS636" s="98"/>
      <c r="AT636" s="98"/>
      <c r="AU636" s="98">
        <v>4</v>
      </c>
      <c r="AV636" s="98">
        <v>3</v>
      </c>
      <c r="AW636" s="98"/>
      <c r="AX636" s="98"/>
      <c r="AY636" s="98"/>
      <c r="AZ636" s="98"/>
      <c r="BA636" s="98">
        <v>3</v>
      </c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9"/>
    </row>
    <row r="637" spans="42:66">
      <c r="AP637" s="15" t="s">
        <v>95</v>
      </c>
      <c r="AQ637" s="93" t="s">
        <v>140</v>
      </c>
      <c r="AR637" s="94"/>
      <c r="AS637" s="95"/>
      <c r="AT637" s="95"/>
      <c r="AU637" s="95"/>
      <c r="AV637" s="95"/>
      <c r="AW637" s="95">
        <v>4</v>
      </c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6"/>
    </row>
    <row r="638" spans="42:66">
      <c r="AP638" s="17"/>
      <c r="AQ638" s="100" t="s">
        <v>141</v>
      </c>
      <c r="AR638" s="97"/>
      <c r="AS638" s="98"/>
      <c r="AT638" s="98"/>
      <c r="AU638" s="98"/>
      <c r="AV638" s="98"/>
      <c r="AW638" s="98">
        <v>3</v>
      </c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9"/>
    </row>
    <row r="639" spans="42:66">
      <c r="AP639" s="17"/>
      <c r="AQ639" s="100" t="s">
        <v>142</v>
      </c>
      <c r="AR639" s="97"/>
      <c r="AS639" s="98"/>
      <c r="AT639" s="98"/>
      <c r="AU639" s="98"/>
      <c r="AV639" s="98"/>
      <c r="AW639" s="98">
        <v>4</v>
      </c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9"/>
    </row>
    <row r="640" spans="42:66">
      <c r="AP640" s="17"/>
      <c r="AQ640" s="100" t="s">
        <v>143</v>
      </c>
      <c r="AR640" s="97"/>
      <c r="AS640" s="98"/>
      <c r="AT640" s="98"/>
      <c r="AU640" s="98"/>
      <c r="AV640" s="98"/>
      <c r="AW640" s="98">
        <v>4</v>
      </c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9"/>
    </row>
    <row r="641" spans="42:66">
      <c r="AP641" s="17"/>
      <c r="AQ641" s="100" t="s">
        <v>144</v>
      </c>
      <c r="AR641" s="97"/>
      <c r="AS641" s="98"/>
      <c r="AT641" s="98"/>
      <c r="AU641" s="98"/>
      <c r="AV641" s="98"/>
      <c r="AW641" s="98">
        <v>3</v>
      </c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9"/>
    </row>
    <row r="642" spans="42:66">
      <c r="AP642" s="17"/>
      <c r="AQ642" s="100" t="s">
        <v>145</v>
      </c>
      <c r="AR642" s="97"/>
      <c r="AS642" s="98"/>
      <c r="AT642" s="98"/>
      <c r="AU642" s="98"/>
      <c r="AV642" s="98"/>
      <c r="AW642" s="98">
        <v>3</v>
      </c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9"/>
    </row>
    <row r="643" spans="42:66">
      <c r="AP643" s="17"/>
      <c r="AQ643" s="100" t="s">
        <v>146</v>
      </c>
      <c r="AR643" s="97"/>
      <c r="AS643" s="98"/>
      <c r="AT643" s="98"/>
      <c r="AU643" s="98"/>
      <c r="AV643" s="98"/>
      <c r="AW643" s="98">
        <v>4</v>
      </c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  <c r="BH643" s="98"/>
      <c r="BI643" s="98"/>
      <c r="BJ643" s="98"/>
      <c r="BK643" s="98"/>
      <c r="BL643" s="98"/>
      <c r="BM643" s="98"/>
      <c r="BN643" s="99"/>
    </row>
    <row r="644" spans="42:66">
      <c r="AP644" s="17"/>
      <c r="AQ644" s="100" t="s">
        <v>147</v>
      </c>
      <c r="AR644" s="97"/>
      <c r="AS644" s="98"/>
      <c r="AT644" s="98"/>
      <c r="AU644" s="98"/>
      <c r="AV644" s="98"/>
      <c r="AW644" s="98">
        <v>4</v>
      </c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9"/>
    </row>
    <row r="645" spans="42:66">
      <c r="AP645" s="17"/>
      <c r="AQ645" s="100" t="s">
        <v>148</v>
      </c>
      <c r="AR645" s="97"/>
      <c r="AS645" s="98"/>
      <c r="AT645" s="98"/>
      <c r="AU645" s="98"/>
      <c r="AV645" s="98"/>
      <c r="AW645" s="98">
        <v>4</v>
      </c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9"/>
    </row>
    <row r="646" spans="42:66">
      <c r="AP646" s="17"/>
      <c r="AQ646" s="100" t="s">
        <v>149</v>
      </c>
      <c r="AR646" s="97"/>
      <c r="AS646" s="98"/>
      <c r="AT646" s="98"/>
      <c r="AU646" s="98"/>
      <c r="AV646" s="98"/>
      <c r="AW646" s="98">
        <v>3</v>
      </c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9"/>
    </row>
    <row r="647" spans="42:66">
      <c r="AP647" s="17"/>
      <c r="AQ647" s="100" t="s">
        <v>150</v>
      </c>
      <c r="AR647" s="97"/>
      <c r="AS647" s="98"/>
      <c r="AT647" s="98"/>
      <c r="AU647" s="98"/>
      <c r="AV647" s="98"/>
      <c r="AW647" s="98">
        <v>4</v>
      </c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9"/>
    </row>
    <row r="648" spans="42:66">
      <c r="AP648" s="17"/>
      <c r="AQ648" s="100" t="s">
        <v>151</v>
      </c>
      <c r="AR648" s="97"/>
      <c r="AS648" s="98"/>
      <c r="AT648" s="98"/>
      <c r="AU648" s="98"/>
      <c r="AV648" s="98"/>
      <c r="AW648" s="98">
        <v>2</v>
      </c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9"/>
    </row>
    <row r="649" spans="42:66">
      <c r="AP649" s="17"/>
      <c r="AQ649" s="100" t="s">
        <v>152</v>
      </c>
      <c r="AR649" s="97"/>
      <c r="AS649" s="98"/>
      <c r="AT649" s="98"/>
      <c r="AU649" s="98"/>
      <c r="AV649" s="98"/>
      <c r="AW649" s="98">
        <v>3</v>
      </c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9"/>
    </row>
    <row r="650" spans="42:66">
      <c r="AP650" s="17"/>
      <c r="AQ650" s="100" t="s">
        <v>153</v>
      </c>
      <c r="AR650" s="97"/>
      <c r="AS650" s="98"/>
      <c r="AT650" s="98"/>
      <c r="AU650" s="98"/>
      <c r="AV650" s="98"/>
      <c r="AW650" s="98">
        <v>4</v>
      </c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9"/>
    </row>
    <row r="651" spans="42:66">
      <c r="AP651" s="17"/>
      <c r="AQ651" s="100" t="s">
        <v>154</v>
      </c>
      <c r="AR651" s="97"/>
      <c r="AS651" s="98"/>
      <c r="AT651" s="98"/>
      <c r="AU651" s="98"/>
      <c r="AV651" s="98"/>
      <c r="AW651" s="98">
        <v>4</v>
      </c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9"/>
    </row>
    <row r="652" spans="42:66">
      <c r="AP652" s="17"/>
      <c r="AQ652" s="100" t="s">
        <v>155</v>
      </c>
      <c r="AR652" s="97"/>
      <c r="AS652" s="98"/>
      <c r="AT652" s="98"/>
      <c r="AU652" s="98"/>
      <c r="AV652" s="98"/>
      <c r="AW652" s="98">
        <v>3</v>
      </c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9"/>
    </row>
    <row r="653" spans="42:66">
      <c r="AP653" s="17"/>
      <c r="AQ653" s="100" t="s">
        <v>156</v>
      </c>
      <c r="AR653" s="97"/>
      <c r="AS653" s="98"/>
      <c r="AT653" s="98"/>
      <c r="AU653" s="98"/>
      <c r="AV653" s="98"/>
      <c r="AW653" s="98">
        <v>3</v>
      </c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9"/>
    </row>
    <row r="654" spans="42:66">
      <c r="AP654" s="17"/>
      <c r="AQ654" s="100" t="s">
        <v>157</v>
      </c>
      <c r="AR654" s="97"/>
      <c r="AS654" s="98"/>
      <c r="AT654" s="98"/>
      <c r="AU654" s="98"/>
      <c r="AV654" s="98"/>
      <c r="AW654" s="98">
        <v>3</v>
      </c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9"/>
    </row>
    <row r="655" spans="42:66">
      <c r="AP655" s="15" t="s">
        <v>113</v>
      </c>
      <c r="AQ655" s="93" t="s">
        <v>140</v>
      </c>
      <c r="AR655" s="94"/>
      <c r="AS655" s="95">
        <v>5</v>
      </c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6"/>
    </row>
    <row r="656" spans="42:66">
      <c r="AP656" s="17"/>
      <c r="AQ656" s="100" t="s">
        <v>141</v>
      </c>
      <c r="AR656" s="97"/>
      <c r="AS656" s="98">
        <v>4</v>
      </c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  <c r="BH656" s="98"/>
      <c r="BI656" s="98"/>
      <c r="BJ656" s="98"/>
      <c r="BK656" s="98"/>
      <c r="BL656" s="98"/>
      <c r="BM656" s="98"/>
      <c r="BN656" s="99"/>
    </row>
    <row r="657" spans="42:66">
      <c r="AP657" s="17"/>
      <c r="AQ657" s="100" t="s">
        <v>142</v>
      </c>
      <c r="AR657" s="97"/>
      <c r="AS657" s="98">
        <v>6</v>
      </c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9"/>
    </row>
    <row r="658" spans="42:66">
      <c r="AP658" s="17"/>
      <c r="AQ658" s="100" t="s">
        <v>143</v>
      </c>
      <c r="AR658" s="97"/>
      <c r="AS658" s="98">
        <v>7</v>
      </c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9"/>
    </row>
    <row r="659" spans="42:66">
      <c r="AP659" s="17"/>
      <c r="AQ659" s="100" t="s">
        <v>144</v>
      </c>
      <c r="AR659" s="97"/>
      <c r="AS659" s="98">
        <v>4</v>
      </c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9"/>
    </row>
    <row r="660" spans="42:66">
      <c r="AP660" s="17"/>
      <c r="AQ660" s="100" t="s">
        <v>145</v>
      </c>
      <c r="AR660" s="97"/>
      <c r="AS660" s="98">
        <v>5</v>
      </c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9"/>
    </row>
    <row r="661" spans="42:66">
      <c r="AP661" s="17"/>
      <c r="AQ661" s="100" t="s">
        <v>146</v>
      </c>
      <c r="AR661" s="97"/>
      <c r="AS661" s="98">
        <v>6</v>
      </c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9"/>
    </row>
    <row r="662" spans="42:66">
      <c r="AP662" s="17"/>
      <c r="AQ662" s="100" t="s">
        <v>147</v>
      </c>
      <c r="AR662" s="97"/>
      <c r="AS662" s="98">
        <v>5</v>
      </c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9"/>
    </row>
    <row r="663" spans="42:66">
      <c r="AP663" s="17"/>
      <c r="AQ663" s="100" t="s">
        <v>148</v>
      </c>
      <c r="AR663" s="97"/>
      <c r="AS663" s="98">
        <v>5</v>
      </c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9"/>
    </row>
    <row r="664" spans="42:66">
      <c r="AP664" s="17"/>
      <c r="AQ664" s="100" t="s">
        <v>149</v>
      </c>
      <c r="AR664" s="97"/>
      <c r="AS664" s="98">
        <v>3</v>
      </c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9"/>
    </row>
    <row r="665" spans="42:66">
      <c r="AP665" s="17"/>
      <c r="AQ665" s="100" t="s">
        <v>150</v>
      </c>
      <c r="AR665" s="97"/>
      <c r="AS665" s="98">
        <v>4</v>
      </c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9"/>
    </row>
    <row r="666" spans="42:66">
      <c r="AP666" s="17"/>
      <c r="AQ666" s="100" t="s">
        <v>151</v>
      </c>
      <c r="AR666" s="97"/>
      <c r="AS666" s="98">
        <v>3</v>
      </c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9"/>
    </row>
    <row r="667" spans="42:66">
      <c r="AP667" s="17"/>
      <c r="AQ667" s="100" t="s">
        <v>152</v>
      </c>
      <c r="AR667" s="97"/>
      <c r="AS667" s="98">
        <v>4</v>
      </c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9"/>
    </row>
    <row r="668" spans="42:66">
      <c r="AP668" s="17"/>
      <c r="AQ668" s="100" t="s">
        <v>153</v>
      </c>
      <c r="AR668" s="97"/>
      <c r="AS668" s="98">
        <v>6</v>
      </c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9"/>
    </row>
    <row r="669" spans="42:66">
      <c r="AP669" s="17"/>
      <c r="AQ669" s="100" t="s">
        <v>154</v>
      </c>
      <c r="AR669" s="97"/>
      <c r="AS669" s="98">
        <v>4</v>
      </c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9"/>
    </row>
    <row r="670" spans="42:66">
      <c r="AP670" s="17"/>
      <c r="AQ670" s="100" t="s">
        <v>155</v>
      </c>
      <c r="AR670" s="97"/>
      <c r="AS670" s="98">
        <v>3</v>
      </c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9"/>
    </row>
    <row r="671" spans="42:66">
      <c r="AP671" s="17"/>
      <c r="AQ671" s="100" t="s">
        <v>156</v>
      </c>
      <c r="AR671" s="97"/>
      <c r="AS671" s="98">
        <v>5</v>
      </c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9"/>
    </row>
    <row r="672" spans="42:66">
      <c r="AP672" s="17"/>
      <c r="AQ672" s="100" t="s">
        <v>157</v>
      </c>
      <c r="AR672" s="97"/>
      <c r="AS672" s="98">
        <v>5</v>
      </c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9"/>
    </row>
    <row r="673" spans="42:66">
      <c r="AP673" s="15" t="s">
        <v>13</v>
      </c>
      <c r="AQ673" s="93" t="s">
        <v>140</v>
      </c>
      <c r="AR673" s="94">
        <v>3</v>
      </c>
      <c r="AS673" s="95">
        <v>3</v>
      </c>
      <c r="AT673" s="95">
        <v>3</v>
      </c>
      <c r="AU673" s="95">
        <v>4</v>
      </c>
      <c r="AV673" s="95">
        <v>4</v>
      </c>
      <c r="AW673" s="95">
        <v>4</v>
      </c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>
        <v>3</v>
      </c>
      <c r="BL673" s="95">
        <v>3</v>
      </c>
      <c r="BM673" s="95"/>
      <c r="BN673" s="96"/>
    </row>
    <row r="674" spans="42:66">
      <c r="AP674" s="17"/>
      <c r="AQ674" s="100" t="s">
        <v>141</v>
      </c>
      <c r="AR674" s="97">
        <v>5</v>
      </c>
      <c r="AS674" s="98">
        <v>4</v>
      </c>
      <c r="AT674" s="98">
        <v>3</v>
      </c>
      <c r="AU674" s="98">
        <v>3</v>
      </c>
      <c r="AV674" s="98">
        <v>5</v>
      </c>
      <c r="AW674" s="98">
        <v>3</v>
      </c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>
        <v>3</v>
      </c>
      <c r="BL674" s="98">
        <v>3</v>
      </c>
      <c r="BM674" s="98"/>
      <c r="BN674" s="99"/>
    </row>
    <row r="675" spans="42:66">
      <c r="AP675" s="17"/>
      <c r="AQ675" s="100" t="s">
        <v>142</v>
      </c>
      <c r="AR675" s="97">
        <v>4</v>
      </c>
      <c r="AS675" s="98">
        <v>3</v>
      </c>
      <c r="AT675" s="98">
        <v>4</v>
      </c>
      <c r="AU675" s="98">
        <v>4</v>
      </c>
      <c r="AV675" s="98">
        <v>3</v>
      </c>
      <c r="AW675" s="98">
        <v>4</v>
      </c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>
        <v>4</v>
      </c>
      <c r="BL675" s="98">
        <v>4</v>
      </c>
      <c r="BM675" s="98"/>
      <c r="BN675" s="99"/>
    </row>
    <row r="676" spans="42:66">
      <c r="AP676" s="17"/>
      <c r="AQ676" s="100" t="s">
        <v>143</v>
      </c>
      <c r="AR676" s="97">
        <v>4</v>
      </c>
      <c r="AS676" s="98">
        <v>4</v>
      </c>
      <c r="AT676" s="98">
        <v>4</v>
      </c>
      <c r="AU676" s="98">
        <v>4</v>
      </c>
      <c r="AV676" s="98">
        <v>4</v>
      </c>
      <c r="AW676" s="98">
        <v>3</v>
      </c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>
        <v>5</v>
      </c>
      <c r="BL676" s="98">
        <v>4</v>
      </c>
      <c r="BM676" s="98"/>
      <c r="BN676" s="99"/>
    </row>
    <row r="677" spans="42:66">
      <c r="AP677" s="17"/>
      <c r="AQ677" s="100" t="s">
        <v>144</v>
      </c>
      <c r="AR677" s="97">
        <v>4</v>
      </c>
      <c r="AS677" s="98">
        <v>4</v>
      </c>
      <c r="AT677" s="98">
        <v>3</v>
      </c>
      <c r="AU677" s="98">
        <v>3</v>
      </c>
      <c r="AV677" s="98">
        <v>3</v>
      </c>
      <c r="AW677" s="98">
        <v>3</v>
      </c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>
        <v>3</v>
      </c>
      <c r="BL677" s="98">
        <v>3</v>
      </c>
      <c r="BM677" s="98"/>
      <c r="BN677" s="99"/>
    </row>
    <row r="678" spans="42:66">
      <c r="AP678" s="17"/>
      <c r="AQ678" s="100" t="s">
        <v>145</v>
      </c>
      <c r="AR678" s="97">
        <v>3</v>
      </c>
      <c r="AS678" s="98">
        <v>3</v>
      </c>
      <c r="AT678" s="98">
        <v>3</v>
      </c>
      <c r="AU678" s="98">
        <v>3</v>
      </c>
      <c r="AV678" s="98">
        <v>4</v>
      </c>
      <c r="AW678" s="98">
        <v>3</v>
      </c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>
        <v>3</v>
      </c>
      <c r="BL678" s="98">
        <v>5</v>
      </c>
      <c r="BM678" s="98"/>
      <c r="BN678" s="99"/>
    </row>
    <row r="679" spans="42:66">
      <c r="AP679" s="17"/>
      <c r="AQ679" s="100" t="s">
        <v>146</v>
      </c>
      <c r="AR679" s="97">
        <v>4</v>
      </c>
      <c r="AS679" s="98">
        <v>4</v>
      </c>
      <c r="AT679" s="98">
        <v>5</v>
      </c>
      <c r="AU679" s="98">
        <v>5</v>
      </c>
      <c r="AV679" s="98">
        <v>4</v>
      </c>
      <c r="AW679" s="98">
        <v>3</v>
      </c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>
        <v>4</v>
      </c>
      <c r="BL679" s="98">
        <v>4</v>
      </c>
      <c r="BM679" s="98"/>
      <c r="BN679" s="99"/>
    </row>
    <row r="680" spans="42:66">
      <c r="AP680" s="17"/>
      <c r="AQ680" s="100" t="s">
        <v>147</v>
      </c>
      <c r="AR680" s="97">
        <v>5</v>
      </c>
      <c r="AS680" s="98">
        <v>2</v>
      </c>
      <c r="AT680" s="98">
        <v>3</v>
      </c>
      <c r="AU680" s="98">
        <v>2</v>
      </c>
      <c r="AV680" s="98">
        <v>3</v>
      </c>
      <c r="AW680" s="98">
        <v>5</v>
      </c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>
        <v>2</v>
      </c>
      <c r="BL680" s="98">
        <v>2</v>
      </c>
      <c r="BM680" s="98"/>
      <c r="BN680" s="99"/>
    </row>
    <row r="681" spans="42:66">
      <c r="AP681" s="17"/>
      <c r="AQ681" s="100" t="s">
        <v>148</v>
      </c>
      <c r="AR681" s="97">
        <v>3</v>
      </c>
      <c r="AS681" s="98">
        <v>3</v>
      </c>
      <c r="AT681" s="98">
        <v>5</v>
      </c>
      <c r="AU681" s="98">
        <v>3</v>
      </c>
      <c r="AV681" s="98">
        <v>3</v>
      </c>
      <c r="AW681" s="98">
        <v>4</v>
      </c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>
        <v>2</v>
      </c>
      <c r="BL681" s="98">
        <v>3</v>
      </c>
      <c r="BM681" s="98"/>
      <c r="BN681" s="99"/>
    </row>
    <row r="682" spans="42:66">
      <c r="AP682" s="17"/>
      <c r="AQ682" s="100" t="s">
        <v>149</v>
      </c>
      <c r="AR682" s="97">
        <v>3</v>
      </c>
      <c r="AS682" s="98">
        <v>2</v>
      </c>
      <c r="AT682" s="98">
        <v>2</v>
      </c>
      <c r="AU682" s="98">
        <v>3</v>
      </c>
      <c r="AV682" s="98">
        <v>3</v>
      </c>
      <c r="AW682" s="98">
        <v>2</v>
      </c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  <c r="BH682" s="98"/>
      <c r="BI682" s="98"/>
      <c r="BJ682" s="98"/>
      <c r="BK682" s="98">
        <v>3</v>
      </c>
      <c r="BL682" s="98">
        <v>4</v>
      </c>
      <c r="BM682" s="98"/>
      <c r="BN682" s="99"/>
    </row>
    <row r="683" spans="42:66">
      <c r="AP683" s="17"/>
      <c r="AQ683" s="100" t="s">
        <v>150</v>
      </c>
      <c r="AR683" s="97">
        <v>4</v>
      </c>
      <c r="AS683" s="98">
        <v>3</v>
      </c>
      <c r="AT683" s="98">
        <v>3</v>
      </c>
      <c r="AU683" s="98">
        <v>2</v>
      </c>
      <c r="AV683" s="98">
        <v>3</v>
      </c>
      <c r="AW683" s="98">
        <v>2</v>
      </c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>
        <v>2</v>
      </c>
      <c r="BL683" s="98">
        <v>3</v>
      </c>
      <c r="BM683" s="98"/>
      <c r="BN683" s="99"/>
    </row>
    <row r="684" spans="42:66">
      <c r="AP684" s="17"/>
      <c r="AQ684" s="100" t="s">
        <v>151</v>
      </c>
      <c r="AR684" s="97">
        <v>3</v>
      </c>
      <c r="AS684" s="98">
        <v>3</v>
      </c>
      <c r="AT684" s="98">
        <v>3</v>
      </c>
      <c r="AU684" s="98">
        <v>2</v>
      </c>
      <c r="AV684" s="98">
        <v>3</v>
      </c>
      <c r="AW684" s="98">
        <v>3</v>
      </c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>
        <v>3</v>
      </c>
      <c r="BL684" s="98">
        <v>2</v>
      </c>
      <c r="BM684" s="98"/>
      <c r="BN684" s="99"/>
    </row>
    <row r="685" spans="42:66">
      <c r="AP685" s="17"/>
      <c r="AQ685" s="100" t="s">
        <v>152</v>
      </c>
      <c r="AR685" s="97">
        <v>3</v>
      </c>
      <c r="AS685" s="98">
        <v>2</v>
      </c>
      <c r="AT685" s="98">
        <v>2</v>
      </c>
      <c r="AU685" s="98">
        <v>3</v>
      </c>
      <c r="AV685" s="98">
        <v>3</v>
      </c>
      <c r="AW685" s="98">
        <v>2</v>
      </c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>
        <v>3</v>
      </c>
      <c r="BL685" s="98">
        <v>2</v>
      </c>
      <c r="BM685" s="98"/>
      <c r="BN685" s="99"/>
    </row>
    <row r="686" spans="42:66">
      <c r="AP686" s="17"/>
      <c r="AQ686" s="100" t="s">
        <v>153</v>
      </c>
      <c r="AR686" s="97">
        <v>3</v>
      </c>
      <c r="AS686" s="98">
        <v>4</v>
      </c>
      <c r="AT686" s="98">
        <v>3</v>
      </c>
      <c r="AU686" s="98">
        <v>4</v>
      </c>
      <c r="AV686" s="98">
        <v>4</v>
      </c>
      <c r="AW686" s="98">
        <v>3</v>
      </c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>
        <v>3</v>
      </c>
      <c r="BL686" s="98">
        <v>4</v>
      </c>
      <c r="BM686" s="98"/>
      <c r="BN686" s="99"/>
    </row>
    <row r="687" spans="42:66">
      <c r="AP687" s="17"/>
      <c r="AQ687" s="100" t="s">
        <v>154</v>
      </c>
      <c r="AR687" s="97">
        <v>3</v>
      </c>
      <c r="AS687" s="98">
        <v>3</v>
      </c>
      <c r="AT687" s="98">
        <v>5</v>
      </c>
      <c r="AU687" s="98">
        <v>4</v>
      </c>
      <c r="AV687" s="98">
        <v>4</v>
      </c>
      <c r="AW687" s="98">
        <v>2</v>
      </c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>
        <v>4</v>
      </c>
      <c r="BL687" s="98">
        <v>4</v>
      </c>
      <c r="BM687" s="98"/>
      <c r="BN687" s="99"/>
    </row>
    <row r="688" spans="42:66">
      <c r="AP688" s="17"/>
      <c r="AQ688" s="100" t="s">
        <v>155</v>
      </c>
      <c r="AR688" s="97">
        <v>3</v>
      </c>
      <c r="AS688" s="98">
        <v>3</v>
      </c>
      <c r="AT688" s="98">
        <v>3</v>
      </c>
      <c r="AU688" s="98">
        <v>3</v>
      </c>
      <c r="AV688" s="98">
        <v>3</v>
      </c>
      <c r="AW688" s="98">
        <v>5</v>
      </c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>
        <v>2</v>
      </c>
      <c r="BL688" s="98">
        <v>3</v>
      </c>
      <c r="BM688" s="98"/>
      <c r="BN688" s="99"/>
    </row>
    <row r="689" spans="42:66">
      <c r="AP689" s="17"/>
      <c r="AQ689" s="100" t="s">
        <v>156</v>
      </c>
      <c r="AR689" s="97">
        <v>3</v>
      </c>
      <c r="AS689" s="98">
        <v>3</v>
      </c>
      <c r="AT689" s="98">
        <v>2</v>
      </c>
      <c r="AU689" s="98">
        <v>3</v>
      </c>
      <c r="AV689" s="98">
        <v>3</v>
      </c>
      <c r="AW689" s="98">
        <v>2</v>
      </c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  <c r="BH689" s="98"/>
      <c r="BI689" s="98"/>
      <c r="BJ689" s="98"/>
      <c r="BK689" s="98">
        <v>3</v>
      </c>
      <c r="BL689" s="98">
        <v>4</v>
      </c>
      <c r="BM689" s="98"/>
      <c r="BN689" s="99"/>
    </row>
    <row r="690" spans="42:66">
      <c r="AP690" s="17"/>
      <c r="AQ690" s="100" t="s">
        <v>157</v>
      </c>
      <c r="AR690" s="97">
        <v>4</v>
      </c>
      <c r="AS690" s="98">
        <v>4</v>
      </c>
      <c r="AT690" s="98">
        <v>4</v>
      </c>
      <c r="AU690" s="98">
        <v>3</v>
      </c>
      <c r="AV690" s="98">
        <v>3</v>
      </c>
      <c r="AW690" s="98">
        <v>3</v>
      </c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>
        <v>4</v>
      </c>
      <c r="BL690" s="98">
        <v>3</v>
      </c>
      <c r="BM690" s="98"/>
      <c r="BN690" s="99"/>
    </row>
    <row r="691" spans="42:66">
      <c r="AP691" s="15" t="s">
        <v>51</v>
      </c>
      <c r="AQ691" s="93" t="s">
        <v>140</v>
      </c>
      <c r="AR691" s="94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>
        <v>5</v>
      </c>
      <c r="BI691" s="95"/>
      <c r="BJ691" s="95"/>
      <c r="BK691" s="95"/>
      <c r="BL691" s="95"/>
      <c r="BM691" s="95"/>
      <c r="BN691" s="96"/>
    </row>
    <row r="692" spans="42:66">
      <c r="AP692" s="17"/>
      <c r="AQ692" s="100" t="s">
        <v>141</v>
      </c>
      <c r="AR692" s="97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>
        <v>5</v>
      </c>
      <c r="BI692" s="98"/>
      <c r="BJ692" s="98"/>
      <c r="BK692" s="98"/>
      <c r="BL692" s="98"/>
      <c r="BM692" s="98"/>
      <c r="BN692" s="99"/>
    </row>
    <row r="693" spans="42:66">
      <c r="AP693" s="17"/>
      <c r="AQ693" s="100" t="s">
        <v>142</v>
      </c>
      <c r="AR693" s="97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>
        <v>5</v>
      </c>
      <c r="BI693" s="98"/>
      <c r="BJ693" s="98"/>
      <c r="BK693" s="98"/>
      <c r="BL693" s="98"/>
      <c r="BM693" s="98"/>
      <c r="BN693" s="99"/>
    </row>
    <row r="694" spans="42:66">
      <c r="AP694" s="17"/>
      <c r="AQ694" s="100" t="s">
        <v>143</v>
      </c>
      <c r="AR694" s="97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>
        <v>6</v>
      </c>
      <c r="BI694" s="98"/>
      <c r="BJ694" s="98"/>
      <c r="BK694" s="98"/>
      <c r="BL694" s="98"/>
      <c r="BM694" s="98"/>
      <c r="BN694" s="99"/>
    </row>
    <row r="695" spans="42:66">
      <c r="AP695" s="17"/>
      <c r="AQ695" s="100" t="s">
        <v>144</v>
      </c>
      <c r="AR695" s="97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>
        <v>5</v>
      </c>
      <c r="BI695" s="98"/>
      <c r="BJ695" s="98"/>
      <c r="BK695" s="98"/>
      <c r="BL695" s="98"/>
      <c r="BM695" s="98"/>
      <c r="BN695" s="99"/>
    </row>
    <row r="696" spans="42:66">
      <c r="AP696" s="17"/>
      <c r="AQ696" s="100" t="s">
        <v>145</v>
      </c>
      <c r="AR696" s="97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>
        <v>3</v>
      </c>
      <c r="BI696" s="98"/>
      <c r="BJ696" s="98"/>
      <c r="BK696" s="98"/>
      <c r="BL696" s="98"/>
      <c r="BM696" s="98"/>
      <c r="BN696" s="99"/>
    </row>
    <row r="697" spans="42:66">
      <c r="AP697" s="17"/>
      <c r="AQ697" s="100" t="s">
        <v>146</v>
      </c>
      <c r="AR697" s="97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  <c r="BH697" s="98">
        <v>5</v>
      </c>
      <c r="BI697" s="98"/>
      <c r="BJ697" s="98"/>
      <c r="BK697" s="98"/>
      <c r="BL697" s="98"/>
      <c r="BM697" s="98"/>
      <c r="BN697" s="99"/>
    </row>
    <row r="698" spans="42:66">
      <c r="AP698" s="17"/>
      <c r="AQ698" s="100" t="s">
        <v>147</v>
      </c>
      <c r="AR698" s="97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  <c r="BH698" s="98">
        <v>4</v>
      </c>
      <c r="BI698" s="98"/>
      <c r="BJ698" s="98"/>
      <c r="BK698" s="98"/>
      <c r="BL698" s="98"/>
      <c r="BM698" s="98"/>
      <c r="BN698" s="99"/>
    </row>
    <row r="699" spans="42:66">
      <c r="AP699" s="17"/>
      <c r="AQ699" s="100" t="s">
        <v>148</v>
      </c>
      <c r="AR699" s="97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  <c r="BH699" s="98">
        <v>4</v>
      </c>
      <c r="BI699" s="98"/>
      <c r="BJ699" s="98"/>
      <c r="BK699" s="98"/>
      <c r="BL699" s="98"/>
      <c r="BM699" s="98"/>
      <c r="BN699" s="99"/>
    </row>
    <row r="700" spans="42:66">
      <c r="AP700" s="17"/>
      <c r="AQ700" s="100" t="s">
        <v>149</v>
      </c>
      <c r="AR700" s="97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  <c r="BH700" s="98">
        <v>4</v>
      </c>
      <c r="BI700" s="98"/>
      <c r="BJ700" s="98"/>
      <c r="BK700" s="98"/>
      <c r="BL700" s="98"/>
      <c r="BM700" s="98"/>
      <c r="BN700" s="99"/>
    </row>
    <row r="701" spans="42:66">
      <c r="AP701" s="17"/>
      <c r="AQ701" s="100" t="s">
        <v>150</v>
      </c>
      <c r="AR701" s="97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>
        <v>3</v>
      </c>
      <c r="BI701" s="98"/>
      <c r="BJ701" s="98"/>
      <c r="BK701" s="98"/>
      <c r="BL701" s="98"/>
      <c r="BM701" s="98"/>
      <c r="BN701" s="99"/>
    </row>
    <row r="702" spans="42:66">
      <c r="AP702" s="17"/>
      <c r="AQ702" s="100" t="s">
        <v>151</v>
      </c>
      <c r="AR702" s="97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  <c r="BH702" s="98">
        <v>3</v>
      </c>
      <c r="BI702" s="98"/>
      <c r="BJ702" s="98"/>
      <c r="BK702" s="98"/>
      <c r="BL702" s="98"/>
      <c r="BM702" s="98"/>
      <c r="BN702" s="99"/>
    </row>
    <row r="703" spans="42:66">
      <c r="AP703" s="17"/>
      <c r="AQ703" s="100" t="s">
        <v>152</v>
      </c>
      <c r="AR703" s="97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8"/>
      <c r="BG703" s="98"/>
      <c r="BH703" s="98">
        <v>2</v>
      </c>
      <c r="BI703" s="98"/>
      <c r="BJ703" s="98"/>
      <c r="BK703" s="98"/>
      <c r="BL703" s="98"/>
      <c r="BM703" s="98"/>
      <c r="BN703" s="99"/>
    </row>
    <row r="704" spans="42:66">
      <c r="AP704" s="17"/>
      <c r="AQ704" s="100" t="s">
        <v>153</v>
      </c>
      <c r="AR704" s="97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  <c r="BH704" s="98">
        <v>3</v>
      </c>
      <c r="BI704" s="98"/>
      <c r="BJ704" s="98"/>
      <c r="BK704" s="98"/>
      <c r="BL704" s="98"/>
      <c r="BM704" s="98"/>
      <c r="BN704" s="99"/>
    </row>
    <row r="705" spans="42:66">
      <c r="AP705" s="17"/>
      <c r="AQ705" s="100" t="s">
        <v>154</v>
      </c>
      <c r="AR705" s="97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  <c r="BH705" s="98">
        <v>4</v>
      </c>
      <c r="BI705" s="98"/>
      <c r="BJ705" s="98"/>
      <c r="BK705" s="98"/>
      <c r="BL705" s="98"/>
      <c r="BM705" s="98"/>
      <c r="BN705" s="99"/>
    </row>
    <row r="706" spans="42:66">
      <c r="AP706" s="17"/>
      <c r="AQ706" s="100" t="s">
        <v>155</v>
      </c>
      <c r="AR706" s="97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  <c r="BH706" s="98">
        <v>4</v>
      </c>
      <c r="BI706" s="98"/>
      <c r="BJ706" s="98"/>
      <c r="BK706" s="98"/>
      <c r="BL706" s="98"/>
      <c r="BM706" s="98"/>
      <c r="BN706" s="99"/>
    </row>
    <row r="707" spans="42:66">
      <c r="AP707" s="17"/>
      <c r="AQ707" s="100" t="s">
        <v>156</v>
      </c>
      <c r="AR707" s="97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  <c r="BH707" s="98">
        <v>3</v>
      </c>
      <c r="BI707" s="98"/>
      <c r="BJ707" s="98"/>
      <c r="BK707" s="98"/>
      <c r="BL707" s="98"/>
      <c r="BM707" s="98"/>
      <c r="BN707" s="99"/>
    </row>
    <row r="708" spans="42:66">
      <c r="AP708" s="17"/>
      <c r="AQ708" s="100" t="s">
        <v>157</v>
      </c>
      <c r="AR708" s="97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  <c r="BH708" s="98">
        <v>5</v>
      </c>
      <c r="BI708" s="98"/>
      <c r="BJ708" s="98"/>
      <c r="BK708" s="98"/>
      <c r="BL708" s="98"/>
      <c r="BM708" s="98"/>
      <c r="BN708" s="99"/>
    </row>
    <row r="709" spans="42:66">
      <c r="AP709" s="15" t="s">
        <v>32</v>
      </c>
      <c r="AQ709" s="93" t="s">
        <v>140</v>
      </c>
      <c r="AR709" s="94"/>
      <c r="AS709" s="95"/>
      <c r="AT709" s="95"/>
      <c r="AU709" s="95"/>
      <c r="AV709" s="95"/>
      <c r="AW709" s="95"/>
      <c r="AX709" s="95">
        <v>3</v>
      </c>
      <c r="AY709" s="95">
        <v>5</v>
      </c>
      <c r="AZ709" s="95"/>
      <c r="BA709" s="95"/>
      <c r="BB709" s="95">
        <v>3</v>
      </c>
      <c r="BC709" s="95">
        <v>4</v>
      </c>
      <c r="BD709" s="95">
        <v>4</v>
      </c>
      <c r="BE709" s="95"/>
      <c r="BF709" s="95">
        <v>3</v>
      </c>
      <c r="BG709" s="95">
        <v>4</v>
      </c>
      <c r="BH709" s="95"/>
      <c r="BI709" s="95">
        <v>3</v>
      </c>
      <c r="BJ709" s="95">
        <v>3</v>
      </c>
      <c r="BK709" s="95"/>
      <c r="BL709" s="95"/>
      <c r="BM709" s="95">
        <v>3</v>
      </c>
      <c r="BN709" s="96"/>
    </row>
    <row r="710" spans="42:66">
      <c r="AP710" s="17"/>
      <c r="AQ710" s="100" t="s">
        <v>141</v>
      </c>
      <c r="AR710" s="97"/>
      <c r="AS710" s="98"/>
      <c r="AT710" s="98"/>
      <c r="AU710" s="98"/>
      <c r="AV710" s="98"/>
      <c r="AW710" s="98"/>
      <c r="AX710" s="98">
        <v>2</v>
      </c>
      <c r="AY710" s="98">
        <v>3</v>
      </c>
      <c r="AZ710" s="98"/>
      <c r="BA710" s="98"/>
      <c r="BB710" s="98">
        <v>3</v>
      </c>
      <c r="BC710" s="98">
        <v>3</v>
      </c>
      <c r="BD710" s="98">
        <v>2</v>
      </c>
      <c r="BE710" s="98"/>
      <c r="BF710" s="98">
        <v>3</v>
      </c>
      <c r="BG710" s="98">
        <v>2</v>
      </c>
      <c r="BH710" s="98"/>
      <c r="BI710" s="98">
        <v>3</v>
      </c>
      <c r="BJ710" s="98">
        <v>3</v>
      </c>
      <c r="BK710" s="98"/>
      <c r="BL710" s="98"/>
      <c r="BM710" s="98">
        <v>3</v>
      </c>
      <c r="BN710" s="99"/>
    </row>
    <row r="711" spans="42:66">
      <c r="AP711" s="17"/>
      <c r="AQ711" s="100" t="s">
        <v>142</v>
      </c>
      <c r="AR711" s="97"/>
      <c r="AS711" s="98"/>
      <c r="AT711" s="98"/>
      <c r="AU711" s="98"/>
      <c r="AV711" s="98"/>
      <c r="AW711" s="98"/>
      <c r="AX711" s="98">
        <v>5</v>
      </c>
      <c r="AY711" s="98">
        <v>4</v>
      </c>
      <c r="AZ711" s="98"/>
      <c r="BA711" s="98"/>
      <c r="BB711" s="98">
        <v>3</v>
      </c>
      <c r="BC711" s="98">
        <v>3</v>
      </c>
      <c r="BD711" s="98">
        <v>4</v>
      </c>
      <c r="BE711" s="98"/>
      <c r="BF711" s="98">
        <v>3</v>
      </c>
      <c r="BG711" s="98">
        <v>3</v>
      </c>
      <c r="BH711" s="98"/>
      <c r="BI711" s="98">
        <v>4</v>
      </c>
      <c r="BJ711" s="98">
        <v>4</v>
      </c>
      <c r="BK711" s="98"/>
      <c r="BL711" s="98"/>
      <c r="BM711" s="98">
        <v>3</v>
      </c>
      <c r="BN711" s="99"/>
    </row>
    <row r="712" spans="42:66">
      <c r="AP712" s="17"/>
      <c r="AQ712" s="100" t="s">
        <v>143</v>
      </c>
      <c r="AR712" s="97"/>
      <c r="AS712" s="98"/>
      <c r="AT712" s="98"/>
      <c r="AU712" s="98"/>
      <c r="AV712" s="98"/>
      <c r="AW712" s="98"/>
      <c r="AX712" s="98">
        <v>4</v>
      </c>
      <c r="AY712" s="98">
        <v>5</v>
      </c>
      <c r="AZ712" s="98"/>
      <c r="BA712" s="98"/>
      <c r="BB712" s="98">
        <v>4</v>
      </c>
      <c r="BC712" s="98">
        <v>4</v>
      </c>
      <c r="BD712" s="98">
        <v>5</v>
      </c>
      <c r="BE712" s="98"/>
      <c r="BF712" s="98">
        <v>5</v>
      </c>
      <c r="BG712" s="98">
        <v>4</v>
      </c>
      <c r="BH712" s="98"/>
      <c r="BI712" s="98">
        <v>5</v>
      </c>
      <c r="BJ712" s="98">
        <v>4</v>
      </c>
      <c r="BK712" s="98"/>
      <c r="BL712" s="98"/>
      <c r="BM712" s="98">
        <v>4</v>
      </c>
      <c r="BN712" s="99"/>
    </row>
    <row r="713" spans="42:66">
      <c r="AP713" s="17"/>
      <c r="AQ713" s="100" t="s">
        <v>144</v>
      </c>
      <c r="AR713" s="97"/>
      <c r="AS713" s="98"/>
      <c r="AT713" s="98"/>
      <c r="AU713" s="98"/>
      <c r="AV713" s="98"/>
      <c r="AW713" s="98"/>
      <c r="AX713" s="98">
        <v>3</v>
      </c>
      <c r="AY713" s="98">
        <v>3</v>
      </c>
      <c r="AZ713" s="98"/>
      <c r="BA713" s="98"/>
      <c r="BB713" s="98">
        <v>3</v>
      </c>
      <c r="BC713" s="98">
        <v>4</v>
      </c>
      <c r="BD713" s="98">
        <v>3</v>
      </c>
      <c r="BE713" s="98"/>
      <c r="BF713" s="98">
        <v>3</v>
      </c>
      <c r="BG713" s="98">
        <v>3</v>
      </c>
      <c r="BH713" s="98"/>
      <c r="BI713" s="98">
        <v>3</v>
      </c>
      <c r="BJ713" s="98">
        <v>3</v>
      </c>
      <c r="BK713" s="98"/>
      <c r="BL713" s="98"/>
      <c r="BM713" s="98">
        <v>3</v>
      </c>
      <c r="BN713" s="99"/>
    </row>
    <row r="714" spans="42:66">
      <c r="AP714" s="17"/>
      <c r="AQ714" s="100" t="s">
        <v>145</v>
      </c>
      <c r="AR714" s="97"/>
      <c r="AS714" s="98"/>
      <c r="AT714" s="98"/>
      <c r="AU714" s="98"/>
      <c r="AV714" s="98"/>
      <c r="AW714" s="98"/>
      <c r="AX714" s="98">
        <v>2</v>
      </c>
      <c r="AY714" s="98">
        <v>2</v>
      </c>
      <c r="AZ714" s="98"/>
      <c r="BA714" s="98"/>
      <c r="BB714" s="98">
        <v>2</v>
      </c>
      <c r="BC714" s="98">
        <v>3</v>
      </c>
      <c r="BD714" s="98">
        <v>2</v>
      </c>
      <c r="BE714" s="98"/>
      <c r="BF714" s="98">
        <v>2</v>
      </c>
      <c r="BG714" s="98">
        <v>2</v>
      </c>
      <c r="BH714" s="98"/>
      <c r="BI714" s="98">
        <v>2</v>
      </c>
      <c r="BJ714" s="98">
        <v>2</v>
      </c>
      <c r="BK714" s="98"/>
      <c r="BL714" s="98"/>
      <c r="BM714" s="98">
        <v>2</v>
      </c>
      <c r="BN714" s="99"/>
    </row>
    <row r="715" spans="42:66">
      <c r="AP715" s="17"/>
      <c r="AQ715" s="100" t="s">
        <v>146</v>
      </c>
      <c r="AR715" s="97"/>
      <c r="AS715" s="98"/>
      <c r="AT715" s="98"/>
      <c r="AU715" s="98"/>
      <c r="AV715" s="98"/>
      <c r="AW715" s="98"/>
      <c r="AX715" s="98">
        <v>3</v>
      </c>
      <c r="AY715" s="98">
        <v>5</v>
      </c>
      <c r="AZ715" s="98"/>
      <c r="BA715" s="98"/>
      <c r="BB715" s="98">
        <v>4</v>
      </c>
      <c r="BC715" s="98">
        <v>3</v>
      </c>
      <c r="BD715" s="98">
        <v>4</v>
      </c>
      <c r="BE715" s="98"/>
      <c r="BF715" s="98">
        <v>3</v>
      </c>
      <c r="BG715" s="98">
        <v>3</v>
      </c>
      <c r="BH715" s="98"/>
      <c r="BI715" s="98">
        <v>4</v>
      </c>
      <c r="BJ715" s="98">
        <v>4</v>
      </c>
      <c r="BK715" s="98"/>
      <c r="BL715" s="98"/>
      <c r="BM715" s="98">
        <v>3</v>
      </c>
      <c r="BN715" s="99"/>
    </row>
    <row r="716" spans="42:66">
      <c r="AP716" s="17"/>
      <c r="AQ716" s="100" t="s">
        <v>147</v>
      </c>
      <c r="AR716" s="97"/>
      <c r="AS716" s="98"/>
      <c r="AT716" s="98"/>
      <c r="AU716" s="98"/>
      <c r="AV716" s="98"/>
      <c r="AW716" s="98"/>
      <c r="AX716" s="98">
        <v>3</v>
      </c>
      <c r="AY716" s="98">
        <v>4</v>
      </c>
      <c r="AZ716" s="98"/>
      <c r="BA716" s="98"/>
      <c r="BB716" s="98">
        <v>3</v>
      </c>
      <c r="BC716" s="98">
        <v>3</v>
      </c>
      <c r="BD716" s="98">
        <v>2</v>
      </c>
      <c r="BE716" s="98"/>
      <c r="BF716" s="98">
        <v>3</v>
      </c>
      <c r="BG716" s="98">
        <v>3</v>
      </c>
      <c r="BH716" s="98"/>
      <c r="BI716" s="98">
        <v>3</v>
      </c>
      <c r="BJ716" s="98">
        <v>3</v>
      </c>
      <c r="BK716" s="98"/>
      <c r="BL716" s="98"/>
      <c r="BM716" s="98">
        <v>3</v>
      </c>
      <c r="BN716" s="99"/>
    </row>
    <row r="717" spans="42:66">
      <c r="AP717" s="17"/>
      <c r="AQ717" s="100" t="s">
        <v>148</v>
      </c>
      <c r="AR717" s="97"/>
      <c r="AS717" s="98"/>
      <c r="AT717" s="98"/>
      <c r="AU717" s="98"/>
      <c r="AV717" s="98"/>
      <c r="AW717" s="98"/>
      <c r="AX717" s="98">
        <v>3</v>
      </c>
      <c r="AY717" s="98">
        <v>4</v>
      </c>
      <c r="AZ717" s="98"/>
      <c r="BA717" s="98"/>
      <c r="BB717" s="98">
        <v>3</v>
      </c>
      <c r="BC717" s="98">
        <v>2</v>
      </c>
      <c r="BD717" s="98">
        <v>3</v>
      </c>
      <c r="BE717" s="98"/>
      <c r="BF717" s="98">
        <v>3</v>
      </c>
      <c r="BG717" s="98">
        <v>2</v>
      </c>
      <c r="BH717" s="98"/>
      <c r="BI717" s="98">
        <v>2</v>
      </c>
      <c r="BJ717" s="98">
        <v>3</v>
      </c>
      <c r="BK717" s="98"/>
      <c r="BL717" s="98"/>
      <c r="BM717" s="98">
        <v>2</v>
      </c>
      <c r="BN717" s="99"/>
    </row>
    <row r="718" spans="42:66">
      <c r="AP718" s="17"/>
      <c r="AQ718" s="100" t="s">
        <v>149</v>
      </c>
      <c r="AR718" s="97"/>
      <c r="AS718" s="98"/>
      <c r="AT718" s="98"/>
      <c r="AU718" s="98"/>
      <c r="AV718" s="98"/>
      <c r="AW718" s="98"/>
      <c r="AX718" s="98">
        <v>4</v>
      </c>
      <c r="AY718" s="98">
        <v>3</v>
      </c>
      <c r="AZ718" s="98"/>
      <c r="BA718" s="98"/>
      <c r="BB718" s="98">
        <v>3</v>
      </c>
      <c r="BC718" s="98">
        <v>3</v>
      </c>
      <c r="BD718" s="98">
        <v>3</v>
      </c>
      <c r="BE718" s="98"/>
      <c r="BF718" s="98">
        <v>2</v>
      </c>
      <c r="BG718" s="98">
        <v>3</v>
      </c>
      <c r="BH718" s="98"/>
      <c r="BI718" s="98">
        <v>3</v>
      </c>
      <c r="BJ718" s="98">
        <v>3</v>
      </c>
      <c r="BK718" s="98"/>
      <c r="BL718" s="98"/>
      <c r="BM718" s="98">
        <v>3</v>
      </c>
      <c r="BN718" s="99"/>
    </row>
    <row r="719" spans="42:66">
      <c r="AP719" s="17"/>
      <c r="AQ719" s="100" t="s">
        <v>150</v>
      </c>
      <c r="AR719" s="97"/>
      <c r="AS719" s="98"/>
      <c r="AT719" s="98"/>
      <c r="AU719" s="98"/>
      <c r="AV719" s="98"/>
      <c r="AW719" s="98"/>
      <c r="AX719" s="98">
        <v>3</v>
      </c>
      <c r="AY719" s="98">
        <v>2</v>
      </c>
      <c r="AZ719" s="98"/>
      <c r="BA719" s="98"/>
      <c r="BB719" s="98">
        <v>4</v>
      </c>
      <c r="BC719" s="98">
        <v>2</v>
      </c>
      <c r="BD719" s="98">
        <v>2</v>
      </c>
      <c r="BE719" s="98"/>
      <c r="BF719" s="98">
        <v>2</v>
      </c>
      <c r="BG719" s="98">
        <v>3</v>
      </c>
      <c r="BH719" s="98"/>
      <c r="BI719" s="98">
        <v>2</v>
      </c>
      <c r="BJ719" s="98">
        <v>3</v>
      </c>
      <c r="BK719" s="98"/>
      <c r="BL719" s="98"/>
      <c r="BM719" s="98">
        <v>2</v>
      </c>
      <c r="BN719" s="99"/>
    </row>
    <row r="720" spans="42:66">
      <c r="AP720" s="17"/>
      <c r="AQ720" s="100" t="s">
        <v>151</v>
      </c>
      <c r="AR720" s="97"/>
      <c r="AS720" s="98"/>
      <c r="AT720" s="98"/>
      <c r="AU720" s="98"/>
      <c r="AV720" s="98"/>
      <c r="AW720" s="98"/>
      <c r="AX720" s="98">
        <v>2</v>
      </c>
      <c r="AY720" s="98">
        <v>2</v>
      </c>
      <c r="AZ720" s="98"/>
      <c r="BA720" s="98"/>
      <c r="BB720" s="98">
        <v>3</v>
      </c>
      <c r="BC720" s="98">
        <v>3</v>
      </c>
      <c r="BD720" s="98">
        <v>3</v>
      </c>
      <c r="BE720" s="98"/>
      <c r="BF720" s="98">
        <v>3</v>
      </c>
      <c r="BG720" s="98">
        <v>3</v>
      </c>
      <c r="BH720" s="98"/>
      <c r="BI720" s="98">
        <v>3</v>
      </c>
      <c r="BJ720" s="98">
        <v>2</v>
      </c>
      <c r="BK720" s="98"/>
      <c r="BL720" s="98"/>
      <c r="BM720" s="98">
        <v>2</v>
      </c>
      <c r="BN720" s="99"/>
    </row>
    <row r="721" spans="42:66">
      <c r="AP721" s="17"/>
      <c r="AQ721" s="100" t="s">
        <v>152</v>
      </c>
      <c r="AR721" s="97"/>
      <c r="AS721" s="98"/>
      <c r="AT721" s="98"/>
      <c r="AU721" s="98"/>
      <c r="AV721" s="98"/>
      <c r="AW721" s="98"/>
      <c r="AX721" s="98">
        <v>2</v>
      </c>
      <c r="AY721" s="98">
        <v>3</v>
      </c>
      <c r="AZ721" s="98"/>
      <c r="BA721" s="98"/>
      <c r="BB721" s="98">
        <v>2</v>
      </c>
      <c r="BC721" s="98">
        <v>2</v>
      </c>
      <c r="BD721" s="98">
        <v>2</v>
      </c>
      <c r="BE721" s="98"/>
      <c r="BF721" s="98">
        <v>2</v>
      </c>
      <c r="BG721" s="98">
        <v>2</v>
      </c>
      <c r="BH721" s="98"/>
      <c r="BI721" s="98">
        <v>2</v>
      </c>
      <c r="BJ721" s="98">
        <v>2</v>
      </c>
      <c r="BK721" s="98"/>
      <c r="BL721" s="98"/>
      <c r="BM721" s="98">
        <v>2</v>
      </c>
      <c r="BN721" s="99"/>
    </row>
    <row r="722" spans="42:66">
      <c r="AP722" s="17"/>
      <c r="AQ722" s="100" t="s">
        <v>153</v>
      </c>
      <c r="AR722" s="97"/>
      <c r="AS722" s="98"/>
      <c r="AT722" s="98"/>
      <c r="AU722" s="98"/>
      <c r="AV722" s="98"/>
      <c r="AW722" s="98"/>
      <c r="AX722" s="98">
        <v>4</v>
      </c>
      <c r="AY722" s="98">
        <v>4</v>
      </c>
      <c r="AZ722" s="98"/>
      <c r="BA722" s="98"/>
      <c r="BB722" s="98">
        <v>3</v>
      </c>
      <c r="BC722" s="98">
        <v>4</v>
      </c>
      <c r="BD722" s="98">
        <v>3</v>
      </c>
      <c r="BE722" s="98"/>
      <c r="BF722" s="98">
        <v>3</v>
      </c>
      <c r="BG722" s="98">
        <v>4</v>
      </c>
      <c r="BH722" s="98"/>
      <c r="BI722" s="98">
        <v>4</v>
      </c>
      <c r="BJ722" s="98">
        <v>4</v>
      </c>
      <c r="BK722" s="98"/>
      <c r="BL722" s="98"/>
      <c r="BM722" s="98">
        <v>4</v>
      </c>
      <c r="BN722" s="99"/>
    </row>
    <row r="723" spans="42:66">
      <c r="AP723" s="17"/>
      <c r="AQ723" s="100" t="s">
        <v>154</v>
      </c>
      <c r="AR723" s="97"/>
      <c r="AS723" s="98"/>
      <c r="AT723" s="98"/>
      <c r="AU723" s="98"/>
      <c r="AV723" s="98"/>
      <c r="AW723" s="98"/>
      <c r="AX723" s="98">
        <v>3</v>
      </c>
      <c r="AY723" s="98">
        <v>3</v>
      </c>
      <c r="AZ723" s="98"/>
      <c r="BA723" s="98"/>
      <c r="BB723" s="98">
        <v>3</v>
      </c>
      <c r="BC723" s="98">
        <v>3</v>
      </c>
      <c r="BD723" s="98">
        <v>4</v>
      </c>
      <c r="BE723" s="98"/>
      <c r="BF723" s="98">
        <v>3</v>
      </c>
      <c r="BG723" s="98">
        <v>4</v>
      </c>
      <c r="BH723" s="98"/>
      <c r="BI723" s="98">
        <v>3</v>
      </c>
      <c r="BJ723" s="98">
        <v>3</v>
      </c>
      <c r="BK723" s="98"/>
      <c r="BL723" s="98"/>
      <c r="BM723" s="98">
        <v>4</v>
      </c>
      <c r="BN723" s="99"/>
    </row>
    <row r="724" spans="42:66">
      <c r="AP724" s="17"/>
      <c r="AQ724" s="100" t="s">
        <v>155</v>
      </c>
      <c r="AR724" s="97"/>
      <c r="AS724" s="98"/>
      <c r="AT724" s="98"/>
      <c r="AU724" s="98"/>
      <c r="AV724" s="98"/>
      <c r="AW724" s="98"/>
      <c r="AX724" s="98">
        <v>3</v>
      </c>
      <c r="AY724" s="98">
        <v>3</v>
      </c>
      <c r="AZ724" s="98"/>
      <c r="BA724" s="98"/>
      <c r="BB724" s="98">
        <v>3</v>
      </c>
      <c r="BC724" s="98">
        <v>2</v>
      </c>
      <c r="BD724" s="98">
        <v>3</v>
      </c>
      <c r="BE724" s="98"/>
      <c r="BF724" s="98">
        <v>2</v>
      </c>
      <c r="BG724" s="98">
        <v>3</v>
      </c>
      <c r="BH724" s="98"/>
      <c r="BI724" s="98">
        <v>3</v>
      </c>
      <c r="BJ724" s="98">
        <v>4</v>
      </c>
      <c r="BK724" s="98"/>
      <c r="BL724" s="98"/>
      <c r="BM724" s="98">
        <v>5</v>
      </c>
      <c r="BN724" s="99"/>
    </row>
    <row r="725" spans="42:66">
      <c r="AP725" s="17"/>
      <c r="AQ725" s="100" t="s">
        <v>156</v>
      </c>
      <c r="AR725" s="97"/>
      <c r="AS725" s="98"/>
      <c r="AT725" s="98"/>
      <c r="AU725" s="98"/>
      <c r="AV725" s="98"/>
      <c r="AW725" s="98"/>
      <c r="AX725" s="98">
        <v>3</v>
      </c>
      <c r="AY725" s="98">
        <v>2</v>
      </c>
      <c r="AZ725" s="98"/>
      <c r="BA725" s="98"/>
      <c r="BB725" s="98">
        <v>2</v>
      </c>
      <c r="BC725" s="98">
        <v>2</v>
      </c>
      <c r="BD725" s="98">
        <v>2</v>
      </c>
      <c r="BE725" s="98"/>
      <c r="BF725" s="98">
        <v>3</v>
      </c>
      <c r="BG725" s="98">
        <v>3</v>
      </c>
      <c r="BH725" s="98"/>
      <c r="BI725" s="98">
        <v>2</v>
      </c>
      <c r="BJ725" s="98">
        <v>3</v>
      </c>
      <c r="BK725" s="98"/>
      <c r="BL725" s="98"/>
      <c r="BM725" s="98">
        <v>3</v>
      </c>
      <c r="BN725" s="99"/>
    </row>
    <row r="726" spans="42:66">
      <c r="AP726" s="17"/>
      <c r="AQ726" s="100" t="s">
        <v>157</v>
      </c>
      <c r="AR726" s="97"/>
      <c r="AS726" s="98"/>
      <c r="AT726" s="98"/>
      <c r="AU726" s="98"/>
      <c r="AV726" s="98"/>
      <c r="AW726" s="98"/>
      <c r="AX726" s="98">
        <v>2</v>
      </c>
      <c r="AY726" s="98">
        <v>3</v>
      </c>
      <c r="AZ726" s="98"/>
      <c r="BA726" s="98"/>
      <c r="BB726" s="98">
        <v>3</v>
      </c>
      <c r="BC726" s="98">
        <v>2</v>
      </c>
      <c r="BD726" s="98">
        <v>3</v>
      </c>
      <c r="BE726" s="98"/>
      <c r="BF726" s="98">
        <v>3</v>
      </c>
      <c r="BG726" s="98">
        <v>3</v>
      </c>
      <c r="BH726" s="98"/>
      <c r="BI726" s="98">
        <v>3</v>
      </c>
      <c r="BJ726" s="98">
        <v>3</v>
      </c>
      <c r="BK726" s="98"/>
      <c r="BL726" s="98"/>
      <c r="BM726" s="98">
        <v>4</v>
      </c>
      <c r="BN726" s="99"/>
    </row>
    <row r="727" spans="42:66">
      <c r="AP727" s="15" t="s">
        <v>56</v>
      </c>
      <c r="AQ727" s="93" t="s">
        <v>140</v>
      </c>
      <c r="AR727" s="94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>
        <v>5</v>
      </c>
      <c r="BG727" s="95">
        <v>9</v>
      </c>
      <c r="BH727" s="95"/>
      <c r="BI727" s="95"/>
      <c r="BJ727" s="95"/>
      <c r="BK727" s="95"/>
      <c r="BL727" s="95"/>
      <c r="BM727" s="95"/>
      <c r="BN727" s="96"/>
    </row>
    <row r="728" spans="42:66">
      <c r="AP728" s="17"/>
      <c r="AQ728" s="100" t="s">
        <v>141</v>
      </c>
      <c r="AR728" s="97"/>
      <c r="AS728" s="98"/>
      <c r="AT728" s="98"/>
      <c r="AU728" s="98"/>
      <c r="AV728" s="98"/>
      <c r="AW728" s="98"/>
      <c r="AX728" s="98"/>
      <c r="AY728" s="98"/>
      <c r="AZ728" s="98"/>
      <c r="BA728" s="98"/>
      <c r="BB728" s="98"/>
      <c r="BC728" s="98"/>
      <c r="BD728" s="98"/>
      <c r="BE728" s="98"/>
      <c r="BF728" s="98">
        <v>7</v>
      </c>
      <c r="BG728" s="98">
        <v>6</v>
      </c>
      <c r="BH728" s="98"/>
      <c r="BI728" s="98"/>
      <c r="BJ728" s="98"/>
      <c r="BK728" s="98"/>
      <c r="BL728" s="98"/>
      <c r="BM728" s="98"/>
      <c r="BN728" s="99"/>
    </row>
    <row r="729" spans="42:66">
      <c r="AP729" s="17"/>
      <c r="AQ729" s="100" t="s">
        <v>142</v>
      </c>
      <c r="AR729" s="97"/>
      <c r="AS729" s="98"/>
      <c r="AT729" s="98"/>
      <c r="AU729" s="98"/>
      <c r="AV729" s="98"/>
      <c r="AW729" s="98"/>
      <c r="AX729" s="98"/>
      <c r="AY729" s="98"/>
      <c r="AZ729" s="98"/>
      <c r="BA729" s="98"/>
      <c r="BB729" s="98"/>
      <c r="BC729" s="98"/>
      <c r="BD729" s="98"/>
      <c r="BE729" s="98"/>
      <c r="BF729" s="98">
        <v>10</v>
      </c>
      <c r="BG729" s="98">
        <v>9</v>
      </c>
      <c r="BH729" s="98"/>
      <c r="BI729" s="98"/>
      <c r="BJ729" s="98"/>
      <c r="BK729" s="98"/>
      <c r="BL729" s="98"/>
      <c r="BM729" s="98"/>
      <c r="BN729" s="99"/>
    </row>
    <row r="730" spans="42:66">
      <c r="AP730" s="17"/>
      <c r="AQ730" s="100" t="s">
        <v>143</v>
      </c>
      <c r="AR730" s="97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8">
        <v>12</v>
      </c>
      <c r="BG730" s="98">
        <v>11</v>
      </c>
      <c r="BH730" s="98"/>
      <c r="BI730" s="98"/>
      <c r="BJ730" s="98"/>
      <c r="BK730" s="98"/>
      <c r="BL730" s="98"/>
      <c r="BM730" s="98"/>
      <c r="BN730" s="99"/>
    </row>
    <row r="731" spans="42:66">
      <c r="AP731" s="17"/>
      <c r="AQ731" s="100" t="s">
        <v>144</v>
      </c>
      <c r="AR731" s="97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>
        <v>7</v>
      </c>
      <c r="BG731" s="98">
        <v>5</v>
      </c>
      <c r="BH731" s="98"/>
      <c r="BI731" s="98"/>
      <c r="BJ731" s="98"/>
      <c r="BK731" s="98"/>
      <c r="BL731" s="98"/>
      <c r="BM731" s="98"/>
      <c r="BN731" s="99"/>
    </row>
    <row r="732" spans="42:66">
      <c r="AP732" s="17"/>
      <c r="AQ732" s="100" t="s">
        <v>145</v>
      </c>
      <c r="AR732" s="97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8">
        <v>4</v>
      </c>
      <c r="BG732" s="98">
        <v>6</v>
      </c>
      <c r="BH732" s="98"/>
      <c r="BI732" s="98"/>
      <c r="BJ732" s="98"/>
      <c r="BK732" s="98"/>
      <c r="BL732" s="98"/>
      <c r="BM732" s="98"/>
      <c r="BN732" s="99"/>
    </row>
    <row r="733" spans="42:66">
      <c r="AP733" s="17"/>
      <c r="AQ733" s="100" t="s">
        <v>146</v>
      </c>
      <c r="AR733" s="97"/>
      <c r="AS733" s="98"/>
      <c r="AT733" s="98"/>
      <c r="AU733" s="98"/>
      <c r="AV733" s="98"/>
      <c r="AW733" s="98"/>
      <c r="AX733" s="98"/>
      <c r="AY733" s="98"/>
      <c r="AZ733" s="98"/>
      <c r="BA733" s="98"/>
      <c r="BB733" s="98"/>
      <c r="BC733" s="98"/>
      <c r="BD733" s="98"/>
      <c r="BE733" s="98"/>
      <c r="BF733" s="98">
        <v>7</v>
      </c>
      <c r="BG733" s="98">
        <v>7</v>
      </c>
      <c r="BH733" s="98"/>
      <c r="BI733" s="98"/>
      <c r="BJ733" s="98"/>
      <c r="BK733" s="98"/>
      <c r="BL733" s="98"/>
      <c r="BM733" s="98"/>
      <c r="BN733" s="99"/>
    </row>
    <row r="734" spans="42:66">
      <c r="AP734" s="17"/>
      <c r="AQ734" s="100" t="s">
        <v>147</v>
      </c>
      <c r="AR734" s="97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8"/>
      <c r="BD734" s="98"/>
      <c r="BE734" s="98"/>
      <c r="BF734" s="98">
        <v>8</v>
      </c>
      <c r="BG734" s="98">
        <v>8</v>
      </c>
      <c r="BH734" s="98"/>
      <c r="BI734" s="98"/>
      <c r="BJ734" s="98"/>
      <c r="BK734" s="98"/>
      <c r="BL734" s="98"/>
      <c r="BM734" s="98"/>
      <c r="BN734" s="99"/>
    </row>
    <row r="735" spans="42:66">
      <c r="AP735" s="17"/>
      <c r="AQ735" s="100" t="s">
        <v>148</v>
      </c>
      <c r="AR735" s="97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8"/>
      <c r="BD735" s="98"/>
      <c r="BE735" s="98"/>
      <c r="BF735" s="98">
        <v>6</v>
      </c>
      <c r="BG735" s="98">
        <v>6</v>
      </c>
      <c r="BH735" s="98"/>
      <c r="BI735" s="98"/>
      <c r="BJ735" s="98"/>
      <c r="BK735" s="98"/>
      <c r="BL735" s="98"/>
      <c r="BM735" s="98"/>
      <c r="BN735" s="99"/>
    </row>
    <row r="736" spans="42:66">
      <c r="AP736" s="17"/>
      <c r="AQ736" s="100" t="s">
        <v>149</v>
      </c>
      <c r="AR736" s="97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8"/>
      <c r="BD736" s="98"/>
      <c r="BE736" s="98"/>
      <c r="BF736" s="98">
        <v>7</v>
      </c>
      <c r="BG736" s="98">
        <v>5</v>
      </c>
      <c r="BH736" s="98"/>
      <c r="BI736" s="98"/>
      <c r="BJ736" s="98"/>
      <c r="BK736" s="98"/>
      <c r="BL736" s="98"/>
      <c r="BM736" s="98"/>
      <c r="BN736" s="99"/>
    </row>
    <row r="737" spans="42:66">
      <c r="AP737" s="17"/>
      <c r="AQ737" s="100" t="s">
        <v>150</v>
      </c>
      <c r="AR737" s="97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8">
        <v>6</v>
      </c>
      <c r="BG737" s="98">
        <v>4</v>
      </c>
      <c r="BH737" s="98"/>
      <c r="BI737" s="98"/>
      <c r="BJ737" s="98"/>
      <c r="BK737" s="98"/>
      <c r="BL737" s="98"/>
      <c r="BM737" s="98"/>
      <c r="BN737" s="99"/>
    </row>
    <row r="738" spans="42:66">
      <c r="AP738" s="17"/>
      <c r="AQ738" s="100" t="s">
        <v>151</v>
      </c>
      <c r="AR738" s="97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8">
        <v>6</v>
      </c>
      <c r="BG738" s="98">
        <v>6</v>
      </c>
      <c r="BH738" s="98"/>
      <c r="BI738" s="98"/>
      <c r="BJ738" s="98"/>
      <c r="BK738" s="98"/>
      <c r="BL738" s="98"/>
      <c r="BM738" s="98"/>
      <c r="BN738" s="99"/>
    </row>
    <row r="739" spans="42:66">
      <c r="AP739" s="17"/>
      <c r="AQ739" s="100" t="s">
        <v>152</v>
      </c>
      <c r="AR739" s="97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8">
        <v>6</v>
      </c>
      <c r="BG739" s="98">
        <v>4</v>
      </c>
      <c r="BH739" s="98"/>
      <c r="BI739" s="98"/>
      <c r="BJ739" s="98"/>
      <c r="BK739" s="98"/>
      <c r="BL739" s="98"/>
      <c r="BM739" s="98"/>
      <c r="BN739" s="99"/>
    </row>
    <row r="740" spans="42:66">
      <c r="AP740" s="17"/>
      <c r="AQ740" s="100" t="s">
        <v>153</v>
      </c>
      <c r="AR740" s="97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8">
        <v>8</v>
      </c>
      <c r="BG740" s="98">
        <v>6</v>
      </c>
      <c r="BH740" s="98"/>
      <c r="BI740" s="98"/>
      <c r="BJ740" s="98"/>
      <c r="BK740" s="98"/>
      <c r="BL740" s="98"/>
      <c r="BM740" s="98"/>
      <c r="BN740" s="99"/>
    </row>
    <row r="741" spans="42:66">
      <c r="AP741" s="17"/>
      <c r="AQ741" s="100" t="s">
        <v>154</v>
      </c>
      <c r="AR741" s="97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8">
        <v>7</v>
      </c>
      <c r="BG741" s="98">
        <v>7</v>
      </c>
      <c r="BH741" s="98"/>
      <c r="BI741" s="98"/>
      <c r="BJ741" s="98"/>
      <c r="BK741" s="98"/>
      <c r="BL741" s="98"/>
      <c r="BM741" s="98"/>
      <c r="BN741" s="99"/>
    </row>
    <row r="742" spans="42:66">
      <c r="AP742" s="17"/>
      <c r="AQ742" s="100" t="s">
        <v>155</v>
      </c>
      <c r="AR742" s="97"/>
      <c r="AS742" s="98"/>
      <c r="AT742" s="98"/>
      <c r="AU742" s="98"/>
      <c r="AV742" s="98"/>
      <c r="AW742" s="98"/>
      <c r="AX742" s="98"/>
      <c r="AY742" s="98"/>
      <c r="AZ742" s="98"/>
      <c r="BA742" s="98"/>
      <c r="BB742" s="98"/>
      <c r="BC742" s="98"/>
      <c r="BD742" s="98"/>
      <c r="BE742" s="98"/>
      <c r="BF742" s="98">
        <v>6</v>
      </c>
      <c r="BG742" s="98">
        <v>5</v>
      </c>
      <c r="BH742" s="98"/>
      <c r="BI742" s="98"/>
      <c r="BJ742" s="98"/>
      <c r="BK742" s="98"/>
      <c r="BL742" s="98"/>
      <c r="BM742" s="98"/>
      <c r="BN742" s="99"/>
    </row>
    <row r="743" spans="42:66">
      <c r="AP743" s="17"/>
      <c r="AQ743" s="100" t="s">
        <v>156</v>
      </c>
      <c r="AR743" s="97"/>
      <c r="AS743" s="98"/>
      <c r="AT743" s="98"/>
      <c r="AU743" s="98"/>
      <c r="AV743" s="98"/>
      <c r="AW743" s="98"/>
      <c r="AX743" s="98"/>
      <c r="AY743" s="98"/>
      <c r="AZ743" s="98"/>
      <c r="BA743" s="98"/>
      <c r="BB743" s="98"/>
      <c r="BC743" s="98"/>
      <c r="BD743" s="98"/>
      <c r="BE743" s="98"/>
      <c r="BF743" s="98">
        <v>6</v>
      </c>
      <c r="BG743" s="98">
        <v>5</v>
      </c>
      <c r="BH743" s="98"/>
      <c r="BI743" s="98"/>
      <c r="BJ743" s="98"/>
      <c r="BK743" s="98"/>
      <c r="BL743" s="98"/>
      <c r="BM743" s="98"/>
      <c r="BN743" s="99"/>
    </row>
    <row r="744" spans="42:66">
      <c r="AP744" s="17"/>
      <c r="AQ744" s="100" t="s">
        <v>157</v>
      </c>
      <c r="AR744" s="97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8">
        <v>8</v>
      </c>
      <c r="BG744" s="98">
        <v>9</v>
      </c>
      <c r="BH744" s="98"/>
      <c r="BI744" s="98"/>
      <c r="BJ744" s="98"/>
      <c r="BK744" s="98"/>
      <c r="BL744" s="98"/>
      <c r="BM744" s="98"/>
      <c r="BN744" s="99"/>
    </row>
    <row r="745" spans="42:66">
      <c r="AP745" s="15" t="s">
        <v>78</v>
      </c>
      <c r="AQ745" s="93" t="s">
        <v>140</v>
      </c>
      <c r="AR745" s="94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>
        <v>4</v>
      </c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6"/>
    </row>
    <row r="746" spans="42:66">
      <c r="AP746" s="17"/>
      <c r="AQ746" s="100" t="s">
        <v>141</v>
      </c>
      <c r="AR746" s="97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>
        <v>3</v>
      </c>
      <c r="BC746" s="98"/>
      <c r="BD746" s="98"/>
      <c r="BE746" s="98"/>
      <c r="BF746" s="98"/>
      <c r="BG746" s="98"/>
      <c r="BH746" s="98"/>
      <c r="BI746" s="98"/>
      <c r="BJ746" s="98"/>
      <c r="BK746" s="98"/>
      <c r="BL746" s="98"/>
      <c r="BM746" s="98"/>
      <c r="BN746" s="99"/>
    </row>
    <row r="747" spans="42:66">
      <c r="AP747" s="17"/>
      <c r="AQ747" s="100" t="s">
        <v>142</v>
      </c>
      <c r="AR747" s="97"/>
      <c r="AS747" s="98"/>
      <c r="AT747" s="98"/>
      <c r="AU747" s="98"/>
      <c r="AV747" s="98"/>
      <c r="AW747" s="98"/>
      <c r="AX747" s="98"/>
      <c r="AY747" s="98"/>
      <c r="AZ747" s="98"/>
      <c r="BA747" s="98"/>
      <c r="BB747" s="98">
        <v>4</v>
      </c>
      <c r="BC747" s="98"/>
      <c r="BD747" s="98"/>
      <c r="BE747" s="98"/>
      <c r="BF747" s="98"/>
      <c r="BG747" s="98"/>
      <c r="BH747" s="98"/>
      <c r="BI747" s="98"/>
      <c r="BJ747" s="98"/>
      <c r="BK747" s="98"/>
      <c r="BL747" s="98"/>
      <c r="BM747" s="98"/>
      <c r="BN747" s="99"/>
    </row>
    <row r="748" spans="42:66">
      <c r="AP748" s="17"/>
      <c r="AQ748" s="100" t="s">
        <v>143</v>
      </c>
      <c r="AR748" s="97"/>
      <c r="AS748" s="98"/>
      <c r="AT748" s="98"/>
      <c r="AU748" s="98"/>
      <c r="AV748" s="98"/>
      <c r="AW748" s="98"/>
      <c r="AX748" s="98"/>
      <c r="AY748" s="98"/>
      <c r="AZ748" s="98"/>
      <c r="BA748" s="98"/>
      <c r="BB748" s="98">
        <v>7</v>
      </c>
      <c r="BC748" s="98"/>
      <c r="BD748" s="98"/>
      <c r="BE748" s="98"/>
      <c r="BF748" s="98"/>
      <c r="BG748" s="98"/>
      <c r="BH748" s="98"/>
      <c r="BI748" s="98"/>
      <c r="BJ748" s="98"/>
      <c r="BK748" s="98"/>
      <c r="BL748" s="98"/>
      <c r="BM748" s="98"/>
      <c r="BN748" s="99"/>
    </row>
    <row r="749" spans="42:66">
      <c r="AP749" s="17"/>
      <c r="AQ749" s="100" t="s">
        <v>144</v>
      </c>
      <c r="AR749" s="97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>
        <v>4</v>
      </c>
      <c r="BC749" s="98"/>
      <c r="BD749" s="98"/>
      <c r="BE749" s="98"/>
      <c r="BF749" s="98"/>
      <c r="BG749" s="98"/>
      <c r="BH749" s="98"/>
      <c r="BI749" s="98"/>
      <c r="BJ749" s="98"/>
      <c r="BK749" s="98"/>
      <c r="BL749" s="98"/>
      <c r="BM749" s="98"/>
      <c r="BN749" s="99"/>
    </row>
    <row r="750" spans="42:66">
      <c r="AP750" s="17"/>
      <c r="AQ750" s="100" t="s">
        <v>145</v>
      </c>
      <c r="AR750" s="97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>
        <v>5</v>
      </c>
      <c r="BC750" s="98"/>
      <c r="BD750" s="98"/>
      <c r="BE750" s="98"/>
      <c r="BF750" s="98"/>
      <c r="BG750" s="98"/>
      <c r="BH750" s="98"/>
      <c r="BI750" s="98"/>
      <c r="BJ750" s="98"/>
      <c r="BK750" s="98"/>
      <c r="BL750" s="98"/>
      <c r="BM750" s="98"/>
      <c r="BN750" s="99"/>
    </row>
    <row r="751" spans="42:66">
      <c r="AP751" s="17"/>
      <c r="AQ751" s="100" t="s">
        <v>146</v>
      </c>
      <c r="AR751" s="97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>
        <v>6</v>
      </c>
      <c r="BC751" s="98"/>
      <c r="BD751" s="98"/>
      <c r="BE751" s="98"/>
      <c r="BF751" s="98"/>
      <c r="BG751" s="98"/>
      <c r="BH751" s="98"/>
      <c r="BI751" s="98"/>
      <c r="BJ751" s="98"/>
      <c r="BK751" s="98"/>
      <c r="BL751" s="98"/>
      <c r="BM751" s="98"/>
      <c r="BN751" s="99"/>
    </row>
    <row r="752" spans="42:66">
      <c r="AP752" s="17"/>
      <c r="AQ752" s="100" t="s">
        <v>147</v>
      </c>
      <c r="AR752" s="97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>
        <v>5</v>
      </c>
      <c r="BC752" s="98"/>
      <c r="BD752" s="98"/>
      <c r="BE752" s="98"/>
      <c r="BF752" s="98"/>
      <c r="BG752" s="98"/>
      <c r="BH752" s="98"/>
      <c r="BI752" s="98"/>
      <c r="BJ752" s="98"/>
      <c r="BK752" s="98"/>
      <c r="BL752" s="98"/>
      <c r="BM752" s="98"/>
      <c r="BN752" s="99"/>
    </row>
    <row r="753" spans="42:66">
      <c r="AP753" s="17"/>
      <c r="AQ753" s="100" t="s">
        <v>148</v>
      </c>
      <c r="AR753" s="97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>
        <v>5</v>
      </c>
      <c r="BC753" s="98"/>
      <c r="BD753" s="98"/>
      <c r="BE753" s="98"/>
      <c r="BF753" s="98"/>
      <c r="BG753" s="98"/>
      <c r="BH753" s="98"/>
      <c r="BI753" s="98"/>
      <c r="BJ753" s="98"/>
      <c r="BK753" s="98"/>
      <c r="BL753" s="98"/>
      <c r="BM753" s="98"/>
      <c r="BN753" s="99"/>
    </row>
    <row r="754" spans="42:66">
      <c r="AP754" s="17"/>
      <c r="AQ754" s="100" t="s">
        <v>149</v>
      </c>
      <c r="AR754" s="97"/>
      <c r="AS754" s="98"/>
      <c r="AT754" s="98"/>
      <c r="AU754" s="98"/>
      <c r="AV754" s="98"/>
      <c r="AW754" s="98"/>
      <c r="AX754" s="98"/>
      <c r="AY754" s="98"/>
      <c r="AZ754" s="98"/>
      <c r="BA754" s="98"/>
      <c r="BB754" s="98">
        <v>5</v>
      </c>
      <c r="BC754" s="98"/>
      <c r="BD754" s="98"/>
      <c r="BE754" s="98"/>
      <c r="BF754" s="98"/>
      <c r="BG754" s="98"/>
      <c r="BH754" s="98"/>
      <c r="BI754" s="98"/>
      <c r="BJ754" s="98"/>
      <c r="BK754" s="98"/>
      <c r="BL754" s="98"/>
      <c r="BM754" s="98"/>
      <c r="BN754" s="99"/>
    </row>
    <row r="755" spans="42:66">
      <c r="AP755" s="17"/>
      <c r="AQ755" s="100" t="s">
        <v>150</v>
      </c>
      <c r="AR755" s="97"/>
      <c r="AS755" s="98"/>
      <c r="AT755" s="98"/>
      <c r="AU755" s="98"/>
      <c r="AV755" s="98"/>
      <c r="AW755" s="98"/>
      <c r="AX755" s="98"/>
      <c r="AY755" s="98"/>
      <c r="AZ755" s="98"/>
      <c r="BA755" s="98"/>
      <c r="BB755" s="98">
        <v>4</v>
      </c>
      <c r="BC755" s="98"/>
      <c r="BD755" s="98"/>
      <c r="BE755" s="98"/>
      <c r="BF755" s="98"/>
      <c r="BG755" s="98"/>
      <c r="BH755" s="98"/>
      <c r="BI755" s="98"/>
      <c r="BJ755" s="98"/>
      <c r="BK755" s="98"/>
      <c r="BL755" s="98"/>
      <c r="BM755" s="98"/>
      <c r="BN755" s="99"/>
    </row>
    <row r="756" spans="42:66">
      <c r="AP756" s="17"/>
      <c r="AQ756" s="100" t="s">
        <v>151</v>
      </c>
      <c r="AR756" s="97"/>
      <c r="AS756" s="98"/>
      <c r="AT756" s="98"/>
      <c r="AU756" s="98"/>
      <c r="AV756" s="98"/>
      <c r="AW756" s="98"/>
      <c r="AX756" s="98"/>
      <c r="AY756" s="98"/>
      <c r="AZ756" s="98"/>
      <c r="BA756" s="98"/>
      <c r="BB756" s="98">
        <v>5</v>
      </c>
      <c r="BC756" s="98"/>
      <c r="BD756" s="98"/>
      <c r="BE756" s="98"/>
      <c r="BF756" s="98"/>
      <c r="BG756" s="98"/>
      <c r="BH756" s="98"/>
      <c r="BI756" s="98"/>
      <c r="BJ756" s="98"/>
      <c r="BK756" s="98"/>
      <c r="BL756" s="98"/>
      <c r="BM756" s="98"/>
      <c r="BN756" s="99"/>
    </row>
    <row r="757" spans="42:66">
      <c r="AP757" s="17"/>
      <c r="AQ757" s="100" t="s">
        <v>152</v>
      </c>
      <c r="AR757" s="97"/>
      <c r="AS757" s="98"/>
      <c r="AT757" s="98"/>
      <c r="AU757" s="98"/>
      <c r="AV757" s="98"/>
      <c r="AW757" s="98"/>
      <c r="AX757" s="98"/>
      <c r="AY757" s="98"/>
      <c r="AZ757" s="98"/>
      <c r="BA757" s="98"/>
      <c r="BB757" s="98">
        <v>3</v>
      </c>
      <c r="BC757" s="98"/>
      <c r="BD757" s="98"/>
      <c r="BE757" s="98"/>
      <c r="BF757" s="98"/>
      <c r="BG757" s="98"/>
      <c r="BH757" s="98"/>
      <c r="BI757" s="98"/>
      <c r="BJ757" s="98"/>
      <c r="BK757" s="98"/>
      <c r="BL757" s="98"/>
      <c r="BM757" s="98"/>
      <c r="BN757" s="99"/>
    </row>
    <row r="758" spans="42:66">
      <c r="AP758" s="17"/>
      <c r="AQ758" s="100" t="s">
        <v>153</v>
      </c>
      <c r="AR758" s="97"/>
      <c r="AS758" s="98"/>
      <c r="AT758" s="98"/>
      <c r="AU758" s="98"/>
      <c r="AV758" s="98"/>
      <c r="AW758" s="98"/>
      <c r="AX758" s="98"/>
      <c r="AY758" s="98"/>
      <c r="AZ758" s="98"/>
      <c r="BA758" s="98"/>
      <c r="BB758" s="98">
        <v>5</v>
      </c>
      <c r="BC758" s="98"/>
      <c r="BD758" s="98"/>
      <c r="BE758" s="98"/>
      <c r="BF758" s="98"/>
      <c r="BG758" s="98"/>
      <c r="BH758" s="98"/>
      <c r="BI758" s="98"/>
      <c r="BJ758" s="98"/>
      <c r="BK758" s="98"/>
      <c r="BL758" s="98"/>
      <c r="BM758" s="98"/>
      <c r="BN758" s="99"/>
    </row>
    <row r="759" spans="42:66">
      <c r="AP759" s="17"/>
      <c r="AQ759" s="100" t="s">
        <v>154</v>
      </c>
      <c r="AR759" s="97"/>
      <c r="AS759" s="98"/>
      <c r="AT759" s="98"/>
      <c r="AU759" s="98"/>
      <c r="AV759" s="98"/>
      <c r="AW759" s="98"/>
      <c r="AX759" s="98"/>
      <c r="AY759" s="98"/>
      <c r="AZ759" s="98"/>
      <c r="BA759" s="98"/>
      <c r="BB759" s="98">
        <v>4</v>
      </c>
      <c r="BC759" s="98"/>
      <c r="BD759" s="98"/>
      <c r="BE759" s="98"/>
      <c r="BF759" s="98"/>
      <c r="BG759" s="98"/>
      <c r="BH759" s="98"/>
      <c r="BI759" s="98"/>
      <c r="BJ759" s="98"/>
      <c r="BK759" s="98"/>
      <c r="BL759" s="98"/>
      <c r="BM759" s="98"/>
      <c r="BN759" s="99"/>
    </row>
    <row r="760" spans="42:66">
      <c r="AP760" s="17"/>
      <c r="AQ760" s="100" t="s">
        <v>155</v>
      </c>
      <c r="AR760" s="97"/>
      <c r="AS760" s="98"/>
      <c r="AT760" s="98"/>
      <c r="AU760" s="98"/>
      <c r="AV760" s="98"/>
      <c r="AW760" s="98"/>
      <c r="AX760" s="98"/>
      <c r="AY760" s="98"/>
      <c r="AZ760" s="98"/>
      <c r="BA760" s="98"/>
      <c r="BB760" s="98">
        <v>3</v>
      </c>
      <c r="BC760" s="98"/>
      <c r="BD760" s="98"/>
      <c r="BE760" s="98"/>
      <c r="BF760" s="98"/>
      <c r="BG760" s="98"/>
      <c r="BH760" s="98"/>
      <c r="BI760" s="98"/>
      <c r="BJ760" s="98"/>
      <c r="BK760" s="98"/>
      <c r="BL760" s="98"/>
      <c r="BM760" s="98"/>
      <c r="BN760" s="99"/>
    </row>
    <row r="761" spans="42:66">
      <c r="AP761" s="17"/>
      <c r="AQ761" s="100" t="s">
        <v>156</v>
      </c>
      <c r="AR761" s="97"/>
      <c r="AS761" s="98"/>
      <c r="AT761" s="98"/>
      <c r="AU761" s="98"/>
      <c r="AV761" s="98"/>
      <c r="AW761" s="98"/>
      <c r="AX761" s="98"/>
      <c r="AY761" s="98"/>
      <c r="AZ761" s="98"/>
      <c r="BA761" s="98"/>
      <c r="BB761" s="98">
        <v>4</v>
      </c>
      <c r="BC761" s="98"/>
      <c r="BD761" s="98"/>
      <c r="BE761" s="98"/>
      <c r="BF761" s="98"/>
      <c r="BG761" s="98"/>
      <c r="BH761" s="98"/>
      <c r="BI761" s="98"/>
      <c r="BJ761" s="98"/>
      <c r="BK761" s="98"/>
      <c r="BL761" s="98"/>
      <c r="BM761" s="98"/>
      <c r="BN761" s="99"/>
    </row>
    <row r="762" spans="42:66">
      <c r="AP762" s="17"/>
      <c r="AQ762" s="100" t="s">
        <v>157</v>
      </c>
      <c r="AR762" s="97"/>
      <c r="AS762" s="98"/>
      <c r="AT762" s="98"/>
      <c r="AU762" s="98"/>
      <c r="AV762" s="98"/>
      <c r="AW762" s="98"/>
      <c r="AX762" s="98"/>
      <c r="AY762" s="98"/>
      <c r="AZ762" s="98"/>
      <c r="BA762" s="98"/>
      <c r="BB762" s="98">
        <v>3</v>
      </c>
      <c r="BC762" s="98"/>
      <c r="BD762" s="98"/>
      <c r="BE762" s="98"/>
      <c r="BF762" s="98"/>
      <c r="BG762" s="98"/>
      <c r="BH762" s="98"/>
      <c r="BI762" s="98"/>
      <c r="BJ762" s="98"/>
      <c r="BK762" s="98"/>
      <c r="BL762" s="98"/>
      <c r="BM762" s="98"/>
      <c r="BN762" s="99"/>
    </row>
    <row r="763" spans="42:66">
      <c r="AP763" s="15" t="s">
        <v>26</v>
      </c>
      <c r="AQ763" s="93" t="s">
        <v>140</v>
      </c>
      <c r="AR763" s="94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>
        <v>6</v>
      </c>
      <c r="BL763" s="95"/>
      <c r="BM763" s="95"/>
      <c r="BN763" s="96"/>
    </row>
    <row r="764" spans="42:66">
      <c r="AP764" s="17"/>
      <c r="AQ764" s="100" t="s">
        <v>141</v>
      </c>
      <c r="AR764" s="97"/>
      <c r="AS764" s="98"/>
      <c r="AT764" s="98"/>
      <c r="AU764" s="98"/>
      <c r="AV764" s="98"/>
      <c r="AW764" s="98"/>
      <c r="AX764" s="98"/>
      <c r="AY764" s="98"/>
      <c r="AZ764" s="98"/>
      <c r="BA764" s="98"/>
      <c r="BB764" s="98"/>
      <c r="BC764" s="98"/>
      <c r="BD764" s="98"/>
      <c r="BE764" s="98"/>
      <c r="BF764" s="98"/>
      <c r="BG764" s="98"/>
      <c r="BH764" s="98"/>
      <c r="BI764" s="98"/>
      <c r="BJ764" s="98"/>
      <c r="BK764" s="98">
        <v>5</v>
      </c>
      <c r="BL764" s="98"/>
      <c r="BM764" s="98"/>
      <c r="BN764" s="99"/>
    </row>
    <row r="765" spans="42:66">
      <c r="AP765" s="17"/>
      <c r="AQ765" s="100" t="s">
        <v>142</v>
      </c>
      <c r="AR765" s="97"/>
      <c r="AS765" s="98"/>
      <c r="AT765" s="98"/>
      <c r="AU765" s="98"/>
      <c r="AV765" s="98"/>
      <c r="AW765" s="98"/>
      <c r="AX765" s="98"/>
      <c r="AY765" s="98"/>
      <c r="AZ765" s="98"/>
      <c r="BA765" s="98"/>
      <c r="BB765" s="98"/>
      <c r="BC765" s="98"/>
      <c r="BD765" s="98"/>
      <c r="BE765" s="98"/>
      <c r="BF765" s="98"/>
      <c r="BG765" s="98"/>
      <c r="BH765" s="98"/>
      <c r="BI765" s="98"/>
      <c r="BJ765" s="98"/>
      <c r="BK765" s="98">
        <v>4</v>
      </c>
      <c r="BL765" s="98"/>
      <c r="BM765" s="98"/>
      <c r="BN765" s="99"/>
    </row>
    <row r="766" spans="42:66">
      <c r="AP766" s="17"/>
      <c r="AQ766" s="100" t="s">
        <v>143</v>
      </c>
      <c r="AR766" s="97"/>
      <c r="AS766" s="98"/>
      <c r="AT766" s="98"/>
      <c r="AU766" s="98"/>
      <c r="AV766" s="98"/>
      <c r="AW766" s="98"/>
      <c r="AX766" s="98"/>
      <c r="AY766" s="98"/>
      <c r="AZ766" s="98"/>
      <c r="BA766" s="98"/>
      <c r="BB766" s="98"/>
      <c r="BC766" s="98"/>
      <c r="BD766" s="98"/>
      <c r="BE766" s="98"/>
      <c r="BF766" s="98"/>
      <c r="BG766" s="98"/>
      <c r="BH766" s="98"/>
      <c r="BI766" s="98"/>
      <c r="BJ766" s="98"/>
      <c r="BK766" s="98">
        <v>6</v>
      </c>
      <c r="BL766" s="98"/>
      <c r="BM766" s="98"/>
      <c r="BN766" s="99"/>
    </row>
    <row r="767" spans="42:66">
      <c r="AP767" s="17"/>
      <c r="AQ767" s="100" t="s">
        <v>144</v>
      </c>
      <c r="AR767" s="97"/>
      <c r="AS767" s="98"/>
      <c r="AT767" s="98"/>
      <c r="AU767" s="98"/>
      <c r="AV767" s="98"/>
      <c r="AW767" s="98"/>
      <c r="AX767" s="98"/>
      <c r="AY767" s="98"/>
      <c r="AZ767" s="98"/>
      <c r="BA767" s="98"/>
      <c r="BB767" s="98"/>
      <c r="BC767" s="98"/>
      <c r="BD767" s="98"/>
      <c r="BE767" s="98"/>
      <c r="BF767" s="98"/>
      <c r="BG767" s="98"/>
      <c r="BH767" s="98"/>
      <c r="BI767" s="98"/>
      <c r="BJ767" s="98"/>
      <c r="BK767" s="98">
        <v>6</v>
      </c>
      <c r="BL767" s="98"/>
      <c r="BM767" s="98"/>
      <c r="BN767" s="99"/>
    </row>
    <row r="768" spans="42:66">
      <c r="AP768" s="17"/>
      <c r="AQ768" s="100" t="s">
        <v>145</v>
      </c>
      <c r="AR768" s="97"/>
      <c r="AS768" s="98"/>
      <c r="AT768" s="98"/>
      <c r="AU768" s="98"/>
      <c r="AV768" s="98"/>
      <c r="AW768" s="98"/>
      <c r="AX768" s="98"/>
      <c r="AY768" s="98"/>
      <c r="AZ768" s="98"/>
      <c r="BA768" s="98"/>
      <c r="BB768" s="98"/>
      <c r="BC768" s="98"/>
      <c r="BD768" s="98"/>
      <c r="BE768" s="98"/>
      <c r="BF768" s="98"/>
      <c r="BG768" s="98"/>
      <c r="BH768" s="98"/>
      <c r="BI768" s="98"/>
      <c r="BJ768" s="98"/>
      <c r="BK768" s="98">
        <v>2</v>
      </c>
      <c r="BL768" s="98"/>
      <c r="BM768" s="98"/>
      <c r="BN768" s="99"/>
    </row>
    <row r="769" spans="42:66">
      <c r="AP769" s="17"/>
      <c r="AQ769" s="100" t="s">
        <v>146</v>
      </c>
      <c r="AR769" s="97"/>
      <c r="AS769" s="98"/>
      <c r="AT769" s="98"/>
      <c r="AU769" s="98"/>
      <c r="AV769" s="98"/>
      <c r="AW769" s="98"/>
      <c r="AX769" s="98"/>
      <c r="AY769" s="98"/>
      <c r="AZ769" s="98"/>
      <c r="BA769" s="98"/>
      <c r="BB769" s="98"/>
      <c r="BC769" s="98"/>
      <c r="BD769" s="98"/>
      <c r="BE769" s="98"/>
      <c r="BF769" s="98"/>
      <c r="BG769" s="98"/>
      <c r="BH769" s="98"/>
      <c r="BI769" s="98"/>
      <c r="BJ769" s="98"/>
      <c r="BK769" s="98">
        <v>5</v>
      </c>
      <c r="BL769" s="98"/>
      <c r="BM769" s="98"/>
      <c r="BN769" s="99"/>
    </row>
    <row r="770" spans="42:66">
      <c r="AP770" s="17"/>
      <c r="AQ770" s="100" t="s">
        <v>147</v>
      </c>
      <c r="AR770" s="97"/>
      <c r="AS770" s="98"/>
      <c r="AT770" s="98"/>
      <c r="AU770" s="98"/>
      <c r="AV770" s="98"/>
      <c r="AW770" s="98"/>
      <c r="AX770" s="98"/>
      <c r="AY770" s="98"/>
      <c r="AZ770" s="98"/>
      <c r="BA770" s="98"/>
      <c r="BB770" s="98"/>
      <c r="BC770" s="98"/>
      <c r="BD770" s="98"/>
      <c r="BE770" s="98"/>
      <c r="BF770" s="98"/>
      <c r="BG770" s="98"/>
      <c r="BH770" s="98"/>
      <c r="BI770" s="98"/>
      <c r="BJ770" s="98"/>
      <c r="BK770" s="98">
        <v>3</v>
      </c>
      <c r="BL770" s="98"/>
      <c r="BM770" s="98"/>
      <c r="BN770" s="99"/>
    </row>
    <row r="771" spans="42:66">
      <c r="AP771" s="17"/>
      <c r="AQ771" s="100" t="s">
        <v>148</v>
      </c>
      <c r="AR771" s="97"/>
      <c r="AS771" s="98"/>
      <c r="AT771" s="98"/>
      <c r="AU771" s="98"/>
      <c r="AV771" s="98"/>
      <c r="AW771" s="98"/>
      <c r="AX771" s="98"/>
      <c r="AY771" s="98"/>
      <c r="AZ771" s="98"/>
      <c r="BA771" s="98"/>
      <c r="BB771" s="98"/>
      <c r="BC771" s="98"/>
      <c r="BD771" s="98"/>
      <c r="BE771" s="98"/>
      <c r="BF771" s="98"/>
      <c r="BG771" s="98"/>
      <c r="BH771" s="98"/>
      <c r="BI771" s="98"/>
      <c r="BJ771" s="98"/>
      <c r="BK771" s="98">
        <v>3</v>
      </c>
      <c r="BL771" s="98"/>
      <c r="BM771" s="98"/>
      <c r="BN771" s="99"/>
    </row>
    <row r="772" spans="42:66">
      <c r="AP772" s="17"/>
      <c r="AQ772" s="100" t="s">
        <v>149</v>
      </c>
      <c r="AR772" s="97"/>
      <c r="AS772" s="98"/>
      <c r="AT772" s="98"/>
      <c r="AU772" s="98"/>
      <c r="AV772" s="98"/>
      <c r="AW772" s="98"/>
      <c r="AX772" s="98"/>
      <c r="AY772" s="98"/>
      <c r="AZ772" s="98"/>
      <c r="BA772" s="98"/>
      <c r="BB772" s="98"/>
      <c r="BC772" s="98"/>
      <c r="BD772" s="98"/>
      <c r="BE772" s="98"/>
      <c r="BF772" s="98"/>
      <c r="BG772" s="98"/>
      <c r="BH772" s="98"/>
      <c r="BI772" s="98"/>
      <c r="BJ772" s="98"/>
      <c r="BK772" s="98">
        <v>3</v>
      </c>
      <c r="BL772" s="98"/>
      <c r="BM772" s="98"/>
      <c r="BN772" s="99"/>
    </row>
    <row r="773" spans="42:66">
      <c r="AP773" s="17"/>
      <c r="AQ773" s="100" t="s">
        <v>150</v>
      </c>
      <c r="AR773" s="97"/>
      <c r="AS773" s="98"/>
      <c r="AT773" s="98"/>
      <c r="AU773" s="98"/>
      <c r="AV773" s="98"/>
      <c r="AW773" s="98"/>
      <c r="AX773" s="98"/>
      <c r="AY773" s="98"/>
      <c r="AZ773" s="98"/>
      <c r="BA773" s="98"/>
      <c r="BB773" s="98"/>
      <c r="BC773" s="98"/>
      <c r="BD773" s="98"/>
      <c r="BE773" s="98"/>
      <c r="BF773" s="98"/>
      <c r="BG773" s="98"/>
      <c r="BH773" s="98"/>
      <c r="BI773" s="98"/>
      <c r="BJ773" s="98"/>
      <c r="BK773" s="98">
        <v>5</v>
      </c>
      <c r="BL773" s="98"/>
      <c r="BM773" s="98"/>
      <c r="BN773" s="99"/>
    </row>
    <row r="774" spans="42:66">
      <c r="AP774" s="17"/>
      <c r="AQ774" s="100" t="s">
        <v>151</v>
      </c>
      <c r="AR774" s="97"/>
      <c r="AS774" s="98"/>
      <c r="AT774" s="98"/>
      <c r="AU774" s="98"/>
      <c r="AV774" s="98"/>
      <c r="AW774" s="98"/>
      <c r="AX774" s="98"/>
      <c r="AY774" s="98"/>
      <c r="AZ774" s="98"/>
      <c r="BA774" s="98"/>
      <c r="BB774" s="98"/>
      <c r="BC774" s="98"/>
      <c r="BD774" s="98"/>
      <c r="BE774" s="98"/>
      <c r="BF774" s="98"/>
      <c r="BG774" s="98"/>
      <c r="BH774" s="98"/>
      <c r="BI774" s="98"/>
      <c r="BJ774" s="98"/>
      <c r="BK774" s="98">
        <v>3</v>
      </c>
      <c r="BL774" s="98"/>
      <c r="BM774" s="98"/>
      <c r="BN774" s="99"/>
    </row>
    <row r="775" spans="42:66">
      <c r="AP775" s="17"/>
      <c r="AQ775" s="100" t="s">
        <v>152</v>
      </c>
      <c r="AR775" s="97"/>
      <c r="AS775" s="98"/>
      <c r="AT775" s="98"/>
      <c r="AU775" s="98"/>
      <c r="AV775" s="98"/>
      <c r="AW775" s="98"/>
      <c r="AX775" s="98"/>
      <c r="AY775" s="98"/>
      <c r="AZ775" s="98"/>
      <c r="BA775" s="98"/>
      <c r="BB775" s="98"/>
      <c r="BC775" s="98"/>
      <c r="BD775" s="98"/>
      <c r="BE775" s="98"/>
      <c r="BF775" s="98"/>
      <c r="BG775" s="98"/>
      <c r="BH775" s="98"/>
      <c r="BI775" s="98"/>
      <c r="BJ775" s="98"/>
      <c r="BK775" s="98">
        <v>4</v>
      </c>
      <c r="BL775" s="98"/>
      <c r="BM775" s="98"/>
      <c r="BN775" s="99"/>
    </row>
    <row r="776" spans="42:66">
      <c r="AP776" s="17"/>
      <c r="AQ776" s="100" t="s">
        <v>153</v>
      </c>
      <c r="AR776" s="97"/>
      <c r="AS776" s="98"/>
      <c r="AT776" s="98"/>
      <c r="AU776" s="98"/>
      <c r="AV776" s="98"/>
      <c r="AW776" s="98"/>
      <c r="AX776" s="98"/>
      <c r="AY776" s="98"/>
      <c r="AZ776" s="98"/>
      <c r="BA776" s="98"/>
      <c r="BB776" s="98"/>
      <c r="BC776" s="98"/>
      <c r="BD776" s="98"/>
      <c r="BE776" s="98"/>
      <c r="BF776" s="98"/>
      <c r="BG776" s="98"/>
      <c r="BH776" s="98"/>
      <c r="BI776" s="98"/>
      <c r="BJ776" s="98"/>
      <c r="BK776" s="98">
        <v>4</v>
      </c>
      <c r="BL776" s="98"/>
      <c r="BM776" s="98"/>
      <c r="BN776" s="99"/>
    </row>
    <row r="777" spans="42:66">
      <c r="AP777" s="17"/>
      <c r="AQ777" s="100" t="s">
        <v>154</v>
      </c>
      <c r="AR777" s="97"/>
      <c r="AS777" s="98"/>
      <c r="AT777" s="98"/>
      <c r="AU777" s="98"/>
      <c r="AV777" s="98"/>
      <c r="AW777" s="98"/>
      <c r="AX777" s="98"/>
      <c r="AY777" s="98"/>
      <c r="AZ777" s="98"/>
      <c r="BA777" s="98"/>
      <c r="BB777" s="98"/>
      <c r="BC777" s="98"/>
      <c r="BD777" s="98"/>
      <c r="BE777" s="98"/>
      <c r="BF777" s="98"/>
      <c r="BG777" s="98"/>
      <c r="BH777" s="98"/>
      <c r="BI777" s="98"/>
      <c r="BJ777" s="98"/>
      <c r="BK777" s="98">
        <v>4</v>
      </c>
      <c r="BL777" s="98"/>
      <c r="BM777" s="98"/>
      <c r="BN777" s="99"/>
    </row>
    <row r="778" spans="42:66">
      <c r="AP778" s="17"/>
      <c r="AQ778" s="100" t="s">
        <v>155</v>
      </c>
      <c r="AR778" s="97"/>
      <c r="AS778" s="98"/>
      <c r="AT778" s="98"/>
      <c r="AU778" s="98"/>
      <c r="AV778" s="98"/>
      <c r="AW778" s="98"/>
      <c r="AX778" s="98"/>
      <c r="AY778" s="98"/>
      <c r="AZ778" s="98"/>
      <c r="BA778" s="98"/>
      <c r="BB778" s="98"/>
      <c r="BC778" s="98"/>
      <c r="BD778" s="98"/>
      <c r="BE778" s="98"/>
      <c r="BF778" s="98"/>
      <c r="BG778" s="98"/>
      <c r="BH778" s="98"/>
      <c r="BI778" s="98"/>
      <c r="BJ778" s="98"/>
      <c r="BK778" s="98">
        <v>3</v>
      </c>
      <c r="BL778" s="98"/>
      <c r="BM778" s="98"/>
      <c r="BN778" s="99"/>
    </row>
    <row r="779" spans="42:66">
      <c r="AP779" s="17"/>
      <c r="AQ779" s="100" t="s">
        <v>156</v>
      </c>
      <c r="AR779" s="97"/>
      <c r="AS779" s="98"/>
      <c r="AT779" s="98"/>
      <c r="AU779" s="98"/>
      <c r="AV779" s="98"/>
      <c r="AW779" s="98"/>
      <c r="AX779" s="98"/>
      <c r="AY779" s="98"/>
      <c r="AZ779" s="98"/>
      <c r="BA779" s="98"/>
      <c r="BB779" s="98"/>
      <c r="BC779" s="98"/>
      <c r="BD779" s="98"/>
      <c r="BE779" s="98"/>
      <c r="BF779" s="98"/>
      <c r="BG779" s="98"/>
      <c r="BH779" s="98"/>
      <c r="BI779" s="98"/>
      <c r="BJ779" s="98"/>
      <c r="BK779" s="98">
        <v>3</v>
      </c>
      <c r="BL779" s="98"/>
      <c r="BM779" s="98"/>
      <c r="BN779" s="99"/>
    </row>
    <row r="780" spans="42:66">
      <c r="AP780" s="17"/>
      <c r="AQ780" s="100" t="s">
        <v>157</v>
      </c>
      <c r="AR780" s="97"/>
      <c r="AS780" s="98"/>
      <c r="AT780" s="98"/>
      <c r="AU780" s="98"/>
      <c r="AV780" s="98"/>
      <c r="AW780" s="98"/>
      <c r="AX780" s="98"/>
      <c r="AY780" s="98"/>
      <c r="AZ780" s="98"/>
      <c r="BA780" s="98"/>
      <c r="BB780" s="98"/>
      <c r="BC780" s="98"/>
      <c r="BD780" s="98"/>
      <c r="BE780" s="98"/>
      <c r="BF780" s="98"/>
      <c r="BG780" s="98"/>
      <c r="BH780" s="98"/>
      <c r="BI780" s="98"/>
      <c r="BJ780" s="98"/>
      <c r="BK780" s="98">
        <v>4</v>
      </c>
      <c r="BL780" s="98"/>
      <c r="BM780" s="98"/>
      <c r="BN780" s="99"/>
    </row>
    <row r="781" spans="42:66">
      <c r="AP781" s="15" t="s">
        <v>41</v>
      </c>
      <c r="AQ781" s="93" t="s">
        <v>140</v>
      </c>
      <c r="AR781" s="94"/>
      <c r="AS781" s="95"/>
      <c r="AT781" s="95"/>
      <c r="AU781" s="95"/>
      <c r="AV781" s="95">
        <v>3</v>
      </c>
      <c r="AW781" s="95">
        <v>5</v>
      </c>
      <c r="AX781" s="95"/>
      <c r="AY781" s="95">
        <v>3</v>
      </c>
      <c r="AZ781" s="95"/>
      <c r="BA781" s="95"/>
      <c r="BB781" s="95"/>
      <c r="BC781" s="95"/>
      <c r="BD781" s="95"/>
      <c r="BE781" s="95"/>
      <c r="BF781" s="95"/>
      <c r="BG781" s="95"/>
      <c r="BH781" s="95">
        <v>3</v>
      </c>
      <c r="BI781" s="95">
        <v>3</v>
      </c>
      <c r="BJ781" s="95"/>
      <c r="BK781" s="95"/>
      <c r="BL781" s="95"/>
      <c r="BM781" s="95"/>
      <c r="BN781" s="96"/>
    </row>
    <row r="782" spans="42:66">
      <c r="AP782" s="17"/>
      <c r="AQ782" s="100" t="s">
        <v>141</v>
      </c>
      <c r="AR782" s="97"/>
      <c r="AS782" s="98"/>
      <c r="AT782" s="98"/>
      <c r="AU782" s="98"/>
      <c r="AV782" s="98">
        <v>4</v>
      </c>
      <c r="AW782" s="98">
        <v>4</v>
      </c>
      <c r="AX782" s="98"/>
      <c r="AY782" s="98">
        <v>4</v>
      </c>
      <c r="AZ782" s="98"/>
      <c r="BA782" s="98"/>
      <c r="BB782" s="98"/>
      <c r="BC782" s="98"/>
      <c r="BD782" s="98"/>
      <c r="BE782" s="98"/>
      <c r="BF782" s="98"/>
      <c r="BG782" s="98"/>
      <c r="BH782" s="98">
        <v>3</v>
      </c>
      <c r="BI782" s="98">
        <v>4</v>
      </c>
      <c r="BJ782" s="98"/>
      <c r="BK782" s="98"/>
      <c r="BL782" s="98"/>
      <c r="BM782" s="98"/>
      <c r="BN782" s="99"/>
    </row>
    <row r="783" spans="42:66">
      <c r="AP783" s="17"/>
      <c r="AQ783" s="100" t="s">
        <v>142</v>
      </c>
      <c r="AR783" s="97"/>
      <c r="AS783" s="98"/>
      <c r="AT783" s="98"/>
      <c r="AU783" s="98"/>
      <c r="AV783" s="98">
        <v>4</v>
      </c>
      <c r="AW783" s="98">
        <v>4</v>
      </c>
      <c r="AX783" s="98"/>
      <c r="AY783" s="98">
        <v>3</v>
      </c>
      <c r="AZ783" s="98"/>
      <c r="BA783" s="98"/>
      <c r="BB783" s="98"/>
      <c r="BC783" s="98"/>
      <c r="BD783" s="98"/>
      <c r="BE783" s="98"/>
      <c r="BF783" s="98"/>
      <c r="BG783" s="98"/>
      <c r="BH783" s="98">
        <v>3</v>
      </c>
      <c r="BI783" s="98">
        <v>4</v>
      </c>
      <c r="BJ783" s="98"/>
      <c r="BK783" s="98"/>
      <c r="BL783" s="98"/>
      <c r="BM783" s="98"/>
      <c r="BN783" s="99"/>
    </row>
    <row r="784" spans="42:66">
      <c r="AP784" s="17"/>
      <c r="AQ784" s="100" t="s">
        <v>143</v>
      </c>
      <c r="AR784" s="97"/>
      <c r="AS784" s="98"/>
      <c r="AT784" s="98"/>
      <c r="AU784" s="98"/>
      <c r="AV784" s="98">
        <v>5</v>
      </c>
      <c r="AW784" s="98">
        <v>4</v>
      </c>
      <c r="AX784" s="98"/>
      <c r="AY784" s="98">
        <v>4</v>
      </c>
      <c r="AZ784" s="98"/>
      <c r="BA784" s="98"/>
      <c r="BB784" s="98"/>
      <c r="BC784" s="98"/>
      <c r="BD784" s="98"/>
      <c r="BE784" s="98"/>
      <c r="BF784" s="98"/>
      <c r="BG784" s="98"/>
      <c r="BH784" s="98">
        <v>4</v>
      </c>
      <c r="BI784" s="98">
        <v>4</v>
      </c>
      <c r="BJ784" s="98"/>
      <c r="BK784" s="98"/>
      <c r="BL784" s="98"/>
      <c r="BM784" s="98"/>
      <c r="BN784" s="99"/>
    </row>
    <row r="785" spans="42:66">
      <c r="AP785" s="17"/>
      <c r="AQ785" s="100" t="s">
        <v>144</v>
      </c>
      <c r="AR785" s="97"/>
      <c r="AS785" s="98"/>
      <c r="AT785" s="98"/>
      <c r="AU785" s="98"/>
      <c r="AV785" s="98">
        <v>3</v>
      </c>
      <c r="AW785" s="98">
        <v>4</v>
      </c>
      <c r="AX785" s="98"/>
      <c r="AY785" s="98">
        <v>4</v>
      </c>
      <c r="AZ785" s="98"/>
      <c r="BA785" s="98"/>
      <c r="BB785" s="98"/>
      <c r="BC785" s="98"/>
      <c r="BD785" s="98"/>
      <c r="BE785" s="98"/>
      <c r="BF785" s="98"/>
      <c r="BG785" s="98"/>
      <c r="BH785" s="98">
        <v>3</v>
      </c>
      <c r="BI785" s="98">
        <v>4</v>
      </c>
      <c r="BJ785" s="98"/>
      <c r="BK785" s="98"/>
      <c r="BL785" s="98"/>
      <c r="BM785" s="98"/>
      <c r="BN785" s="99"/>
    </row>
    <row r="786" spans="42:66">
      <c r="AP786" s="17"/>
      <c r="AQ786" s="100" t="s">
        <v>145</v>
      </c>
      <c r="AR786" s="97"/>
      <c r="AS786" s="98"/>
      <c r="AT786" s="98"/>
      <c r="AU786" s="98"/>
      <c r="AV786" s="98">
        <v>3</v>
      </c>
      <c r="AW786" s="98">
        <v>3</v>
      </c>
      <c r="AX786" s="98"/>
      <c r="AY786" s="98">
        <v>3</v>
      </c>
      <c r="AZ786" s="98"/>
      <c r="BA786" s="98"/>
      <c r="BB786" s="98"/>
      <c r="BC786" s="98"/>
      <c r="BD786" s="98"/>
      <c r="BE786" s="98"/>
      <c r="BF786" s="98"/>
      <c r="BG786" s="98"/>
      <c r="BH786" s="98">
        <v>3</v>
      </c>
      <c r="BI786" s="98">
        <v>2</v>
      </c>
      <c r="BJ786" s="98"/>
      <c r="BK786" s="98"/>
      <c r="BL786" s="98"/>
      <c r="BM786" s="98"/>
      <c r="BN786" s="99"/>
    </row>
    <row r="787" spans="42:66">
      <c r="AP787" s="17"/>
      <c r="AQ787" s="100" t="s">
        <v>146</v>
      </c>
      <c r="AR787" s="97"/>
      <c r="AS787" s="98"/>
      <c r="AT787" s="98"/>
      <c r="AU787" s="98"/>
      <c r="AV787" s="98">
        <v>4</v>
      </c>
      <c r="AW787" s="98">
        <v>9</v>
      </c>
      <c r="AX787" s="98"/>
      <c r="AY787" s="98">
        <v>4</v>
      </c>
      <c r="AZ787" s="98"/>
      <c r="BA787" s="98"/>
      <c r="BB787" s="98"/>
      <c r="BC787" s="98"/>
      <c r="BD787" s="98"/>
      <c r="BE787" s="98"/>
      <c r="BF787" s="98"/>
      <c r="BG787" s="98"/>
      <c r="BH787" s="98">
        <v>5</v>
      </c>
      <c r="BI787" s="98">
        <v>3</v>
      </c>
      <c r="BJ787" s="98"/>
      <c r="BK787" s="98"/>
      <c r="BL787" s="98"/>
      <c r="BM787" s="98"/>
      <c r="BN787" s="99"/>
    </row>
    <row r="788" spans="42:66">
      <c r="AP788" s="17"/>
      <c r="AQ788" s="100" t="s">
        <v>147</v>
      </c>
      <c r="AR788" s="97"/>
      <c r="AS788" s="98"/>
      <c r="AT788" s="98"/>
      <c r="AU788" s="98"/>
      <c r="AV788" s="98">
        <v>4</v>
      </c>
      <c r="AW788" s="98">
        <v>4</v>
      </c>
      <c r="AX788" s="98"/>
      <c r="AY788" s="98">
        <v>3</v>
      </c>
      <c r="AZ788" s="98"/>
      <c r="BA788" s="98"/>
      <c r="BB788" s="98"/>
      <c r="BC788" s="98"/>
      <c r="BD788" s="98"/>
      <c r="BE788" s="98"/>
      <c r="BF788" s="98"/>
      <c r="BG788" s="98"/>
      <c r="BH788" s="98">
        <v>3</v>
      </c>
      <c r="BI788" s="98">
        <v>3</v>
      </c>
      <c r="BJ788" s="98"/>
      <c r="BK788" s="98"/>
      <c r="BL788" s="98"/>
      <c r="BM788" s="98"/>
      <c r="BN788" s="99"/>
    </row>
    <row r="789" spans="42:66">
      <c r="AP789" s="17"/>
      <c r="AQ789" s="100" t="s">
        <v>148</v>
      </c>
      <c r="AR789" s="97"/>
      <c r="AS789" s="98"/>
      <c r="AT789" s="98"/>
      <c r="AU789" s="98"/>
      <c r="AV789" s="98">
        <v>2</v>
      </c>
      <c r="AW789" s="98">
        <v>3</v>
      </c>
      <c r="AX789" s="98"/>
      <c r="AY789" s="98">
        <v>5</v>
      </c>
      <c r="AZ789" s="98"/>
      <c r="BA789" s="98"/>
      <c r="BB789" s="98"/>
      <c r="BC789" s="98"/>
      <c r="BD789" s="98"/>
      <c r="BE789" s="98"/>
      <c r="BF789" s="98"/>
      <c r="BG789" s="98"/>
      <c r="BH789" s="98">
        <v>3</v>
      </c>
      <c r="BI789" s="98">
        <v>4</v>
      </c>
      <c r="BJ789" s="98"/>
      <c r="BK789" s="98"/>
      <c r="BL789" s="98"/>
      <c r="BM789" s="98"/>
      <c r="BN789" s="99"/>
    </row>
    <row r="790" spans="42:66">
      <c r="AP790" s="17"/>
      <c r="AQ790" s="100" t="s">
        <v>149</v>
      </c>
      <c r="AR790" s="97"/>
      <c r="AS790" s="98"/>
      <c r="AT790" s="98"/>
      <c r="AU790" s="98"/>
      <c r="AV790" s="98">
        <v>4</v>
      </c>
      <c r="AW790" s="98">
        <v>4</v>
      </c>
      <c r="AX790" s="98"/>
      <c r="AY790" s="98">
        <v>4</v>
      </c>
      <c r="AZ790" s="98"/>
      <c r="BA790" s="98"/>
      <c r="BB790" s="98"/>
      <c r="BC790" s="98"/>
      <c r="BD790" s="98"/>
      <c r="BE790" s="98"/>
      <c r="BF790" s="98"/>
      <c r="BG790" s="98"/>
      <c r="BH790" s="98">
        <v>3</v>
      </c>
      <c r="BI790" s="98">
        <v>3</v>
      </c>
      <c r="BJ790" s="98"/>
      <c r="BK790" s="98"/>
      <c r="BL790" s="98"/>
      <c r="BM790" s="98"/>
      <c r="BN790" s="99"/>
    </row>
    <row r="791" spans="42:66">
      <c r="AP791" s="17"/>
      <c r="AQ791" s="100" t="s">
        <v>150</v>
      </c>
      <c r="AR791" s="97"/>
      <c r="AS791" s="98"/>
      <c r="AT791" s="98"/>
      <c r="AU791" s="98"/>
      <c r="AV791" s="98">
        <v>2</v>
      </c>
      <c r="AW791" s="98">
        <v>4</v>
      </c>
      <c r="AX791" s="98"/>
      <c r="AY791" s="98">
        <v>4</v>
      </c>
      <c r="AZ791" s="98"/>
      <c r="BA791" s="98"/>
      <c r="BB791" s="98"/>
      <c r="BC791" s="98"/>
      <c r="BD791" s="98"/>
      <c r="BE791" s="98"/>
      <c r="BF791" s="98"/>
      <c r="BG791" s="98"/>
      <c r="BH791" s="98">
        <v>4</v>
      </c>
      <c r="BI791" s="98">
        <v>2</v>
      </c>
      <c r="BJ791" s="98"/>
      <c r="BK791" s="98"/>
      <c r="BL791" s="98"/>
      <c r="BM791" s="98"/>
      <c r="BN791" s="99"/>
    </row>
    <row r="792" spans="42:66">
      <c r="AP792" s="17"/>
      <c r="AQ792" s="100" t="s">
        <v>151</v>
      </c>
      <c r="AR792" s="97"/>
      <c r="AS792" s="98"/>
      <c r="AT792" s="98"/>
      <c r="AU792" s="98"/>
      <c r="AV792" s="98">
        <v>4</v>
      </c>
      <c r="AW792" s="98">
        <v>5</v>
      </c>
      <c r="AX792" s="98"/>
      <c r="AY792" s="98">
        <v>3</v>
      </c>
      <c r="AZ792" s="98"/>
      <c r="BA792" s="98"/>
      <c r="BB792" s="98"/>
      <c r="BC792" s="98"/>
      <c r="BD792" s="98"/>
      <c r="BE792" s="98"/>
      <c r="BF792" s="98"/>
      <c r="BG792" s="98"/>
      <c r="BH792" s="98">
        <v>2</v>
      </c>
      <c r="BI792" s="98">
        <v>3</v>
      </c>
      <c r="BJ792" s="98"/>
      <c r="BK792" s="98"/>
      <c r="BL792" s="98"/>
      <c r="BM792" s="98"/>
      <c r="BN792" s="99"/>
    </row>
    <row r="793" spans="42:66">
      <c r="AP793" s="17"/>
      <c r="AQ793" s="100" t="s">
        <v>152</v>
      </c>
      <c r="AR793" s="97"/>
      <c r="AS793" s="98"/>
      <c r="AT793" s="98"/>
      <c r="AU793" s="98"/>
      <c r="AV793" s="98">
        <v>3</v>
      </c>
      <c r="AW793" s="98">
        <v>3</v>
      </c>
      <c r="AX793" s="98"/>
      <c r="AY793" s="98">
        <v>3</v>
      </c>
      <c r="AZ793" s="98"/>
      <c r="BA793" s="98"/>
      <c r="BB793" s="98"/>
      <c r="BC793" s="98"/>
      <c r="BD793" s="98"/>
      <c r="BE793" s="98"/>
      <c r="BF793" s="98"/>
      <c r="BG793" s="98"/>
      <c r="BH793" s="98">
        <v>2</v>
      </c>
      <c r="BI793" s="98">
        <v>2</v>
      </c>
      <c r="BJ793" s="98"/>
      <c r="BK793" s="98"/>
      <c r="BL793" s="98"/>
      <c r="BM793" s="98"/>
      <c r="BN793" s="99"/>
    </row>
    <row r="794" spans="42:66">
      <c r="AP794" s="17"/>
      <c r="AQ794" s="100" t="s">
        <v>153</v>
      </c>
      <c r="AR794" s="97"/>
      <c r="AS794" s="98"/>
      <c r="AT794" s="98"/>
      <c r="AU794" s="98"/>
      <c r="AV794" s="98">
        <v>4</v>
      </c>
      <c r="AW794" s="98">
        <v>4</v>
      </c>
      <c r="AX794" s="98"/>
      <c r="AY794" s="98">
        <v>5</v>
      </c>
      <c r="AZ794" s="98"/>
      <c r="BA794" s="98"/>
      <c r="BB794" s="98"/>
      <c r="BC794" s="98"/>
      <c r="BD794" s="98"/>
      <c r="BE794" s="98"/>
      <c r="BF794" s="98"/>
      <c r="BG794" s="98"/>
      <c r="BH794" s="98">
        <v>4</v>
      </c>
      <c r="BI794" s="98">
        <v>4</v>
      </c>
      <c r="BJ794" s="98"/>
      <c r="BK794" s="98"/>
      <c r="BL794" s="98"/>
      <c r="BM794" s="98"/>
      <c r="BN794" s="99"/>
    </row>
    <row r="795" spans="42:66">
      <c r="AP795" s="17"/>
      <c r="AQ795" s="100" t="s">
        <v>154</v>
      </c>
      <c r="AR795" s="97"/>
      <c r="AS795" s="98"/>
      <c r="AT795" s="98"/>
      <c r="AU795" s="98"/>
      <c r="AV795" s="98">
        <v>3</v>
      </c>
      <c r="AW795" s="98">
        <v>3</v>
      </c>
      <c r="AX795" s="98"/>
      <c r="AY795" s="98">
        <v>3</v>
      </c>
      <c r="AZ795" s="98"/>
      <c r="BA795" s="98"/>
      <c r="BB795" s="98"/>
      <c r="BC795" s="98"/>
      <c r="BD795" s="98"/>
      <c r="BE795" s="98"/>
      <c r="BF795" s="98"/>
      <c r="BG795" s="98"/>
      <c r="BH795" s="98">
        <v>3</v>
      </c>
      <c r="BI795" s="98">
        <v>3</v>
      </c>
      <c r="BJ795" s="98"/>
      <c r="BK795" s="98"/>
      <c r="BL795" s="98"/>
      <c r="BM795" s="98"/>
      <c r="BN795" s="99"/>
    </row>
    <row r="796" spans="42:66">
      <c r="AP796" s="17"/>
      <c r="AQ796" s="100" t="s">
        <v>155</v>
      </c>
      <c r="AR796" s="97"/>
      <c r="AS796" s="98"/>
      <c r="AT796" s="98"/>
      <c r="AU796" s="98"/>
      <c r="AV796" s="98">
        <v>3</v>
      </c>
      <c r="AW796" s="98">
        <v>4</v>
      </c>
      <c r="AX796" s="98"/>
      <c r="AY796" s="98">
        <v>2</v>
      </c>
      <c r="AZ796" s="98"/>
      <c r="BA796" s="98"/>
      <c r="BB796" s="98"/>
      <c r="BC796" s="98"/>
      <c r="BD796" s="98"/>
      <c r="BE796" s="98"/>
      <c r="BF796" s="98"/>
      <c r="BG796" s="98"/>
      <c r="BH796" s="98">
        <v>4</v>
      </c>
      <c r="BI796" s="98">
        <v>2</v>
      </c>
      <c r="BJ796" s="98"/>
      <c r="BK796" s="98"/>
      <c r="BL796" s="98"/>
      <c r="BM796" s="98"/>
      <c r="BN796" s="99"/>
    </row>
    <row r="797" spans="42:66">
      <c r="AP797" s="17"/>
      <c r="AQ797" s="100" t="s">
        <v>156</v>
      </c>
      <c r="AR797" s="97"/>
      <c r="AS797" s="98"/>
      <c r="AT797" s="98"/>
      <c r="AU797" s="98"/>
      <c r="AV797" s="98">
        <v>4</v>
      </c>
      <c r="AW797" s="98">
        <v>3</v>
      </c>
      <c r="AX797" s="98"/>
      <c r="AY797" s="98">
        <v>4</v>
      </c>
      <c r="AZ797" s="98"/>
      <c r="BA797" s="98"/>
      <c r="BB797" s="98"/>
      <c r="BC797" s="98"/>
      <c r="BD797" s="98"/>
      <c r="BE797" s="98"/>
      <c r="BF797" s="98"/>
      <c r="BG797" s="98"/>
      <c r="BH797" s="98">
        <v>3</v>
      </c>
      <c r="BI797" s="98">
        <v>3</v>
      </c>
      <c r="BJ797" s="98"/>
      <c r="BK797" s="98"/>
      <c r="BL797" s="98"/>
      <c r="BM797" s="98"/>
      <c r="BN797" s="99"/>
    </row>
    <row r="798" spans="42:66">
      <c r="AP798" s="17"/>
      <c r="AQ798" s="100" t="s">
        <v>157</v>
      </c>
      <c r="AR798" s="97"/>
      <c r="AS798" s="98"/>
      <c r="AT798" s="98"/>
      <c r="AU798" s="98"/>
      <c r="AV798" s="98">
        <v>2</v>
      </c>
      <c r="AW798" s="98">
        <v>4</v>
      </c>
      <c r="AX798" s="98"/>
      <c r="AY798" s="98">
        <v>3</v>
      </c>
      <c r="AZ798" s="98"/>
      <c r="BA798" s="98"/>
      <c r="BB798" s="98"/>
      <c r="BC798" s="98"/>
      <c r="BD798" s="98"/>
      <c r="BE798" s="98"/>
      <c r="BF798" s="98"/>
      <c r="BG798" s="98"/>
      <c r="BH798" s="98">
        <v>3</v>
      </c>
      <c r="BI798" s="98">
        <v>2</v>
      </c>
      <c r="BJ798" s="98"/>
      <c r="BK798" s="98"/>
      <c r="BL798" s="98"/>
      <c r="BM798" s="98"/>
      <c r="BN798" s="99"/>
    </row>
    <row r="799" spans="42:66">
      <c r="AP799" s="15" t="s">
        <v>54</v>
      </c>
      <c r="AQ799" s="93" t="s">
        <v>140</v>
      </c>
      <c r="AR799" s="94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>
        <v>5</v>
      </c>
      <c r="BH799" s="95"/>
      <c r="BI799" s="95"/>
      <c r="BJ799" s="95"/>
      <c r="BK799" s="95"/>
      <c r="BL799" s="95"/>
      <c r="BM799" s="95"/>
      <c r="BN799" s="96"/>
    </row>
    <row r="800" spans="42:66">
      <c r="AP800" s="17"/>
      <c r="AQ800" s="100" t="s">
        <v>141</v>
      </c>
      <c r="AR800" s="97"/>
      <c r="AS800" s="98"/>
      <c r="AT800" s="98"/>
      <c r="AU800" s="98"/>
      <c r="AV800" s="98"/>
      <c r="AW800" s="98"/>
      <c r="AX800" s="98"/>
      <c r="AY800" s="98"/>
      <c r="AZ800" s="98"/>
      <c r="BA800" s="98"/>
      <c r="BB800" s="98"/>
      <c r="BC800" s="98"/>
      <c r="BD800" s="98"/>
      <c r="BE800" s="98"/>
      <c r="BF800" s="98"/>
      <c r="BG800" s="98">
        <v>3</v>
      </c>
      <c r="BH800" s="98"/>
      <c r="BI800" s="98"/>
      <c r="BJ800" s="98"/>
      <c r="BK800" s="98"/>
      <c r="BL800" s="98"/>
      <c r="BM800" s="98"/>
      <c r="BN800" s="99"/>
    </row>
    <row r="801" spans="42:66">
      <c r="AP801" s="17"/>
      <c r="AQ801" s="100" t="s">
        <v>142</v>
      </c>
      <c r="AR801" s="97"/>
      <c r="AS801" s="98"/>
      <c r="AT801" s="98"/>
      <c r="AU801" s="98"/>
      <c r="AV801" s="98"/>
      <c r="AW801" s="98"/>
      <c r="AX801" s="98"/>
      <c r="AY801" s="98"/>
      <c r="AZ801" s="98"/>
      <c r="BA801" s="98"/>
      <c r="BB801" s="98"/>
      <c r="BC801" s="98"/>
      <c r="BD801" s="98"/>
      <c r="BE801" s="98"/>
      <c r="BF801" s="98"/>
      <c r="BG801" s="98">
        <v>4</v>
      </c>
      <c r="BH801" s="98"/>
      <c r="BI801" s="98"/>
      <c r="BJ801" s="98"/>
      <c r="BK801" s="98"/>
      <c r="BL801" s="98"/>
      <c r="BM801" s="98"/>
      <c r="BN801" s="99"/>
    </row>
    <row r="802" spans="42:66">
      <c r="AP802" s="17"/>
      <c r="AQ802" s="100" t="s">
        <v>143</v>
      </c>
      <c r="AR802" s="97"/>
      <c r="AS802" s="98"/>
      <c r="AT802" s="98"/>
      <c r="AU802" s="98"/>
      <c r="AV802" s="98"/>
      <c r="AW802" s="98"/>
      <c r="AX802" s="98"/>
      <c r="AY802" s="98"/>
      <c r="AZ802" s="98"/>
      <c r="BA802" s="98"/>
      <c r="BB802" s="98"/>
      <c r="BC802" s="98"/>
      <c r="BD802" s="98"/>
      <c r="BE802" s="98"/>
      <c r="BF802" s="98"/>
      <c r="BG802" s="98">
        <v>6</v>
      </c>
      <c r="BH802" s="98"/>
      <c r="BI802" s="98"/>
      <c r="BJ802" s="98"/>
      <c r="BK802" s="98"/>
      <c r="BL802" s="98"/>
      <c r="BM802" s="98"/>
      <c r="BN802" s="99"/>
    </row>
    <row r="803" spans="42:66">
      <c r="AP803" s="17"/>
      <c r="AQ803" s="100" t="s">
        <v>144</v>
      </c>
      <c r="AR803" s="97"/>
      <c r="AS803" s="98"/>
      <c r="AT803" s="98"/>
      <c r="AU803" s="98"/>
      <c r="AV803" s="98"/>
      <c r="AW803" s="98"/>
      <c r="AX803" s="98"/>
      <c r="AY803" s="98"/>
      <c r="AZ803" s="98"/>
      <c r="BA803" s="98"/>
      <c r="BB803" s="98"/>
      <c r="BC803" s="98"/>
      <c r="BD803" s="98"/>
      <c r="BE803" s="98"/>
      <c r="BF803" s="98"/>
      <c r="BG803" s="98">
        <v>4</v>
      </c>
      <c r="BH803" s="98"/>
      <c r="BI803" s="98"/>
      <c r="BJ803" s="98"/>
      <c r="BK803" s="98"/>
      <c r="BL803" s="98"/>
      <c r="BM803" s="98"/>
      <c r="BN803" s="99"/>
    </row>
    <row r="804" spans="42:66">
      <c r="AP804" s="17"/>
      <c r="AQ804" s="100" t="s">
        <v>145</v>
      </c>
      <c r="AR804" s="97"/>
      <c r="AS804" s="98"/>
      <c r="AT804" s="98"/>
      <c r="AU804" s="98"/>
      <c r="AV804" s="98"/>
      <c r="AW804" s="98"/>
      <c r="AX804" s="98"/>
      <c r="AY804" s="98"/>
      <c r="AZ804" s="98"/>
      <c r="BA804" s="98"/>
      <c r="BB804" s="98"/>
      <c r="BC804" s="98"/>
      <c r="BD804" s="98"/>
      <c r="BE804" s="98"/>
      <c r="BF804" s="98"/>
      <c r="BG804" s="98">
        <v>4</v>
      </c>
      <c r="BH804" s="98"/>
      <c r="BI804" s="98"/>
      <c r="BJ804" s="98"/>
      <c r="BK804" s="98"/>
      <c r="BL804" s="98"/>
      <c r="BM804" s="98"/>
      <c r="BN804" s="99"/>
    </row>
    <row r="805" spans="42:66">
      <c r="AP805" s="17"/>
      <c r="AQ805" s="100" t="s">
        <v>146</v>
      </c>
      <c r="AR805" s="97"/>
      <c r="AS805" s="98"/>
      <c r="AT805" s="98"/>
      <c r="AU805" s="98"/>
      <c r="AV805" s="98"/>
      <c r="AW805" s="98"/>
      <c r="AX805" s="98"/>
      <c r="AY805" s="98"/>
      <c r="AZ805" s="98"/>
      <c r="BA805" s="98"/>
      <c r="BB805" s="98"/>
      <c r="BC805" s="98"/>
      <c r="BD805" s="98"/>
      <c r="BE805" s="98"/>
      <c r="BF805" s="98"/>
      <c r="BG805" s="98">
        <v>6</v>
      </c>
      <c r="BH805" s="98"/>
      <c r="BI805" s="98"/>
      <c r="BJ805" s="98"/>
      <c r="BK805" s="98"/>
      <c r="BL805" s="98"/>
      <c r="BM805" s="98"/>
      <c r="BN805" s="99"/>
    </row>
    <row r="806" spans="42:66">
      <c r="AP806" s="17"/>
      <c r="AQ806" s="100" t="s">
        <v>147</v>
      </c>
      <c r="AR806" s="97"/>
      <c r="AS806" s="98"/>
      <c r="AT806" s="98"/>
      <c r="AU806" s="98"/>
      <c r="AV806" s="98"/>
      <c r="AW806" s="98"/>
      <c r="AX806" s="98"/>
      <c r="AY806" s="98"/>
      <c r="AZ806" s="98"/>
      <c r="BA806" s="98"/>
      <c r="BB806" s="98"/>
      <c r="BC806" s="98"/>
      <c r="BD806" s="98"/>
      <c r="BE806" s="98"/>
      <c r="BF806" s="98"/>
      <c r="BG806" s="98">
        <v>6</v>
      </c>
      <c r="BH806" s="98"/>
      <c r="BI806" s="98"/>
      <c r="BJ806" s="98"/>
      <c r="BK806" s="98"/>
      <c r="BL806" s="98"/>
      <c r="BM806" s="98"/>
      <c r="BN806" s="99"/>
    </row>
    <row r="807" spans="42:66">
      <c r="AP807" s="17"/>
      <c r="AQ807" s="100" t="s">
        <v>148</v>
      </c>
      <c r="AR807" s="97"/>
      <c r="AS807" s="98"/>
      <c r="AT807" s="98"/>
      <c r="AU807" s="98"/>
      <c r="AV807" s="98"/>
      <c r="AW807" s="98"/>
      <c r="AX807" s="98"/>
      <c r="AY807" s="98"/>
      <c r="AZ807" s="98"/>
      <c r="BA807" s="98"/>
      <c r="BB807" s="98"/>
      <c r="BC807" s="98"/>
      <c r="BD807" s="98"/>
      <c r="BE807" s="98"/>
      <c r="BF807" s="98"/>
      <c r="BG807" s="98">
        <v>3</v>
      </c>
      <c r="BH807" s="98"/>
      <c r="BI807" s="98"/>
      <c r="BJ807" s="98"/>
      <c r="BK807" s="98"/>
      <c r="BL807" s="98"/>
      <c r="BM807" s="98"/>
      <c r="BN807" s="99"/>
    </row>
    <row r="808" spans="42:66">
      <c r="AP808" s="17"/>
      <c r="AQ808" s="100" t="s">
        <v>149</v>
      </c>
      <c r="AR808" s="97"/>
      <c r="AS808" s="98"/>
      <c r="AT808" s="98"/>
      <c r="AU808" s="98"/>
      <c r="AV808" s="98"/>
      <c r="AW808" s="98"/>
      <c r="AX808" s="98"/>
      <c r="AY808" s="98"/>
      <c r="AZ808" s="98"/>
      <c r="BA808" s="98"/>
      <c r="BB808" s="98"/>
      <c r="BC808" s="98"/>
      <c r="BD808" s="98"/>
      <c r="BE808" s="98"/>
      <c r="BF808" s="98"/>
      <c r="BG808" s="98">
        <v>3</v>
      </c>
      <c r="BH808" s="98"/>
      <c r="BI808" s="98"/>
      <c r="BJ808" s="98"/>
      <c r="BK808" s="98"/>
      <c r="BL808" s="98"/>
      <c r="BM808" s="98"/>
      <c r="BN808" s="99"/>
    </row>
    <row r="809" spans="42:66">
      <c r="AP809" s="17"/>
      <c r="AQ809" s="100" t="s">
        <v>150</v>
      </c>
      <c r="AR809" s="97"/>
      <c r="AS809" s="98"/>
      <c r="AT809" s="98"/>
      <c r="AU809" s="98"/>
      <c r="AV809" s="98"/>
      <c r="AW809" s="98"/>
      <c r="AX809" s="98"/>
      <c r="AY809" s="98"/>
      <c r="AZ809" s="98"/>
      <c r="BA809" s="98"/>
      <c r="BB809" s="98"/>
      <c r="BC809" s="98"/>
      <c r="BD809" s="98"/>
      <c r="BE809" s="98"/>
      <c r="BF809" s="98"/>
      <c r="BG809" s="98">
        <v>4</v>
      </c>
      <c r="BH809" s="98"/>
      <c r="BI809" s="98"/>
      <c r="BJ809" s="98"/>
      <c r="BK809" s="98"/>
      <c r="BL809" s="98"/>
      <c r="BM809" s="98"/>
      <c r="BN809" s="99"/>
    </row>
    <row r="810" spans="42:66">
      <c r="AP810" s="17"/>
      <c r="AQ810" s="100" t="s">
        <v>151</v>
      </c>
      <c r="AR810" s="97"/>
      <c r="AS810" s="98"/>
      <c r="AT810" s="98"/>
      <c r="AU810" s="98"/>
      <c r="AV810" s="98"/>
      <c r="AW810" s="98"/>
      <c r="AX810" s="98"/>
      <c r="AY810" s="98"/>
      <c r="AZ810" s="98"/>
      <c r="BA810" s="98"/>
      <c r="BB810" s="98"/>
      <c r="BC810" s="98"/>
      <c r="BD810" s="98"/>
      <c r="BE810" s="98"/>
      <c r="BF810" s="98"/>
      <c r="BG810" s="98">
        <v>3</v>
      </c>
      <c r="BH810" s="98"/>
      <c r="BI810" s="98"/>
      <c r="BJ810" s="98"/>
      <c r="BK810" s="98"/>
      <c r="BL810" s="98"/>
      <c r="BM810" s="98"/>
      <c r="BN810" s="99"/>
    </row>
    <row r="811" spans="42:66">
      <c r="AP811" s="17"/>
      <c r="AQ811" s="100" t="s">
        <v>152</v>
      </c>
      <c r="AR811" s="97"/>
      <c r="AS811" s="98"/>
      <c r="AT811" s="98"/>
      <c r="AU811" s="98"/>
      <c r="AV811" s="98"/>
      <c r="AW811" s="98"/>
      <c r="AX811" s="98"/>
      <c r="AY811" s="98"/>
      <c r="AZ811" s="98"/>
      <c r="BA811" s="98"/>
      <c r="BB811" s="98"/>
      <c r="BC811" s="98"/>
      <c r="BD811" s="98"/>
      <c r="BE811" s="98"/>
      <c r="BF811" s="98"/>
      <c r="BG811" s="98">
        <v>2</v>
      </c>
      <c r="BH811" s="98"/>
      <c r="BI811" s="98"/>
      <c r="BJ811" s="98"/>
      <c r="BK811" s="98"/>
      <c r="BL811" s="98"/>
      <c r="BM811" s="98"/>
      <c r="BN811" s="99"/>
    </row>
    <row r="812" spans="42:66">
      <c r="AP812" s="17"/>
      <c r="AQ812" s="100" t="s">
        <v>153</v>
      </c>
      <c r="AR812" s="97"/>
      <c r="AS812" s="98"/>
      <c r="AT812" s="98"/>
      <c r="AU812" s="98"/>
      <c r="AV812" s="98"/>
      <c r="AW812" s="98"/>
      <c r="AX812" s="98"/>
      <c r="AY812" s="98"/>
      <c r="AZ812" s="98"/>
      <c r="BA812" s="98"/>
      <c r="BB812" s="98"/>
      <c r="BC812" s="98"/>
      <c r="BD812" s="98"/>
      <c r="BE812" s="98"/>
      <c r="BF812" s="98"/>
      <c r="BG812" s="98">
        <v>6</v>
      </c>
      <c r="BH812" s="98"/>
      <c r="BI812" s="98"/>
      <c r="BJ812" s="98"/>
      <c r="BK812" s="98"/>
      <c r="BL812" s="98"/>
      <c r="BM812" s="98"/>
      <c r="BN812" s="99"/>
    </row>
    <row r="813" spans="42:66">
      <c r="AP813" s="17"/>
      <c r="AQ813" s="100" t="s">
        <v>154</v>
      </c>
      <c r="AR813" s="97"/>
      <c r="AS813" s="98"/>
      <c r="AT813" s="98"/>
      <c r="AU813" s="98"/>
      <c r="AV813" s="98"/>
      <c r="AW813" s="98"/>
      <c r="AX813" s="98"/>
      <c r="AY813" s="98"/>
      <c r="AZ813" s="98"/>
      <c r="BA813" s="98"/>
      <c r="BB813" s="98"/>
      <c r="BC813" s="98"/>
      <c r="BD813" s="98"/>
      <c r="BE813" s="98"/>
      <c r="BF813" s="98"/>
      <c r="BG813" s="98">
        <v>4</v>
      </c>
      <c r="BH813" s="98"/>
      <c r="BI813" s="98"/>
      <c r="BJ813" s="98"/>
      <c r="BK813" s="98"/>
      <c r="BL813" s="98"/>
      <c r="BM813" s="98"/>
      <c r="BN813" s="99"/>
    </row>
    <row r="814" spans="42:66">
      <c r="AP814" s="17"/>
      <c r="AQ814" s="100" t="s">
        <v>155</v>
      </c>
      <c r="AR814" s="97"/>
      <c r="AS814" s="98"/>
      <c r="AT814" s="98"/>
      <c r="AU814" s="98"/>
      <c r="AV814" s="98"/>
      <c r="AW814" s="98"/>
      <c r="AX814" s="98"/>
      <c r="AY814" s="98"/>
      <c r="AZ814" s="98"/>
      <c r="BA814" s="98"/>
      <c r="BB814" s="98"/>
      <c r="BC814" s="98"/>
      <c r="BD814" s="98"/>
      <c r="BE814" s="98"/>
      <c r="BF814" s="98"/>
      <c r="BG814" s="98">
        <v>3</v>
      </c>
      <c r="BH814" s="98"/>
      <c r="BI814" s="98"/>
      <c r="BJ814" s="98"/>
      <c r="BK814" s="98"/>
      <c r="BL814" s="98"/>
      <c r="BM814" s="98"/>
      <c r="BN814" s="99"/>
    </row>
    <row r="815" spans="42:66">
      <c r="AP815" s="17"/>
      <c r="AQ815" s="100" t="s">
        <v>156</v>
      </c>
      <c r="AR815" s="97"/>
      <c r="AS815" s="98"/>
      <c r="AT815" s="98"/>
      <c r="AU815" s="98"/>
      <c r="AV815" s="98"/>
      <c r="AW815" s="98"/>
      <c r="AX815" s="98"/>
      <c r="AY815" s="98"/>
      <c r="AZ815" s="98"/>
      <c r="BA815" s="98"/>
      <c r="BB815" s="98"/>
      <c r="BC815" s="98"/>
      <c r="BD815" s="98"/>
      <c r="BE815" s="98"/>
      <c r="BF815" s="98"/>
      <c r="BG815" s="98">
        <v>3</v>
      </c>
      <c r="BH815" s="98"/>
      <c r="BI815" s="98"/>
      <c r="BJ815" s="98"/>
      <c r="BK815" s="98"/>
      <c r="BL815" s="98"/>
      <c r="BM815" s="98"/>
      <c r="BN815" s="99"/>
    </row>
    <row r="816" spans="42:66">
      <c r="AP816" s="17"/>
      <c r="AQ816" s="100" t="s">
        <v>157</v>
      </c>
      <c r="AR816" s="97"/>
      <c r="AS816" s="98"/>
      <c r="AT816" s="98"/>
      <c r="AU816" s="98"/>
      <c r="AV816" s="98"/>
      <c r="AW816" s="98"/>
      <c r="AX816" s="98"/>
      <c r="AY816" s="98"/>
      <c r="AZ816" s="98"/>
      <c r="BA816" s="98"/>
      <c r="BB816" s="98"/>
      <c r="BC816" s="98"/>
      <c r="BD816" s="98"/>
      <c r="BE816" s="98"/>
      <c r="BF816" s="98"/>
      <c r="BG816" s="98">
        <v>4</v>
      </c>
      <c r="BH816" s="98"/>
      <c r="BI816" s="98"/>
      <c r="BJ816" s="98"/>
      <c r="BK816" s="98"/>
      <c r="BL816" s="98"/>
      <c r="BM816" s="98"/>
      <c r="BN816" s="99"/>
    </row>
    <row r="817" spans="42:66">
      <c r="AP817" s="15" t="s">
        <v>102</v>
      </c>
      <c r="AQ817" s="93" t="s">
        <v>140</v>
      </c>
      <c r="AR817" s="94"/>
      <c r="AS817" s="95"/>
      <c r="AT817" s="95"/>
      <c r="AU817" s="95"/>
      <c r="AV817" s="95">
        <v>4</v>
      </c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6"/>
    </row>
    <row r="818" spans="42:66">
      <c r="AP818" s="17"/>
      <c r="AQ818" s="100" t="s">
        <v>141</v>
      </c>
      <c r="AR818" s="97"/>
      <c r="AS818" s="98"/>
      <c r="AT818" s="98"/>
      <c r="AU818" s="98"/>
      <c r="AV818" s="98">
        <v>3</v>
      </c>
      <c r="AW818" s="98"/>
      <c r="AX818" s="98"/>
      <c r="AY818" s="98"/>
      <c r="AZ818" s="98"/>
      <c r="BA818" s="98"/>
      <c r="BB818" s="98"/>
      <c r="BC818" s="98"/>
      <c r="BD818" s="98"/>
      <c r="BE818" s="98"/>
      <c r="BF818" s="98"/>
      <c r="BG818" s="98"/>
      <c r="BH818" s="98"/>
      <c r="BI818" s="98"/>
      <c r="BJ818" s="98"/>
      <c r="BK818" s="98"/>
      <c r="BL818" s="98"/>
      <c r="BM818" s="98"/>
      <c r="BN818" s="99"/>
    </row>
    <row r="819" spans="42:66">
      <c r="AP819" s="17"/>
      <c r="AQ819" s="100" t="s">
        <v>142</v>
      </c>
      <c r="AR819" s="97"/>
      <c r="AS819" s="98"/>
      <c r="AT819" s="98"/>
      <c r="AU819" s="98"/>
      <c r="AV819" s="98">
        <v>4</v>
      </c>
      <c r="AW819" s="98"/>
      <c r="AX819" s="98"/>
      <c r="AY819" s="98"/>
      <c r="AZ819" s="98"/>
      <c r="BA819" s="98"/>
      <c r="BB819" s="98"/>
      <c r="BC819" s="98"/>
      <c r="BD819" s="98"/>
      <c r="BE819" s="98"/>
      <c r="BF819" s="98"/>
      <c r="BG819" s="98"/>
      <c r="BH819" s="98"/>
      <c r="BI819" s="98"/>
      <c r="BJ819" s="98"/>
      <c r="BK819" s="98"/>
      <c r="BL819" s="98"/>
      <c r="BM819" s="98"/>
      <c r="BN819" s="99"/>
    </row>
    <row r="820" spans="42:66">
      <c r="AP820" s="17"/>
      <c r="AQ820" s="100" t="s">
        <v>143</v>
      </c>
      <c r="AR820" s="97"/>
      <c r="AS820" s="98"/>
      <c r="AT820" s="98"/>
      <c r="AU820" s="98"/>
      <c r="AV820" s="98">
        <v>6</v>
      </c>
      <c r="AW820" s="98"/>
      <c r="AX820" s="98"/>
      <c r="AY820" s="98"/>
      <c r="AZ820" s="98"/>
      <c r="BA820" s="98"/>
      <c r="BB820" s="98"/>
      <c r="BC820" s="98"/>
      <c r="BD820" s="98"/>
      <c r="BE820" s="98"/>
      <c r="BF820" s="98"/>
      <c r="BG820" s="98"/>
      <c r="BH820" s="98"/>
      <c r="BI820" s="98"/>
      <c r="BJ820" s="98"/>
      <c r="BK820" s="98"/>
      <c r="BL820" s="98"/>
      <c r="BM820" s="98"/>
      <c r="BN820" s="99"/>
    </row>
    <row r="821" spans="42:66">
      <c r="AP821" s="17"/>
      <c r="AQ821" s="100" t="s">
        <v>144</v>
      </c>
      <c r="AR821" s="97"/>
      <c r="AS821" s="98"/>
      <c r="AT821" s="98"/>
      <c r="AU821" s="98"/>
      <c r="AV821" s="98">
        <v>4</v>
      </c>
      <c r="AW821" s="98"/>
      <c r="AX821" s="98"/>
      <c r="AY821" s="98"/>
      <c r="AZ821" s="98"/>
      <c r="BA821" s="98"/>
      <c r="BB821" s="98"/>
      <c r="BC821" s="98"/>
      <c r="BD821" s="98"/>
      <c r="BE821" s="98"/>
      <c r="BF821" s="98"/>
      <c r="BG821" s="98"/>
      <c r="BH821" s="98"/>
      <c r="BI821" s="98"/>
      <c r="BJ821" s="98"/>
      <c r="BK821" s="98"/>
      <c r="BL821" s="98"/>
      <c r="BM821" s="98"/>
      <c r="BN821" s="99"/>
    </row>
    <row r="822" spans="42:66">
      <c r="AP822" s="17"/>
      <c r="AQ822" s="100" t="s">
        <v>145</v>
      </c>
      <c r="AR822" s="97"/>
      <c r="AS822" s="98"/>
      <c r="AT822" s="98"/>
      <c r="AU822" s="98"/>
      <c r="AV822" s="98">
        <v>3</v>
      </c>
      <c r="AW822" s="98"/>
      <c r="AX822" s="98"/>
      <c r="AY822" s="98"/>
      <c r="AZ822" s="98"/>
      <c r="BA822" s="98"/>
      <c r="BB822" s="98"/>
      <c r="BC822" s="98"/>
      <c r="BD822" s="98"/>
      <c r="BE822" s="98"/>
      <c r="BF822" s="98"/>
      <c r="BG822" s="98"/>
      <c r="BH822" s="98"/>
      <c r="BI822" s="98"/>
      <c r="BJ822" s="98"/>
      <c r="BK822" s="98"/>
      <c r="BL822" s="98"/>
      <c r="BM822" s="98"/>
      <c r="BN822" s="99"/>
    </row>
    <row r="823" spans="42:66">
      <c r="AP823" s="17"/>
      <c r="AQ823" s="100" t="s">
        <v>146</v>
      </c>
      <c r="AR823" s="97"/>
      <c r="AS823" s="98"/>
      <c r="AT823" s="98"/>
      <c r="AU823" s="98"/>
      <c r="AV823" s="98">
        <v>5</v>
      </c>
      <c r="AW823" s="98"/>
      <c r="AX823" s="98"/>
      <c r="AY823" s="98"/>
      <c r="AZ823" s="98"/>
      <c r="BA823" s="98"/>
      <c r="BB823" s="98"/>
      <c r="BC823" s="98"/>
      <c r="BD823" s="98"/>
      <c r="BE823" s="98"/>
      <c r="BF823" s="98"/>
      <c r="BG823" s="98"/>
      <c r="BH823" s="98"/>
      <c r="BI823" s="98"/>
      <c r="BJ823" s="98"/>
      <c r="BK823" s="98"/>
      <c r="BL823" s="98"/>
      <c r="BM823" s="98"/>
      <c r="BN823" s="99"/>
    </row>
    <row r="824" spans="42:66">
      <c r="AP824" s="17"/>
      <c r="AQ824" s="100" t="s">
        <v>147</v>
      </c>
      <c r="AR824" s="97"/>
      <c r="AS824" s="98"/>
      <c r="AT824" s="98"/>
      <c r="AU824" s="98"/>
      <c r="AV824" s="98">
        <v>3</v>
      </c>
      <c r="AW824" s="98"/>
      <c r="AX824" s="98"/>
      <c r="AY824" s="98"/>
      <c r="AZ824" s="98"/>
      <c r="BA824" s="98"/>
      <c r="BB824" s="98"/>
      <c r="BC824" s="98"/>
      <c r="BD824" s="98"/>
      <c r="BE824" s="98"/>
      <c r="BF824" s="98"/>
      <c r="BG824" s="98"/>
      <c r="BH824" s="98"/>
      <c r="BI824" s="98"/>
      <c r="BJ824" s="98"/>
      <c r="BK824" s="98"/>
      <c r="BL824" s="98"/>
      <c r="BM824" s="98"/>
      <c r="BN824" s="99"/>
    </row>
    <row r="825" spans="42:66">
      <c r="AP825" s="17"/>
      <c r="AQ825" s="100" t="s">
        <v>148</v>
      </c>
      <c r="AR825" s="97"/>
      <c r="AS825" s="98"/>
      <c r="AT825" s="98"/>
      <c r="AU825" s="98"/>
      <c r="AV825" s="98">
        <v>3</v>
      </c>
      <c r="AW825" s="98"/>
      <c r="AX825" s="98"/>
      <c r="AY825" s="98"/>
      <c r="AZ825" s="98"/>
      <c r="BA825" s="98"/>
      <c r="BB825" s="98"/>
      <c r="BC825" s="98"/>
      <c r="BD825" s="98"/>
      <c r="BE825" s="98"/>
      <c r="BF825" s="98"/>
      <c r="BG825" s="98"/>
      <c r="BH825" s="98"/>
      <c r="BI825" s="98"/>
      <c r="BJ825" s="98"/>
      <c r="BK825" s="98"/>
      <c r="BL825" s="98"/>
      <c r="BM825" s="98"/>
      <c r="BN825" s="99"/>
    </row>
    <row r="826" spans="42:66">
      <c r="AP826" s="17"/>
      <c r="AQ826" s="100" t="s">
        <v>149</v>
      </c>
      <c r="AR826" s="97"/>
      <c r="AS826" s="98"/>
      <c r="AT826" s="98"/>
      <c r="AU826" s="98"/>
      <c r="AV826" s="98">
        <v>3</v>
      </c>
      <c r="AW826" s="98"/>
      <c r="AX826" s="98"/>
      <c r="AY826" s="98"/>
      <c r="AZ826" s="98"/>
      <c r="BA826" s="98"/>
      <c r="BB826" s="98"/>
      <c r="BC826" s="98"/>
      <c r="BD826" s="98"/>
      <c r="BE826" s="98"/>
      <c r="BF826" s="98"/>
      <c r="BG826" s="98"/>
      <c r="BH826" s="98"/>
      <c r="BI826" s="98"/>
      <c r="BJ826" s="98"/>
      <c r="BK826" s="98"/>
      <c r="BL826" s="98"/>
      <c r="BM826" s="98"/>
      <c r="BN826" s="99"/>
    </row>
    <row r="827" spans="42:66">
      <c r="AP827" s="17"/>
      <c r="AQ827" s="100" t="s">
        <v>150</v>
      </c>
      <c r="AR827" s="97"/>
      <c r="AS827" s="98"/>
      <c r="AT827" s="98"/>
      <c r="AU827" s="98"/>
      <c r="AV827" s="98">
        <v>3</v>
      </c>
      <c r="AW827" s="98"/>
      <c r="AX827" s="98"/>
      <c r="AY827" s="98"/>
      <c r="AZ827" s="98"/>
      <c r="BA827" s="98"/>
      <c r="BB827" s="98"/>
      <c r="BC827" s="98"/>
      <c r="BD827" s="98"/>
      <c r="BE827" s="98"/>
      <c r="BF827" s="98"/>
      <c r="BG827" s="98"/>
      <c r="BH827" s="98"/>
      <c r="BI827" s="98"/>
      <c r="BJ827" s="98"/>
      <c r="BK827" s="98"/>
      <c r="BL827" s="98"/>
      <c r="BM827" s="98"/>
      <c r="BN827" s="99"/>
    </row>
    <row r="828" spans="42:66">
      <c r="AP828" s="17"/>
      <c r="AQ828" s="100" t="s">
        <v>151</v>
      </c>
      <c r="AR828" s="97"/>
      <c r="AS828" s="98"/>
      <c r="AT828" s="98"/>
      <c r="AU828" s="98"/>
      <c r="AV828" s="98">
        <v>3</v>
      </c>
      <c r="AW828" s="98"/>
      <c r="AX828" s="98"/>
      <c r="AY828" s="98"/>
      <c r="AZ828" s="98"/>
      <c r="BA828" s="98"/>
      <c r="BB828" s="98"/>
      <c r="BC828" s="98"/>
      <c r="BD828" s="98"/>
      <c r="BE828" s="98"/>
      <c r="BF828" s="98"/>
      <c r="BG828" s="98"/>
      <c r="BH828" s="98"/>
      <c r="BI828" s="98"/>
      <c r="BJ828" s="98"/>
      <c r="BK828" s="98"/>
      <c r="BL828" s="98"/>
      <c r="BM828" s="98"/>
      <c r="BN828" s="99"/>
    </row>
    <row r="829" spans="42:66">
      <c r="AP829" s="17"/>
      <c r="AQ829" s="100" t="s">
        <v>152</v>
      </c>
      <c r="AR829" s="97"/>
      <c r="AS829" s="98"/>
      <c r="AT829" s="98"/>
      <c r="AU829" s="98"/>
      <c r="AV829" s="98">
        <v>3</v>
      </c>
      <c r="AW829" s="98"/>
      <c r="AX829" s="98"/>
      <c r="AY829" s="98"/>
      <c r="AZ829" s="98"/>
      <c r="BA829" s="98"/>
      <c r="BB829" s="98"/>
      <c r="BC829" s="98"/>
      <c r="BD829" s="98"/>
      <c r="BE829" s="98"/>
      <c r="BF829" s="98"/>
      <c r="BG829" s="98"/>
      <c r="BH829" s="98"/>
      <c r="BI829" s="98"/>
      <c r="BJ829" s="98"/>
      <c r="BK829" s="98"/>
      <c r="BL829" s="98"/>
      <c r="BM829" s="98"/>
      <c r="BN829" s="99"/>
    </row>
    <row r="830" spans="42:66">
      <c r="AP830" s="17"/>
      <c r="AQ830" s="100" t="s">
        <v>153</v>
      </c>
      <c r="AR830" s="97"/>
      <c r="AS830" s="98"/>
      <c r="AT830" s="98"/>
      <c r="AU830" s="98"/>
      <c r="AV830" s="98">
        <v>6</v>
      </c>
      <c r="AW830" s="98"/>
      <c r="AX830" s="98"/>
      <c r="AY830" s="98"/>
      <c r="AZ830" s="98"/>
      <c r="BA830" s="98"/>
      <c r="BB830" s="98"/>
      <c r="BC830" s="98"/>
      <c r="BD830" s="98"/>
      <c r="BE830" s="98"/>
      <c r="BF830" s="98"/>
      <c r="BG830" s="98"/>
      <c r="BH830" s="98"/>
      <c r="BI830" s="98"/>
      <c r="BJ830" s="98"/>
      <c r="BK830" s="98"/>
      <c r="BL830" s="98"/>
      <c r="BM830" s="98"/>
      <c r="BN830" s="99"/>
    </row>
    <row r="831" spans="42:66">
      <c r="AP831" s="17"/>
      <c r="AQ831" s="100" t="s">
        <v>154</v>
      </c>
      <c r="AR831" s="97"/>
      <c r="AS831" s="98"/>
      <c r="AT831" s="98"/>
      <c r="AU831" s="98"/>
      <c r="AV831" s="98">
        <v>3</v>
      </c>
      <c r="AW831" s="98"/>
      <c r="AX831" s="98"/>
      <c r="AY831" s="98"/>
      <c r="AZ831" s="98"/>
      <c r="BA831" s="98"/>
      <c r="BB831" s="98"/>
      <c r="BC831" s="98"/>
      <c r="BD831" s="98"/>
      <c r="BE831" s="98"/>
      <c r="BF831" s="98"/>
      <c r="BG831" s="98"/>
      <c r="BH831" s="98"/>
      <c r="BI831" s="98"/>
      <c r="BJ831" s="98"/>
      <c r="BK831" s="98"/>
      <c r="BL831" s="98"/>
      <c r="BM831" s="98"/>
      <c r="BN831" s="99"/>
    </row>
    <row r="832" spans="42:66">
      <c r="AP832" s="17"/>
      <c r="AQ832" s="100" t="s">
        <v>155</v>
      </c>
      <c r="AR832" s="97"/>
      <c r="AS832" s="98"/>
      <c r="AT832" s="98"/>
      <c r="AU832" s="98"/>
      <c r="AV832" s="98">
        <v>4</v>
      </c>
      <c r="AW832" s="98"/>
      <c r="AX832" s="98"/>
      <c r="AY832" s="98"/>
      <c r="AZ832" s="98"/>
      <c r="BA832" s="98"/>
      <c r="BB832" s="98"/>
      <c r="BC832" s="98"/>
      <c r="BD832" s="98"/>
      <c r="BE832" s="98"/>
      <c r="BF832" s="98"/>
      <c r="BG832" s="98"/>
      <c r="BH832" s="98"/>
      <c r="BI832" s="98"/>
      <c r="BJ832" s="98"/>
      <c r="BK832" s="98"/>
      <c r="BL832" s="98"/>
      <c r="BM832" s="98"/>
      <c r="BN832" s="99"/>
    </row>
    <row r="833" spans="42:66">
      <c r="AP833" s="17"/>
      <c r="AQ833" s="100" t="s">
        <v>156</v>
      </c>
      <c r="AR833" s="97"/>
      <c r="AS833" s="98"/>
      <c r="AT833" s="98"/>
      <c r="AU833" s="98"/>
      <c r="AV833" s="98">
        <v>3</v>
      </c>
      <c r="AW833" s="98"/>
      <c r="AX833" s="98"/>
      <c r="AY833" s="98"/>
      <c r="AZ833" s="98"/>
      <c r="BA833" s="98"/>
      <c r="BB833" s="98"/>
      <c r="BC833" s="98"/>
      <c r="BD833" s="98"/>
      <c r="BE833" s="98"/>
      <c r="BF833" s="98"/>
      <c r="BG833" s="98"/>
      <c r="BH833" s="98"/>
      <c r="BI833" s="98"/>
      <c r="BJ833" s="98"/>
      <c r="BK833" s="98"/>
      <c r="BL833" s="98"/>
      <c r="BM833" s="98"/>
      <c r="BN833" s="99"/>
    </row>
    <row r="834" spans="42:66">
      <c r="AP834" s="17"/>
      <c r="AQ834" s="100" t="s">
        <v>157</v>
      </c>
      <c r="AR834" s="97"/>
      <c r="AS834" s="98"/>
      <c r="AT834" s="98"/>
      <c r="AU834" s="98"/>
      <c r="AV834" s="98">
        <v>3</v>
      </c>
      <c r="AW834" s="98"/>
      <c r="AX834" s="98"/>
      <c r="AY834" s="98"/>
      <c r="AZ834" s="98"/>
      <c r="BA834" s="98"/>
      <c r="BB834" s="98"/>
      <c r="BC834" s="98"/>
      <c r="BD834" s="98"/>
      <c r="BE834" s="98"/>
      <c r="BF834" s="98"/>
      <c r="BG834" s="98"/>
      <c r="BH834" s="98"/>
      <c r="BI834" s="98"/>
      <c r="BJ834" s="98"/>
      <c r="BK834" s="98"/>
      <c r="BL834" s="98"/>
      <c r="BM834" s="98"/>
      <c r="BN834" s="99"/>
    </row>
    <row r="835" spans="42:66">
      <c r="AP835" s="15" t="s">
        <v>43</v>
      </c>
      <c r="AQ835" s="93" t="s">
        <v>140</v>
      </c>
      <c r="AR835" s="94"/>
      <c r="AS835" s="95"/>
      <c r="AT835" s="95"/>
      <c r="AU835" s="95"/>
      <c r="AV835" s="95"/>
      <c r="AW835" s="95"/>
      <c r="AX835" s="95"/>
      <c r="AY835" s="95">
        <v>3</v>
      </c>
      <c r="AZ835" s="95">
        <v>3</v>
      </c>
      <c r="BA835" s="95">
        <v>4</v>
      </c>
      <c r="BB835" s="95">
        <v>5</v>
      </c>
      <c r="BC835" s="95">
        <v>4</v>
      </c>
      <c r="BD835" s="95">
        <v>4</v>
      </c>
      <c r="BE835" s="95"/>
      <c r="BF835" s="95">
        <v>3</v>
      </c>
      <c r="BG835" s="95">
        <v>3</v>
      </c>
      <c r="BH835" s="95">
        <v>3</v>
      </c>
      <c r="BI835" s="95">
        <v>3</v>
      </c>
      <c r="BJ835" s="95"/>
      <c r="BK835" s="95"/>
      <c r="BL835" s="95"/>
      <c r="BM835" s="95"/>
      <c r="BN835" s="96"/>
    </row>
    <row r="836" spans="42:66">
      <c r="AP836" s="17"/>
      <c r="AQ836" s="100" t="s">
        <v>141</v>
      </c>
      <c r="AR836" s="97"/>
      <c r="AS836" s="98"/>
      <c r="AT836" s="98"/>
      <c r="AU836" s="98"/>
      <c r="AV836" s="98"/>
      <c r="AW836" s="98"/>
      <c r="AX836" s="98"/>
      <c r="AY836" s="98">
        <v>4</v>
      </c>
      <c r="AZ836" s="98">
        <v>3</v>
      </c>
      <c r="BA836" s="98">
        <v>5</v>
      </c>
      <c r="BB836" s="98">
        <v>2</v>
      </c>
      <c r="BC836" s="98">
        <v>3</v>
      </c>
      <c r="BD836" s="98">
        <v>3</v>
      </c>
      <c r="BE836" s="98"/>
      <c r="BF836" s="98">
        <v>3</v>
      </c>
      <c r="BG836" s="98">
        <v>4</v>
      </c>
      <c r="BH836" s="98">
        <v>4</v>
      </c>
      <c r="BI836" s="98">
        <v>3</v>
      </c>
      <c r="BJ836" s="98"/>
      <c r="BK836" s="98"/>
      <c r="BL836" s="98"/>
      <c r="BM836" s="98"/>
      <c r="BN836" s="99"/>
    </row>
    <row r="837" spans="42:66">
      <c r="AP837" s="17"/>
      <c r="AQ837" s="100" t="s">
        <v>142</v>
      </c>
      <c r="AR837" s="97"/>
      <c r="AS837" s="98"/>
      <c r="AT837" s="98"/>
      <c r="AU837" s="98"/>
      <c r="AV837" s="98"/>
      <c r="AW837" s="98"/>
      <c r="AX837" s="98"/>
      <c r="AY837" s="98">
        <v>4</v>
      </c>
      <c r="AZ837" s="98">
        <v>4</v>
      </c>
      <c r="BA837" s="98">
        <v>5</v>
      </c>
      <c r="BB837" s="98">
        <v>4</v>
      </c>
      <c r="BC837" s="98">
        <v>4</v>
      </c>
      <c r="BD837" s="98">
        <v>4</v>
      </c>
      <c r="BE837" s="98"/>
      <c r="BF837" s="98">
        <v>4</v>
      </c>
      <c r="BG837" s="98">
        <v>4</v>
      </c>
      <c r="BH837" s="98">
        <v>3</v>
      </c>
      <c r="BI837" s="98">
        <v>3</v>
      </c>
      <c r="BJ837" s="98"/>
      <c r="BK837" s="98"/>
      <c r="BL837" s="98"/>
      <c r="BM837" s="98"/>
      <c r="BN837" s="99"/>
    </row>
    <row r="838" spans="42:66">
      <c r="AP838" s="17"/>
      <c r="AQ838" s="100" t="s">
        <v>143</v>
      </c>
      <c r="AR838" s="97"/>
      <c r="AS838" s="98"/>
      <c r="AT838" s="98"/>
      <c r="AU838" s="98"/>
      <c r="AV838" s="98"/>
      <c r="AW838" s="98"/>
      <c r="AX838" s="98"/>
      <c r="AY838" s="98">
        <v>4</v>
      </c>
      <c r="AZ838" s="98">
        <v>4</v>
      </c>
      <c r="BA838" s="98">
        <v>5</v>
      </c>
      <c r="BB838" s="98">
        <v>5</v>
      </c>
      <c r="BC838" s="98">
        <v>4</v>
      </c>
      <c r="BD838" s="98">
        <v>4</v>
      </c>
      <c r="BE838" s="98"/>
      <c r="BF838" s="98">
        <v>4</v>
      </c>
      <c r="BG838" s="98">
        <v>5</v>
      </c>
      <c r="BH838" s="98">
        <v>4</v>
      </c>
      <c r="BI838" s="98">
        <v>4</v>
      </c>
      <c r="BJ838" s="98"/>
      <c r="BK838" s="98"/>
      <c r="BL838" s="98"/>
      <c r="BM838" s="98"/>
      <c r="BN838" s="99"/>
    </row>
    <row r="839" spans="42:66">
      <c r="AP839" s="17"/>
      <c r="AQ839" s="100" t="s">
        <v>144</v>
      </c>
      <c r="AR839" s="97"/>
      <c r="AS839" s="98"/>
      <c r="AT839" s="98"/>
      <c r="AU839" s="98"/>
      <c r="AV839" s="98"/>
      <c r="AW839" s="98"/>
      <c r="AX839" s="98"/>
      <c r="AY839" s="98">
        <v>3</v>
      </c>
      <c r="AZ839" s="98">
        <v>5</v>
      </c>
      <c r="BA839" s="98">
        <v>3</v>
      </c>
      <c r="BB839" s="98">
        <v>3</v>
      </c>
      <c r="BC839" s="98">
        <v>3</v>
      </c>
      <c r="BD839" s="98">
        <v>4</v>
      </c>
      <c r="BE839" s="98"/>
      <c r="BF839" s="98">
        <v>2</v>
      </c>
      <c r="BG839" s="98">
        <v>2</v>
      </c>
      <c r="BH839" s="98">
        <v>3</v>
      </c>
      <c r="BI839" s="98">
        <v>4</v>
      </c>
      <c r="BJ839" s="98"/>
      <c r="BK839" s="98"/>
      <c r="BL839" s="98"/>
      <c r="BM839" s="98"/>
      <c r="BN839" s="99"/>
    </row>
    <row r="840" spans="42:66">
      <c r="AP840" s="17"/>
      <c r="AQ840" s="100" t="s">
        <v>145</v>
      </c>
      <c r="AR840" s="97"/>
      <c r="AS840" s="98"/>
      <c r="AT840" s="98"/>
      <c r="AU840" s="98"/>
      <c r="AV840" s="98"/>
      <c r="AW840" s="98"/>
      <c r="AX840" s="98"/>
      <c r="AY840" s="98">
        <v>3</v>
      </c>
      <c r="AZ840" s="98">
        <v>2</v>
      </c>
      <c r="BA840" s="98">
        <v>3</v>
      </c>
      <c r="BB840" s="98">
        <v>2</v>
      </c>
      <c r="BC840" s="98">
        <v>3</v>
      </c>
      <c r="BD840" s="98">
        <v>2</v>
      </c>
      <c r="BE840" s="98"/>
      <c r="BF840" s="98">
        <v>2</v>
      </c>
      <c r="BG840" s="98">
        <v>3</v>
      </c>
      <c r="BH840" s="98">
        <v>2</v>
      </c>
      <c r="BI840" s="98">
        <v>3</v>
      </c>
      <c r="BJ840" s="98"/>
      <c r="BK840" s="98"/>
      <c r="BL840" s="98"/>
      <c r="BM840" s="98"/>
      <c r="BN840" s="99"/>
    </row>
    <row r="841" spans="42:66">
      <c r="AP841" s="17"/>
      <c r="AQ841" s="100" t="s">
        <v>146</v>
      </c>
      <c r="AR841" s="97"/>
      <c r="AS841" s="98"/>
      <c r="AT841" s="98"/>
      <c r="AU841" s="98"/>
      <c r="AV841" s="98"/>
      <c r="AW841" s="98"/>
      <c r="AX841" s="98"/>
      <c r="AY841" s="98">
        <v>3</v>
      </c>
      <c r="AZ841" s="98">
        <v>4</v>
      </c>
      <c r="BA841" s="98">
        <v>5</v>
      </c>
      <c r="BB841" s="98">
        <v>6</v>
      </c>
      <c r="BC841" s="98">
        <v>5</v>
      </c>
      <c r="BD841" s="98">
        <v>5</v>
      </c>
      <c r="BE841" s="98"/>
      <c r="BF841" s="98">
        <v>5</v>
      </c>
      <c r="BG841" s="98">
        <v>5</v>
      </c>
      <c r="BH841" s="98">
        <v>4</v>
      </c>
      <c r="BI841" s="98">
        <v>3</v>
      </c>
      <c r="BJ841" s="98"/>
      <c r="BK841" s="98"/>
      <c r="BL841" s="98"/>
      <c r="BM841" s="98"/>
      <c r="BN841" s="99"/>
    </row>
    <row r="842" spans="42:66">
      <c r="AP842" s="17"/>
      <c r="AQ842" s="100" t="s">
        <v>147</v>
      </c>
      <c r="AR842" s="97"/>
      <c r="AS842" s="98"/>
      <c r="AT842" s="98"/>
      <c r="AU842" s="98"/>
      <c r="AV842" s="98"/>
      <c r="AW842" s="98"/>
      <c r="AX842" s="98"/>
      <c r="AY842" s="98">
        <v>4</v>
      </c>
      <c r="AZ842" s="98">
        <v>3</v>
      </c>
      <c r="BA842" s="98">
        <v>5</v>
      </c>
      <c r="BB842" s="98">
        <v>3</v>
      </c>
      <c r="BC842" s="98">
        <v>3</v>
      </c>
      <c r="BD842" s="98">
        <v>3</v>
      </c>
      <c r="BE842" s="98"/>
      <c r="BF842" s="98">
        <v>4</v>
      </c>
      <c r="BG842" s="98">
        <v>3</v>
      </c>
      <c r="BH842" s="98">
        <v>4</v>
      </c>
      <c r="BI842" s="98">
        <v>3</v>
      </c>
      <c r="BJ842" s="98"/>
      <c r="BK842" s="98"/>
      <c r="BL842" s="98"/>
      <c r="BM842" s="98"/>
      <c r="BN842" s="99"/>
    </row>
    <row r="843" spans="42:66">
      <c r="AP843" s="17"/>
      <c r="AQ843" s="100" t="s">
        <v>148</v>
      </c>
      <c r="AR843" s="97"/>
      <c r="AS843" s="98"/>
      <c r="AT843" s="98"/>
      <c r="AU843" s="98"/>
      <c r="AV843" s="98"/>
      <c r="AW843" s="98"/>
      <c r="AX843" s="98"/>
      <c r="AY843" s="98">
        <v>4</v>
      </c>
      <c r="AZ843" s="98">
        <v>4</v>
      </c>
      <c r="BA843" s="98">
        <v>4</v>
      </c>
      <c r="BB843" s="98">
        <v>2</v>
      </c>
      <c r="BC843" s="98">
        <v>3</v>
      </c>
      <c r="BD843" s="98">
        <v>4</v>
      </c>
      <c r="BE843" s="98"/>
      <c r="BF843" s="98">
        <v>3</v>
      </c>
      <c r="BG843" s="98">
        <v>3</v>
      </c>
      <c r="BH843" s="98">
        <v>3</v>
      </c>
      <c r="BI843" s="98">
        <v>4</v>
      </c>
      <c r="BJ843" s="98"/>
      <c r="BK843" s="98"/>
      <c r="BL843" s="98"/>
      <c r="BM843" s="98"/>
      <c r="BN843" s="99"/>
    </row>
    <row r="844" spans="42:66">
      <c r="AP844" s="17"/>
      <c r="AQ844" s="100" t="s">
        <v>149</v>
      </c>
      <c r="AR844" s="97"/>
      <c r="AS844" s="98"/>
      <c r="AT844" s="98"/>
      <c r="AU844" s="98"/>
      <c r="AV844" s="98"/>
      <c r="AW844" s="98"/>
      <c r="AX844" s="98"/>
      <c r="AY844" s="98">
        <v>3</v>
      </c>
      <c r="AZ844" s="98">
        <v>3</v>
      </c>
      <c r="BA844" s="98">
        <v>3</v>
      </c>
      <c r="BB844" s="98">
        <v>4</v>
      </c>
      <c r="BC844" s="98">
        <v>4</v>
      </c>
      <c r="BD844" s="98">
        <v>3</v>
      </c>
      <c r="BE844" s="98"/>
      <c r="BF844" s="98">
        <v>3</v>
      </c>
      <c r="BG844" s="98">
        <v>2</v>
      </c>
      <c r="BH844" s="98">
        <v>3</v>
      </c>
      <c r="BI844" s="98">
        <v>4</v>
      </c>
      <c r="BJ844" s="98"/>
      <c r="BK844" s="98"/>
      <c r="BL844" s="98"/>
      <c r="BM844" s="98"/>
      <c r="BN844" s="99"/>
    </row>
    <row r="845" spans="42:66">
      <c r="AP845" s="17"/>
      <c r="AQ845" s="100" t="s">
        <v>150</v>
      </c>
      <c r="AR845" s="97"/>
      <c r="AS845" s="98"/>
      <c r="AT845" s="98"/>
      <c r="AU845" s="98"/>
      <c r="AV845" s="98"/>
      <c r="AW845" s="98"/>
      <c r="AX845" s="98"/>
      <c r="AY845" s="98">
        <v>4</v>
      </c>
      <c r="AZ845" s="98">
        <v>4</v>
      </c>
      <c r="BA845" s="98">
        <v>3</v>
      </c>
      <c r="BB845" s="98">
        <v>2</v>
      </c>
      <c r="BC845" s="98">
        <v>4</v>
      </c>
      <c r="BD845" s="98">
        <v>5</v>
      </c>
      <c r="BE845" s="98"/>
      <c r="BF845" s="98">
        <v>2</v>
      </c>
      <c r="BG845" s="98">
        <v>4</v>
      </c>
      <c r="BH845" s="98">
        <v>3</v>
      </c>
      <c r="BI845" s="98">
        <v>4</v>
      </c>
      <c r="BJ845" s="98"/>
      <c r="BK845" s="98"/>
      <c r="BL845" s="98"/>
      <c r="BM845" s="98"/>
      <c r="BN845" s="99"/>
    </row>
    <row r="846" spans="42:66">
      <c r="AP846" s="17"/>
      <c r="AQ846" s="100" t="s">
        <v>151</v>
      </c>
      <c r="AR846" s="97"/>
      <c r="AS846" s="98"/>
      <c r="AT846" s="98"/>
      <c r="AU846" s="98"/>
      <c r="AV846" s="98"/>
      <c r="AW846" s="98"/>
      <c r="AX846" s="98"/>
      <c r="AY846" s="98">
        <v>3</v>
      </c>
      <c r="AZ846" s="98">
        <v>3</v>
      </c>
      <c r="BA846" s="98">
        <v>3</v>
      </c>
      <c r="BB846" s="98">
        <v>2</v>
      </c>
      <c r="BC846" s="98">
        <v>4</v>
      </c>
      <c r="BD846" s="98">
        <v>4</v>
      </c>
      <c r="BE846" s="98"/>
      <c r="BF846" s="98">
        <v>3</v>
      </c>
      <c r="BG846" s="98">
        <v>3</v>
      </c>
      <c r="BH846" s="98">
        <v>3</v>
      </c>
      <c r="BI846" s="98">
        <v>2</v>
      </c>
      <c r="BJ846" s="98"/>
      <c r="BK846" s="98"/>
      <c r="BL846" s="98"/>
      <c r="BM846" s="98"/>
      <c r="BN846" s="99"/>
    </row>
    <row r="847" spans="42:66">
      <c r="AP847" s="17"/>
      <c r="AQ847" s="100" t="s">
        <v>152</v>
      </c>
      <c r="AR847" s="97"/>
      <c r="AS847" s="98"/>
      <c r="AT847" s="98"/>
      <c r="AU847" s="98"/>
      <c r="AV847" s="98"/>
      <c r="AW847" s="98"/>
      <c r="AX847" s="98"/>
      <c r="AY847" s="98">
        <v>3</v>
      </c>
      <c r="AZ847" s="98">
        <v>3</v>
      </c>
      <c r="BA847" s="98">
        <v>3</v>
      </c>
      <c r="BB847" s="98">
        <v>3</v>
      </c>
      <c r="BC847" s="98">
        <v>2</v>
      </c>
      <c r="BD847" s="98">
        <v>3</v>
      </c>
      <c r="BE847" s="98"/>
      <c r="BF847" s="98">
        <v>3</v>
      </c>
      <c r="BG847" s="98">
        <v>2</v>
      </c>
      <c r="BH847" s="98">
        <v>3</v>
      </c>
      <c r="BI847" s="98">
        <v>2</v>
      </c>
      <c r="BJ847" s="98"/>
      <c r="BK847" s="98"/>
      <c r="BL847" s="98"/>
      <c r="BM847" s="98"/>
      <c r="BN847" s="99"/>
    </row>
    <row r="848" spans="42:66">
      <c r="AP848" s="17"/>
      <c r="AQ848" s="100" t="s">
        <v>153</v>
      </c>
      <c r="AR848" s="97"/>
      <c r="AS848" s="98"/>
      <c r="AT848" s="98"/>
      <c r="AU848" s="98"/>
      <c r="AV848" s="98"/>
      <c r="AW848" s="98"/>
      <c r="AX848" s="98"/>
      <c r="AY848" s="98">
        <v>4</v>
      </c>
      <c r="AZ848" s="98">
        <v>5</v>
      </c>
      <c r="BA848" s="98">
        <v>4</v>
      </c>
      <c r="BB848" s="98">
        <v>3</v>
      </c>
      <c r="BC848" s="98">
        <v>5</v>
      </c>
      <c r="BD848" s="98">
        <v>4</v>
      </c>
      <c r="BE848" s="98"/>
      <c r="BF848" s="98">
        <v>4</v>
      </c>
      <c r="BG848" s="98">
        <v>3</v>
      </c>
      <c r="BH848" s="98">
        <v>4</v>
      </c>
      <c r="BI848" s="98">
        <v>3</v>
      </c>
      <c r="BJ848" s="98"/>
      <c r="BK848" s="98"/>
      <c r="BL848" s="98"/>
      <c r="BM848" s="98"/>
      <c r="BN848" s="99"/>
    </row>
    <row r="849" spans="42:66">
      <c r="AP849" s="17"/>
      <c r="AQ849" s="100" t="s">
        <v>154</v>
      </c>
      <c r="AR849" s="97"/>
      <c r="AS849" s="98"/>
      <c r="AT849" s="98"/>
      <c r="AU849" s="98"/>
      <c r="AV849" s="98"/>
      <c r="AW849" s="98"/>
      <c r="AX849" s="98"/>
      <c r="AY849" s="98">
        <v>2</v>
      </c>
      <c r="AZ849" s="98">
        <v>5</v>
      </c>
      <c r="BA849" s="98">
        <v>3</v>
      </c>
      <c r="BB849" s="98">
        <v>3</v>
      </c>
      <c r="BC849" s="98">
        <v>3</v>
      </c>
      <c r="BD849" s="98">
        <v>4</v>
      </c>
      <c r="BE849" s="98"/>
      <c r="BF849" s="98">
        <v>3</v>
      </c>
      <c r="BG849" s="98">
        <v>2</v>
      </c>
      <c r="BH849" s="98">
        <v>3</v>
      </c>
      <c r="BI849" s="98">
        <v>3</v>
      </c>
      <c r="BJ849" s="98"/>
      <c r="BK849" s="98"/>
      <c r="BL849" s="98"/>
      <c r="BM849" s="98"/>
      <c r="BN849" s="99"/>
    </row>
    <row r="850" spans="42:66">
      <c r="AP850" s="17"/>
      <c r="AQ850" s="100" t="s">
        <v>155</v>
      </c>
      <c r="AR850" s="97"/>
      <c r="AS850" s="98"/>
      <c r="AT850" s="98"/>
      <c r="AU850" s="98"/>
      <c r="AV850" s="98"/>
      <c r="AW850" s="98"/>
      <c r="AX850" s="98"/>
      <c r="AY850" s="98">
        <v>2</v>
      </c>
      <c r="AZ850" s="98">
        <v>3</v>
      </c>
      <c r="BA850" s="98">
        <v>4</v>
      </c>
      <c r="BB850" s="98">
        <v>3</v>
      </c>
      <c r="BC850" s="98">
        <v>3</v>
      </c>
      <c r="BD850" s="98">
        <v>3</v>
      </c>
      <c r="BE850" s="98"/>
      <c r="BF850" s="98">
        <v>3</v>
      </c>
      <c r="BG850" s="98">
        <v>3</v>
      </c>
      <c r="BH850" s="98">
        <v>2</v>
      </c>
      <c r="BI850" s="98">
        <v>3</v>
      </c>
      <c r="BJ850" s="98"/>
      <c r="BK850" s="98"/>
      <c r="BL850" s="98"/>
      <c r="BM850" s="98"/>
      <c r="BN850" s="99"/>
    </row>
    <row r="851" spans="42:66">
      <c r="AP851" s="17"/>
      <c r="AQ851" s="100" t="s">
        <v>156</v>
      </c>
      <c r="AR851" s="97"/>
      <c r="AS851" s="98"/>
      <c r="AT851" s="98"/>
      <c r="AU851" s="98"/>
      <c r="AV851" s="98"/>
      <c r="AW851" s="98"/>
      <c r="AX851" s="98"/>
      <c r="AY851" s="98">
        <v>3</v>
      </c>
      <c r="AZ851" s="98">
        <v>3</v>
      </c>
      <c r="BA851" s="98">
        <v>3</v>
      </c>
      <c r="BB851" s="98">
        <v>3</v>
      </c>
      <c r="BC851" s="98">
        <v>3</v>
      </c>
      <c r="BD851" s="98">
        <v>2</v>
      </c>
      <c r="BE851" s="98"/>
      <c r="BF851" s="98">
        <v>3</v>
      </c>
      <c r="BG851" s="98">
        <v>2</v>
      </c>
      <c r="BH851" s="98">
        <v>2</v>
      </c>
      <c r="BI851" s="98">
        <v>2</v>
      </c>
      <c r="BJ851" s="98"/>
      <c r="BK851" s="98"/>
      <c r="BL851" s="98"/>
      <c r="BM851" s="98"/>
      <c r="BN851" s="99"/>
    </row>
    <row r="852" spans="42:66">
      <c r="AP852" s="17"/>
      <c r="AQ852" s="100" t="s">
        <v>157</v>
      </c>
      <c r="AR852" s="97"/>
      <c r="AS852" s="98"/>
      <c r="AT852" s="98"/>
      <c r="AU852" s="98"/>
      <c r="AV852" s="98"/>
      <c r="AW852" s="98"/>
      <c r="AX852" s="98"/>
      <c r="AY852" s="98">
        <v>4</v>
      </c>
      <c r="AZ852" s="98">
        <v>3</v>
      </c>
      <c r="BA852" s="98">
        <v>3</v>
      </c>
      <c r="BB852" s="98">
        <v>3</v>
      </c>
      <c r="BC852" s="98">
        <v>4</v>
      </c>
      <c r="BD852" s="98">
        <v>3</v>
      </c>
      <c r="BE852" s="98"/>
      <c r="BF852" s="98">
        <v>3</v>
      </c>
      <c r="BG852" s="98">
        <v>3</v>
      </c>
      <c r="BH852" s="98">
        <v>3</v>
      </c>
      <c r="BI852" s="98">
        <v>4</v>
      </c>
      <c r="BJ852" s="98"/>
      <c r="BK852" s="98"/>
      <c r="BL852" s="98"/>
      <c r="BM852" s="98"/>
      <c r="BN852" s="99"/>
    </row>
    <row r="853" spans="42:66">
      <c r="AP853" s="15" t="s">
        <v>53</v>
      </c>
      <c r="AQ853" s="93" t="s">
        <v>140</v>
      </c>
      <c r="AR853" s="94"/>
      <c r="AS853" s="95"/>
      <c r="AT853" s="95"/>
      <c r="AU853" s="95"/>
      <c r="AV853" s="95"/>
      <c r="AW853" s="95"/>
      <c r="AX853" s="95"/>
      <c r="AY853" s="95"/>
      <c r="AZ853" s="95"/>
      <c r="BA853" s="95"/>
      <c r="BB853" s="95"/>
      <c r="BC853" s="95"/>
      <c r="BD853" s="95"/>
      <c r="BE853" s="95"/>
      <c r="BF853" s="95"/>
      <c r="BG853" s="95">
        <v>3</v>
      </c>
      <c r="BH853" s="95"/>
      <c r="BI853" s="95"/>
      <c r="BJ853" s="95"/>
      <c r="BK853" s="95"/>
      <c r="BL853" s="95">
        <v>3</v>
      </c>
      <c r="BM853" s="95"/>
      <c r="BN853" s="96">
        <v>5</v>
      </c>
    </row>
    <row r="854" spans="42:66">
      <c r="AP854" s="17"/>
      <c r="AQ854" s="100" t="s">
        <v>141</v>
      </c>
      <c r="AR854" s="97"/>
      <c r="AS854" s="98"/>
      <c r="AT854" s="98"/>
      <c r="AU854" s="98"/>
      <c r="AV854" s="98"/>
      <c r="AW854" s="98"/>
      <c r="AX854" s="98"/>
      <c r="AY854" s="98"/>
      <c r="AZ854" s="98"/>
      <c r="BA854" s="98"/>
      <c r="BB854" s="98"/>
      <c r="BC854" s="98"/>
      <c r="BD854" s="98"/>
      <c r="BE854" s="98"/>
      <c r="BF854" s="98"/>
      <c r="BG854" s="98">
        <v>3</v>
      </c>
      <c r="BH854" s="98"/>
      <c r="BI854" s="98"/>
      <c r="BJ854" s="98"/>
      <c r="BK854" s="98"/>
      <c r="BL854" s="98">
        <v>3</v>
      </c>
      <c r="BM854" s="98"/>
      <c r="BN854" s="99">
        <v>3</v>
      </c>
    </row>
    <row r="855" spans="42:66">
      <c r="AP855" s="17"/>
      <c r="AQ855" s="100" t="s">
        <v>142</v>
      </c>
      <c r="AR855" s="97"/>
      <c r="AS855" s="98"/>
      <c r="AT855" s="98"/>
      <c r="AU855" s="98"/>
      <c r="AV855" s="98"/>
      <c r="AW855" s="98"/>
      <c r="AX855" s="98"/>
      <c r="AY855" s="98"/>
      <c r="AZ855" s="98"/>
      <c r="BA855" s="98"/>
      <c r="BB855" s="98"/>
      <c r="BC855" s="98"/>
      <c r="BD855" s="98"/>
      <c r="BE855" s="98"/>
      <c r="BF855" s="98"/>
      <c r="BG855" s="98">
        <v>4</v>
      </c>
      <c r="BH855" s="98"/>
      <c r="BI855" s="98"/>
      <c r="BJ855" s="98"/>
      <c r="BK855" s="98"/>
      <c r="BL855" s="98">
        <v>4</v>
      </c>
      <c r="BM855" s="98"/>
      <c r="BN855" s="99">
        <v>3</v>
      </c>
    </row>
    <row r="856" spans="42:66">
      <c r="AP856" s="17"/>
      <c r="AQ856" s="100" t="s">
        <v>143</v>
      </c>
      <c r="AR856" s="97"/>
      <c r="AS856" s="98"/>
      <c r="AT856" s="98"/>
      <c r="AU856" s="98"/>
      <c r="AV856" s="98"/>
      <c r="AW856" s="98"/>
      <c r="AX856" s="98"/>
      <c r="AY856" s="98"/>
      <c r="AZ856" s="98"/>
      <c r="BA856" s="98"/>
      <c r="BB856" s="98"/>
      <c r="BC856" s="98"/>
      <c r="BD856" s="98"/>
      <c r="BE856" s="98"/>
      <c r="BF856" s="98"/>
      <c r="BG856" s="98">
        <v>5</v>
      </c>
      <c r="BH856" s="98"/>
      <c r="BI856" s="98"/>
      <c r="BJ856" s="98"/>
      <c r="BK856" s="98"/>
      <c r="BL856" s="98">
        <v>4</v>
      </c>
      <c r="BM856" s="98"/>
      <c r="BN856" s="99">
        <v>4</v>
      </c>
    </row>
    <row r="857" spans="42:66">
      <c r="AP857" s="17"/>
      <c r="AQ857" s="100" t="s">
        <v>144</v>
      </c>
      <c r="AR857" s="97"/>
      <c r="AS857" s="98"/>
      <c r="AT857" s="98"/>
      <c r="AU857" s="98"/>
      <c r="AV857" s="98"/>
      <c r="AW857" s="98"/>
      <c r="AX857" s="98"/>
      <c r="AY857" s="98"/>
      <c r="AZ857" s="98"/>
      <c r="BA857" s="98"/>
      <c r="BB857" s="98"/>
      <c r="BC857" s="98"/>
      <c r="BD857" s="98"/>
      <c r="BE857" s="98"/>
      <c r="BF857" s="98"/>
      <c r="BG857" s="98">
        <v>4</v>
      </c>
      <c r="BH857" s="98"/>
      <c r="BI857" s="98"/>
      <c r="BJ857" s="98"/>
      <c r="BK857" s="98"/>
      <c r="BL857" s="98">
        <v>3</v>
      </c>
      <c r="BM857" s="98"/>
      <c r="BN857" s="99">
        <v>3</v>
      </c>
    </row>
    <row r="858" spans="42:66">
      <c r="AP858" s="17"/>
      <c r="AQ858" s="100" t="s">
        <v>145</v>
      </c>
      <c r="AR858" s="97"/>
      <c r="AS858" s="98"/>
      <c r="AT858" s="98"/>
      <c r="AU858" s="98"/>
      <c r="AV858" s="98"/>
      <c r="AW858" s="98"/>
      <c r="AX858" s="98"/>
      <c r="AY858" s="98"/>
      <c r="AZ858" s="98"/>
      <c r="BA858" s="98"/>
      <c r="BB858" s="98"/>
      <c r="BC858" s="98"/>
      <c r="BD858" s="98"/>
      <c r="BE858" s="98"/>
      <c r="BF858" s="98"/>
      <c r="BG858" s="98">
        <v>3</v>
      </c>
      <c r="BH858" s="98"/>
      <c r="BI858" s="98"/>
      <c r="BJ858" s="98"/>
      <c r="BK858" s="98"/>
      <c r="BL858" s="98">
        <v>2</v>
      </c>
      <c r="BM858" s="98"/>
      <c r="BN858" s="99">
        <v>2</v>
      </c>
    </row>
    <row r="859" spans="42:66">
      <c r="AP859" s="17"/>
      <c r="AQ859" s="100" t="s">
        <v>146</v>
      </c>
      <c r="AR859" s="97"/>
      <c r="AS859" s="98"/>
      <c r="AT859" s="98"/>
      <c r="AU859" s="98"/>
      <c r="AV859" s="98"/>
      <c r="AW859" s="98"/>
      <c r="AX859" s="98"/>
      <c r="AY859" s="98"/>
      <c r="AZ859" s="98"/>
      <c r="BA859" s="98"/>
      <c r="BB859" s="98"/>
      <c r="BC859" s="98"/>
      <c r="BD859" s="98"/>
      <c r="BE859" s="98"/>
      <c r="BF859" s="98"/>
      <c r="BG859" s="98">
        <v>5</v>
      </c>
      <c r="BH859" s="98"/>
      <c r="BI859" s="98"/>
      <c r="BJ859" s="98"/>
      <c r="BK859" s="98"/>
      <c r="BL859" s="98">
        <v>3</v>
      </c>
      <c r="BM859" s="98"/>
      <c r="BN859" s="99">
        <v>4</v>
      </c>
    </row>
    <row r="860" spans="42:66">
      <c r="AP860" s="17"/>
      <c r="AQ860" s="100" t="s">
        <v>147</v>
      </c>
      <c r="AR860" s="97"/>
      <c r="AS860" s="98"/>
      <c r="AT860" s="98"/>
      <c r="AU860" s="98"/>
      <c r="AV860" s="98"/>
      <c r="AW860" s="98"/>
      <c r="AX860" s="98"/>
      <c r="AY860" s="98"/>
      <c r="AZ860" s="98"/>
      <c r="BA860" s="98"/>
      <c r="BB860" s="98"/>
      <c r="BC860" s="98"/>
      <c r="BD860" s="98"/>
      <c r="BE860" s="98"/>
      <c r="BF860" s="98"/>
      <c r="BG860" s="98">
        <v>4</v>
      </c>
      <c r="BH860" s="98"/>
      <c r="BI860" s="98"/>
      <c r="BJ860" s="98"/>
      <c r="BK860" s="98"/>
      <c r="BL860" s="98">
        <v>3</v>
      </c>
      <c r="BM860" s="98"/>
      <c r="BN860" s="99">
        <v>5</v>
      </c>
    </row>
    <row r="861" spans="42:66">
      <c r="AP861" s="17"/>
      <c r="AQ861" s="100" t="s">
        <v>148</v>
      </c>
      <c r="AR861" s="97"/>
      <c r="AS861" s="98"/>
      <c r="AT861" s="98"/>
      <c r="AU861" s="98"/>
      <c r="AV861" s="98"/>
      <c r="AW861" s="98"/>
      <c r="AX861" s="98"/>
      <c r="AY861" s="98"/>
      <c r="AZ861" s="98"/>
      <c r="BA861" s="98"/>
      <c r="BB861" s="98"/>
      <c r="BC861" s="98"/>
      <c r="BD861" s="98"/>
      <c r="BE861" s="98"/>
      <c r="BF861" s="98"/>
      <c r="BG861" s="98">
        <v>3</v>
      </c>
      <c r="BH861" s="98"/>
      <c r="BI861" s="98"/>
      <c r="BJ861" s="98"/>
      <c r="BK861" s="98"/>
      <c r="BL861" s="98">
        <v>3</v>
      </c>
      <c r="BM861" s="98"/>
      <c r="BN861" s="99">
        <v>4</v>
      </c>
    </row>
    <row r="862" spans="42:66">
      <c r="AP862" s="17"/>
      <c r="AQ862" s="100" t="s">
        <v>149</v>
      </c>
      <c r="AR862" s="97"/>
      <c r="AS862" s="98"/>
      <c r="AT862" s="98"/>
      <c r="AU862" s="98"/>
      <c r="AV862" s="98"/>
      <c r="AW862" s="98"/>
      <c r="AX862" s="98"/>
      <c r="AY862" s="98"/>
      <c r="AZ862" s="98"/>
      <c r="BA862" s="98"/>
      <c r="BB862" s="98"/>
      <c r="BC862" s="98"/>
      <c r="BD862" s="98"/>
      <c r="BE862" s="98"/>
      <c r="BF862" s="98"/>
      <c r="BG862" s="98">
        <v>4</v>
      </c>
      <c r="BH862" s="98"/>
      <c r="BI862" s="98"/>
      <c r="BJ862" s="98"/>
      <c r="BK862" s="98"/>
      <c r="BL862" s="98">
        <v>2</v>
      </c>
      <c r="BM862" s="98"/>
      <c r="BN862" s="99">
        <v>3</v>
      </c>
    </row>
    <row r="863" spans="42:66">
      <c r="AP863" s="17"/>
      <c r="AQ863" s="100" t="s">
        <v>150</v>
      </c>
      <c r="AR863" s="97"/>
      <c r="AS863" s="98"/>
      <c r="AT863" s="98"/>
      <c r="AU863" s="98"/>
      <c r="AV863" s="98"/>
      <c r="AW863" s="98"/>
      <c r="AX863" s="98"/>
      <c r="AY863" s="98"/>
      <c r="AZ863" s="98"/>
      <c r="BA863" s="98"/>
      <c r="BB863" s="98"/>
      <c r="BC863" s="98"/>
      <c r="BD863" s="98"/>
      <c r="BE863" s="98"/>
      <c r="BF863" s="98"/>
      <c r="BG863" s="98">
        <v>4</v>
      </c>
      <c r="BH863" s="98"/>
      <c r="BI863" s="98"/>
      <c r="BJ863" s="98"/>
      <c r="BK863" s="98"/>
      <c r="BL863" s="98">
        <v>2</v>
      </c>
      <c r="BM863" s="98"/>
      <c r="BN863" s="99">
        <v>4</v>
      </c>
    </row>
    <row r="864" spans="42:66">
      <c r="AP864" s="17"/>
      <c r="AQ864" s="100" t="s">
        <v>151</v>
      </c>
      <c r="AR864" s="97"/>
      <c r="AS864" s="98"/>
      <c r="AT864" s="98"/>
      <c r="AU864" s="98"/>
      <c r="AV864" s="98"/>
      <c r="AW864" s="98"/>
      <c r="AX864" s="98"/>
      <c r="AY864" s="98"/>
      <c r="AZ864" s="98"/>
      <c r="BA864" s="98"/>
      <c r="BB864" s="98"/>
      <c r="BC864" s="98"/>
      <c r="BD864" s="98"/>
      <c r="BE864" s="98"/>
      <c r="BF864" s="98"/>
      <c r="BG864" s="98">
        <v>3</v>
      </c>
      <c r="BH864" s="98"/>
      <c r="BI864" s="98"/>
      <c r="BJ864" s="98"/>
      <c r="BK864" s="98"/>
      <c r="BL864" s="98">
        <v>2</v>
      </c>
      <c r="BM864" s="98"/>
      <c r="BN864" s="99">
        <v>3</v>
      </c>
    </row>
    <row r="865" spans="42:66">
      <c r="AP865" s="17"/>
      <c r="AQ865" s="100" t="s">
        <v>152</v>
      </c>
      <c r="AR865" s="97"/>
      <c r="AS865" s="98"/>
      <c r="AT865" s="98"/>
      <c r="AU865" s="98"/>
      <c r="AV865" s="98"/>
      <c r="AW865" s="98"/>
      <c r="AX865" s="98"/>
      <c r="AY865" s="98"/>
      <c r="AZ865" s="98"/>
      <c r="BA865" s="98"/>
      <c r="BB865" s="98"/>
      <c r="BC865" s="98"/>
      <c r="BD865" s="98"/>
      <c r="BE865" s="98"/>
      <c r="BF865" s="98"/>
      <c r="BG865" s="98">
        <v>3</v>
      </c>
      <c r="BH865" s="98"/>
      <c r="BI865" s="98"/>
      <c r="BJ865" s="98"/>
      <c r="BK865" s="98"/>
      <c r="BL865" s="98">
        <v>2</v>
      </c>
      <c r="BM865" s="98"/>
      <c r="BN865" s="99">
        <v>2</v>
      </c>
    </row>
    <row r="866" spans="42:66">
      <c r="AP866" s="17"/>
      <c r="AQ866" s="100" t="s">
        <v>153</v>
      </c>
      <c r="AR866" s="97"/>
      <c r="AS866" s="98"/>
      <c r="AT866" s="98"/>
      <c r="AU866" s="98"/>
      <c r="AV866" s="98"/>
      <c r="AW866" s="98"/>
      <c r="AX866" s="98"/>
      <c r="AY866" s="98"/>
      <c r="AZ866" s="98"/>
      <c r="BA866" s="98"/>
      <c r="BB866" s="98"/>
      <c r="BC866" s="98"/>
      <c r="BD866" s="98"/>
      <c r="BE866" s="98"/>
      <c r="BF866" s="98"/>
      <c r="BG866" s="98">
        <v>3</v>
      </c>
      <c r="BH866" s="98"/>
      <c r="BI866" s="98"/>
      <c r="BJ866" s="98"/>
      <c r="BK866" s="98"/>
      <c r="BL866" s="98">
        <v>3</v>
      </c>
      <c r="BM866" s="98"/>
      <c r="BN866" s="99">
        <v>5</v>
      </c>
    </row>
    <row r="867" spans="42:66">
      <c r="AP867" s="17"/>
      <c r="AQ867" s="100" t="s">
        <v>154</v>
      </c>
      <c r="AR867" s="97"/>
      <c r="AS867" s="98"/>
      <c r="AT867" s="98"/>
      <c r="AU867" s="98"/>
      <c r="AV867" s="98"/>
      <c r="AW867" s="98"/>
      <c r="AX867" s="98"/>
      <c r="AY867" s="98"/>
      <c r="AZ867" s="98"/>
      <c r="BA867" s="98"/>
      <c r="BB867" s="98"/>
      <c r="BC867" s="98"/>
      <c r="BD867" s="98"/>
      <c r="BE867" s="98"/>
      <c r="BF867" s="98"/>
      <c r="BG867" s="98">
        <v>3</v>
      </c>
      <c r="BH867" s="98"/>
      <c r="BI867" s="98"/>
      <c r="BJ867" s="98"/>
      <c r="BK867" s="98"/>
      <c r="BL867" s="98">
        <v>3</v>
      </c>
      <c r="BM867" s="98"/>
      <c r="BN867" s="99">
        <v>3</v>
      </c>
    </row>
    <row r="868" spans="42:66">
      <c r="AP868" s="17"/>
      <c r="AQ868" s="100" t="s">
        <v>155</v>
      </c>
      <c r="AR868" s="97"/>
      <c r="AS868" s="98"/>
      <c r="AT868" s="98"/>
      <c r="AU868" s="98"/>
      <c r="AV868" s="98"/>
      <c r="AW868" s="98"/>
      <c r="AX868" s="98"/>
      <c r="AY868" s="98"/>
      <c r="AZ868" s="98"/>
      <c r="BA868" s="98"/>
      <c r="BB868" s="98"/>
      <c r="BC868" s="98"/>
      <c r="BD868" s="98"/>
      <c r="BE868" s="98"/>
      <c r="BF868" s="98"/>
      <c r="BG868" s="98">
        <v>3</v>
      </c>
      <c r="BH868" s="98"/>
      <c r="BI868" s="98"/>
      <c r="BJ868" s="98"/>
      <c r="BK868" s="98"/>
      <c r="BL868" s="98">
        <v>4</v>
      </c>
      <c r="BM868" s="98"/>
      <c r="BN868" s="99">
        <v>3</v>
      </c>
    </row>
    <row r="869" spans="42:66">
      <c r="AP869" s="17"/>
      <c r="AQ869" s="100" t="s">
        <v>156</v>
      </c>
      <c r="AR869" s="97"/>
      <c r="AS869" s="98"/>
      <c r="AT869" s="98"/>
      <c r="AU869" s="98"/>
      <c r="AV869" s="98"/>
      <c r="AW869" s="98"/>
      <c r="AX869" s="98"/>
      <c r="AY869" s="98"/>
      <c r="AZ869" s="98"/>
      <c r="BA869" s="98"/>
      <c r="BB869" s="98"/>
      <c r="BC869" s="98"/>
      <c r="BD869" s="98"/>
      <c r="BE869" s="98"/>
      <c r="BF869" s="98"/>
      <c r="BG869" s="98">
        <v>3</v>
      </c>
      <c r="BH869" s="98"/>
      <c r="BI869" s="98"/>
      <c r="BJ869" s="98"/>
      <c r="BK869" s="98"/>
      <c r="BL869" s="98">
        <v>3</v>
      </c>
      <c r="BM869" s="98"/>
      <c r="BN869" s="99">
        <v>3</v>
      </c>
    </row>
    <row r="870" spans="42:66">
      <c r="AP870" s="17"/>
      <c r="AQ870" s="100" t="s">
        <v>157</v>
      </c>
      <c r="AR870" s="97"/>
      <c r="AS870" s="98"/>
      <c r="AT870" s="98"/>
      <c r="AU870" s="98"/>
      <c r="AV870" s="98"/>
      <c r="AW870" s="98"/>
      <c r="AX870" s="98"/>
      <c r="AY870" s="98"/>
      <c r="AZ870" s="98"/>
      <c r="BA870" s="98"/>
      <c r="BB870" s="98"/>
      <c r="BC870" s="98"/>
      <c r="BD870" s="98"/>
      <c r="BE870" s="98"/>
      <c r="BF870" s="98"/>
      <c r="BG870" s="98">
        <v>4</v>
      </c>
      <c r="BH870" s="98"/>
      <c r="BI870" s="98"/>
      <c r="BJ870" s="98"/>
      <c r="BK870" s="98"/>
      <c r="BL870" s="98">
        <v>4</v>
      </c>
      <c r="BM870" s="98"/>
      <c r="BN870" s="99">
        <v>4</v>
      </c>
    </row>
    <row r="871" spans="42:66">
      <c r="AP871" s="15" t="s">
        <v>84</v>
      </c>
      <c r="AQ871" s="93" t="s">
        <v>140</v>
      </c>
      <c r="AR871" s="94"/>
      <c r="AS871" s="95"/>
      <c r="AT871" s="95"/>
      <c r="AU871" s="95"/>
      <c r="AV871" s="95"/>
      <c r="AW871" s="95"/>
      <c r="AX871" s="95"/>
      <c r="AY871" s="95"/>
      <c r="AZ871" s="95">
        <v>5</v>
      </c>
      <c r="BA871" s="95"/>
      <c r="BB871" s="95"/>
      <c r="BC871" s="95"/>
      <c r="BD871" s="95"/>
      <c r="BE871" s="95"/>
      <c r="BF871" s="95"/>
      <c r="BG871" s="95"/>
      <c r="BH871" s="95"/>
      <c r="BI871" s="95"/>
      <c r="BJ871" s="95"/>
      <c r="BK871" s="95"/>
      <c r="BL871" s="95"/>
      <c r="BM871" s="95"/>
      <c r="BN871" s="96"/>
    </row>
    <row r="872" spans="42:66">
      <c r="AP872" s="17"/>
      <c r="AQ872" s="100" t="s">
        <v>141</v>
      </c>
      <c r="AR872" s="97"/>
      <c r="AS872" s="98"/>
      <c r="AT872" s="98"/>
      <c r="AU872" s="98"/>
      <c r="AV872" s="98"/>
      <c r="AW872" s="98"/>
      <c r="AX872" s="98"/>
      <c r="AY872" s="98"/>
      <c r="AZ872" s="98">
        <v>5</v>
      </c>
      <c r="BA872" s="98"/>
      <c r="BB872" s="98"/>
      <c r="BC872" s="98"/>
      <c r="BD872" s="98"/>
      <c r="BE872" s="98"/>
      <c r="BF872" s="98"/>
      <c r="BG872" s="98"/>
      <c r="BH872" s="98"/>
      <c r="BI872" s="98"/>
      <c r="BJ872" s="98"/>
      <c r="BK872" s="98"/>
      <c r="BL872" s="98"/>
      <c r="BM872" s="98"/>
      <c r="BN872" s="99"/>
    </row>
    <row r="873" spans="42:66">
      <c r="AP873" s="17"/>
      <c r="AQ873" s="100" t="s">
        <v>142</v>
      </c>
      <c r="AR873" s="97"/>
      <c r="AS873" s="98"/>
      <c r="AT873" s="98"/>
      <c r="AU873" s="98"/>
      <c r="AV873" s="98"/>
      <c r="AW873" s="98"/>
      <c r="AX873" s="98"/>
      <c r="AY873" s="98"/>
      <c r="AZ873" s="98">
        <v>4</v>
      </c>
      <c r="BA873" s="98"/>
      <c r="BB873" s="98"/>
      <c r="BC873" s="98"/>
      <c r="BD873" s="98"/>
      <c r="BE873" s="98"/>
      <c r="BF873" s="98"/>
      <c r="BG873" s="98"/>
      <c r="BH873" s="98"/>
      <c r="BI873" s="98"/>
      <c r="BJ873" s="98"/>
      <c r="BK873" s="98"/>
      <c r="BL873" s="98"/>
      <c r="BM873" s="98"/>
      <c r="BN873" s="99"/>
    </row>
    <row r="874" spans="42:66">
      <c r="AP874" s="17"/>
      <c r="AQ874" s="100" t="s">
        <v>143</v>
      </c>
      <c r="AR874" s="97"/>
      <c r="AS874" s="98"/>
      <c r="AT874" s="98"/>
      <c r="AU874" s="98"/>
      <c r="AV874" s="98"/>
      <c r="AW874" s="98"/>
      <c r="AX874" s="98"/>
      <c r="AY874" s="98"/>
      <c r="AZ874" s="98">
        <v>6</v>
      </c>
      <c r="BA874" s="98"/>
      <c r="BB874" s="98"/>
      <c r="BC874" s="98"/>
      <c r="BD874" s="98"/>
      <c r="BE874" s="98"/>
      <c r="BF874" s="98"/>
      <c r="BG874" s="98"/>
      <c r="BH874" s="98"/>
      <c r="BI874" s="98"/>
      <c r="BJ874" s="98"/>
      <c r="BK874" s="98"/>
      <c r="BL874" s="98"/>
      <c r="BM874" s="98"/>
      <c r="BN874" s="99"/>
    </row>
    <row r="875" spans="42:66">
      <c r="AP875" s="17"/>
      <c r="AQ875" s="100" t="s">
        <v>144</v>
      </c>
      <c r="AR875" s="97"/>
      <c r="AS875" s="98"/>
      <c r="AT875" s="98"/>
      <c r="AU875" s="98"/>
      <c r="AV875" s="98"/>
      <c r="AW875" s="98"/>
      <c r="AX875" s="98"/>
      <c r="AY875" s="98"/>
      <c r="AZ875" s="98">
        <v>5</v>
      </c>
      <c r="BA875" s="98"/>
      <c r="BB875" s="98"/>
      <c r="BC875" s="98"/>
      <c r="BD875" s="98"/>
      <c r="BE875" s="98"/>
      <c r="BF875" s="98"/>
      <c r="BG875" s="98"/>
      <c r="BH875" s="98"/>
      <c r="BI875" s="98"/>
      <c r="BJ875" s="98"/>
      <c r="BK875" s="98"/>
      <c r="BL875" s="98"/>
      <c r="BM875" s="98"/>
      <c r="BN875" s="99"/>
    </row>
    <row r="876" spans="42:66">
      <c r="AP876" s="17"/>
      <c r="AQ876" s="100" t="s">
        <v>145</v>
      </c>
      <c r="AR876" s="97"/>
      <c r="AS876" s="98"/>
      <c r="AT876" s="98"/>
      <c r="AU876" s="98"/>
      <c r="AV876" s="98"/>
      <c r="AW876" s="98"/>
      <c r="AX876" s="98"/>
      <c r="AY876" s="98"/>
      <c r="AZ876" s="98">
        <v>3</v>
      </c>
      <c r="BA876" s="98"/>
      <c r="BB876" s="98"/>
      <c r="BC876" s="98"/>
      <c r="BD876" s="98"/>
      <c r="BE876" s="98"/>
      <c r="BF876" s="98"/>
      <c r="BG876" s="98"/>
      <c r="BH876" s="98"/>
      <c r="BI876" s="98"/>
      <c r="BJ876" s="98"/>
      <c r="BK876" s="98"/>
      <c r="BL876" s="98"/>
      <c r="BM876" s="98"/>
      <c r="BN876" s="99"/>
    </row>
    <row r="877" spans="42:66">
      <c r="AP877" s="17"/>
      <c r="AQ877" s="100" t="s">
        <v>146</v>
      </c>
      <c r="AR877" s="97"/>
      <c r="AS877" s="98"/>
      <c r="AT877" s="98"/>
      <c r="AU877" s="98"/>
      <c r="AV877" s="98"/>
      <c r="AW877" s="98"/>
      <c r="AX877" s="98"/>
      <c r="AY877" s="98"/>
      <c r="AZ877" s="98">
        <v>5</v>
      </c>
      <c r="BA877" s="98"/>
      <c r="BB877" s="98"/>
      <c r="BC877" s="98"/>
      <c r="BD877" s="98"/>
      <c r="BE877" s="98"/>
      <c r="BF877" s="98"/>
      <c r="BG877" s="98"/>
      <c r="BH877" s="98"/>
      <c r="BI877" s="98"/>
      <c r="BJ877" s="98"/>
      <c r="BK877" s="98"/>
      <c r="BL877" s="98"/>
      <c r="BM877" s="98"/>
      <c r="BN877" s="99"/>
    </row>
    <row r="878" spans="42:66">
      <c r="AP878" s="17"/>
      <c r="AQ878" s="100" t="s">
        <v>147</v>
      </c>
      <c r="AR878" s="97"/>
      <c r="AS878" s="98"/>
      <c r="AT878" s="98"/>
      <c r="AU878" s="98"/>
      <c r="AV878" s="98"/>
      <c r="AW878" s="98"/>
      <c r="AX878" s="98"/>
      <c r="AY878" s="98"/>
      <c r="AZ878" s="98">
        <v>4</v>
      </c>
      <c r="BA878" s="98"/>
      <c r="BB878" s="98"/>
      <c r="BC878" s="98"/>
      <c r="BD878" s="98"/>
      <c r="BE878" s="98"/>
      <c r="BF878" s="98"/>
      <c r="BG878" s="98"/>
      <c r="BH878" s="98"/>
      <c r="BI878" s="98"/>
      <c r="BJ878" s="98"/>
      <c r="BK878" s="98"/>
      <c r="BL878" s="98"/>
      <c r="BM878" s="98"/>
      <c r="BN878" s="99"/>
    </row>
    <row r="879" spans="42:66">
      <c r="AP879" s="17"/>
      <c r="AQ879" s="100" t="s">
        <v>148</v>
      </c>
      <c r="AR879" s="97"/>
      <c r="AS879" s="98"/>
      <c r="AT879" s="98"/>
      <c r="AU879" s="98"/>
      <c r="AV879" s="98"/>
      <c r="AW879" s="98"/>
      <c r="AX879" s="98"/>
      <c r="AY879" s="98"/>
      <c r="AZ879" s="98">
        <v>5</v>
      </c>
      <c r="BA879" s="98"/>
      <c r="BB879" s="98"/>
      <c r="BC879" s="98"/>
      <c r="BD879" s="98"/>
      <c r="BE879" s="98"/>
      <c r="BF879" s="98"/>
      <c r="BG879" s="98"/>
      <c r="BH879" s="98"/>
      <c r="BI879" s="98"/>
      <c r="BJ879" s="98"/>
      <c r="BK879" s="98"/>
      <c r="BL879" s="98"/>
      <c r="BM879" s="98"/>
      <c r="BN879" s="99"/>
    </row>
    <row r="880" spans="42:66">
      <c r="AP880" s="17"/>
      <c r="AQ880" s="100" t="s">
        <v>149</v>
      </c>
      <c r="AR880" s="97"/>
      <c r="AS880" s="98"/>
      <c r="AT880" s="98"/>
      <c r="AU880" s="98"/>
      <c r="AV880" s="98"/>
      <c r="AW880" s="98"/>
      <c r="AX880" s="98"/>
      <c r="AY880" s="98"/>
      <c r="AZ880" s="98">
        <v>3</v>
      </c>
      <c r="BA880" s="98"/>
      <c r="BB880" s="98"/>
      <c r="BC880" s="98"/>
      <c r="BD880" s="98"/>
      <c r="BE880" s="98"/>
      <c r="BF880" s="98"/>
      <c r="BG880" s="98"/>
      <c r="BH880" s="98"/>
      <c r="BI880" s="98"/>
      <c r="BJ880" s="98"/>
      <c r="BK880" s="98"/>
      <c r="BL880" s="98"/>
      <c r="BM880" s="98"/>
      <c r="BN880" s="99"/>
    </row>
    <row r="881" spans="42:66">
      <c r="AP881" s="17"/>
      <c r="AQ881" s="100" t="s">
        <v>150</v>
      </c>
      <c r="AR881" s="97"/>
      <c r="AS881" s="98"/>
      <c r="AT881" s="98"/>
      <c r="AU881" s="98"/>
      <c r="AV881" s="98"/>
      <c r="AW881" s="98"/>
      <c r="AX881" s="98"/>
      <c r="AY881" s="98"/>
      <c r="AZ881" s="98">
        <v>3</v>
      </c>
      <c r="BA881" s="98"/>
      <c r="BB881" s="98"/>
      <c r="BC881" s="98"/>
      <c r="BD881" s="98"/>
      <c r="BE881" s="98"/>
      <c r="BF881" s="98"/>
      <c r="BG881" s="98"/>
      <c r="BH881" s="98"/>
      <c r="BI881" s="98"/>
      <c r="BJ881" s="98"/>
      <c r="BK881" s="98"/>
      <c r="BL881" s="98"/>
      <c r="BM881" s="98"/>
      <c r="BN881" s="99"/>
    </row>
    <row r="882" spans="42:66">
      <c r="AP882" s="17"/>
      <c r="AQ882" s="100" t="s">
        <v>151</v>
      </c>
      <c r="AR882" s="97"/>
      <c r="AS882" s="98"/>
      <c r="AT882" s="98"/>
      <c r="AU882" s="98"/>
      <c r="AV882" s="98"/>
      <c r="AW882" s="98"/>
      <c r="AX882" s="98"/>
      <c r="AY882" s="98"/>
      <c r="AZ882" s="98">
        <v>3</v>
      </c>
      <c r="BA882" s="98"/>
      <c r="BB882" s="98"/>
      <c r="BC882" s="98"/>
      <c r="BD882" s="98"/>
      <c r="BE882" s="98"/>
      <c r="BF882" s="98"/>
      <c r="BG882" s="98"/>
      <c r="BH882" s="98"/>
      <c r="BI882" s="98"/>
      <c r="BJ882" s="98"/>
      <c r="BK882" s="98"/>
      <c r="BL882" s="98"/>
      <c r="BM882" s="98"/>
      <c r="BN882" s="99"/>
    </row>
    <row r="883" spans="42:66">
      <c r="AP883" s="17"/>
      <c r="AQ883" s="100" t="s">
        <v>152</v>
      </c>
      <c r="AR883" s="97"/>
      <c r="AS883" s="98"/>
      <c r="AT883" s="98"/>
      <c r="AU883" s="98"/>
      <c r="AV883" s="98"/>
      <c r="AW883" s="98"/>
      <c r="AX883" s="98"/>
      <c r="AY883" s="98"/>
      <c r="AZ883" s="98">
        <v>3</v>
      </c>
      <c r="BA883" s="98"/>
      <c r="BB883" s="98"/>
      <c r="BC883" s="98"/>
      <c r="BD883" s="98"/>
      <c r="BE883" s="98"/>
      <c r="BF883" s="98"/>
      <c r="BG883" s="98"/>
      <c r="BH883" s="98"/>
      <c r="BI883" s="98"/>
      <c r="BJ883" s="98"/>
      <c r="BK883" s="98"/>
      <c r="BL883" s="98"/>
      <c r="BM883" s="98"/>
      <c r="BN883" s="99"/>
    </row>
    <row r="884" spans="42:66">
      <c r="AP884" s="17"/>
      <c r="AQ884" s="100" t="s">
        <v>153</v>
      </c>
      <c r="AR884" s="97"/>
      <c r="AS884" s="98"/>
      <c r="AT884" s="98"/>
      <c r="AU884" s="98"/>
      <c r="AV884" s="98"/>
      <c r="AW884" s="98"/>
      <c r="AX884" s="98"/>
      <c r="AY884" s="98"/>
      <c r="AZ884" s="98">
        <v>7</v>
      </c>
      <c r="BA884" s="98"/>
      <c r="BB884" s="98"/>
      <c r="BC884" s="98"/>
      <c r="BD884" s="98"/>
      <c r="BE884" s="98"/>
      <c r="BF884" s="98"/>
      <c r="BG884" s="98"/>
      <c r="BH884" s="98"/>
      <c r="BI884" s="98"/>
      <c r="BJ884" s="98"/>
      <c r="BK884" s="98"/>
      <c r="BL884" s="98"/>
      <c r="BM884" s="98"/>
      <c r="BN884" s="99"/>
    </row>
    <row r="885" spans="42:66">
      <c r="AP885" s="17"/>
      <c r="AQ885" s="100" t="s">
        <v>154</v>
      </c>
      <c r="AR885" s="97"/>
      <c r="AS885" s="98"/>
      <c r="AT885" s="98"/>
      <c r="AU885" s="98"/>
      <c r="AV885" s="98"/>
      <c r="AW885" s="98"/>
      <c r="AX885" s="98"/>
      <c r="AY885" s="98"/>
      <c r="AZ885" s="98">
        <v>3</v>
      </c>
      <c r="BA885" s="98"/>
      <c r="BB885" s="98"/>
      <c r="BC885" s="98"/>
      <c r="BD885" s="98"/>
      <c r="BE885" s="98"/>
      <c r="BF885" s="98"/>
      <c r="BG885" s="98"/>
      <c r="BH885" s="98"/>
      <c r="BI885" s="98"/>
      <c r="BJ885" s="98"/>
      <c r="BK885" s="98"/>
      <c r="BL885" s="98"/>
      <c r="BM885" s="98"/>
      <c r="BN885" s="99"/>
    </row>
    <row r="886" spans="42:66">
      <c r="AP886" s="17"/>
      <c r="AQ886" s="100" t="s">
        <v>155</v>
      </c>
      <c r="AR886" s="97"/>
      <c r="AS886" s="98"/>
      <c r="AT886" s="98"/>
      <c r="AU886" s="98"/>
      <c r="AV886" s="98"/>
      <c r="AW886" s="98"/>
      <c r="AX886" s="98"/>
      <c r="AY886" s="98"/>
      <c r="AZ886" s="98">
        <v>3</v>
      </c>
      <c r="BA886" s="98"/>
      <c r="BB886" s="98"/>
      <c r="BC886" s="98"/>
      <c r="BD886" s="98"/>
      <c r="BE886" s="98"/>
      <c r="BF886" s="98"/>
      <c r="BG886" s="98"/>
      <c r="BH886" s="98"/>
      <c r="BI886" s="98"/>
      <c r="BJ886" s="98"/>
      <c r="BK886" s="98"/>
      <c r="BL886" s="98"/>
      <c r="BM886" s="98"/>
      <c r="BN886" s="99"/>
    </row>
    <row r="887" spans="42:66">
      <c r="AP887" s="17"/>
      <c r="AQ887" s="100" t="s">
        <v>156</v>
      </c>
      <c r="AR887" s="97"/>
      <c r="AS887" s="98"/>
      <c r="AT887" s="98"/>
      <c r="AU887" s="98"/>
      <c r="AV887" s="98"/>
      <c r="AW887" s="98"/>
      <c r="AX887" s="98"/>
      <c r="AY887" s="98"/>
      <c r="AZ887" s="98">
        <v>4</v>
      </c>
      <c r="BA887" s="98"/>
      <c r="BB887" s="98"/>
      <c r="BC887" s="98"/>
      <c r="BD887" s="98"/>
      <c r="BE887" s="98"/>
      <c r="BF887" s="98"/>
      <c r="BG887" s="98"/>
      <c r="BH887" s="98"/>
      <c r="BI887" s="98"/>
      <c r="BJ887" s="98"/>
      <c r="BK887" s="98"/>
      <c r="BL887" s="98"/>
      <c r="BM887" s="98"/>
      <c r="BN887" s="99"/>
    </row>
    <row r="888" spans="42:66">
      <c r="AP888" s="17"/>
      <c r="AQ888" s="100" t="s">
        <v>157</v>
      </c>
      <c r="AR888" s="97"/>
      <c r="AS888" s="98"/>
      <c r="AT888" s="98"/>
      <c r="AU888" s="98"/>
      <c r="AV888" s="98"/>
      <c r="AW888" s="98"/>
      <c r="AX888" s="98"/>
      <c r="AY888" s="98"/>
      <c r="AZ888" s="98">
        <v>5</v>
      </c>
      <c r="BA888" s="98"/>
      <c r="BB888" s="98"/>
      <c r="BC888" s="98"/>
      <c r="BD888" s="98"/>
      <c r="BE888" s="98"/>
      <c r="BF888" s="98"/>
      <c r="BG888" s="98"/>
      <c r="BH888" s="98"/>
      <c r="BI888" s="98"/>
      <c r="BJ888" s="98"/>
      <c r="BK888" s="98"/>
      <c r="BL888" s="98"/>
      <c r="BM888" s="98"/>
      <c r="BN888" s="99"/>
    </row>
    <row r="889" spans="42:66">
      <c r="AP889" s="15" t="s">
        <v>47</v>
      </c>
      <c r="AQ889" s="93" t="s">
        <v>140</v>
      </c>
      <c r="AR889" s="94"/>
      <c r="AS889" s="95"/>
      <c r="AT889" s="95"/>
      <c r="AU889" s="95"/>
      <c r="AV889" s="95"/>
      <c r="AW889" s="95"/>
      <c r="AX889" s="95"/>
      <c r="AY889" s="95"/>
      <c r="AZ889" s="95"/>
      <c r="BA889" s="95"/>
      <c r="BB889" s="95"/>
      <c r="BC889" s="95"/>
      <c r="BD889" s="95"/>
      <c r="BE889" s="95"/>
      <c r="BF889" s="95"/>
      <c r="BG889" s="95"/>
      <c r="BH889" s="95">
        <v>4</v>
      </c>
      <c r="BI889" s="95"/>
      <c r="BJ889" s="95"/>
      <c r="BK889" s="95"/>
      <c r="BL889" s="95"/>
      <c r="BM889" s="95"/>
      <c r="BN889" s="96"/>
    </row>
    <row r="890" spans="42:66">
      <c r="AP890" s="17"/>
      <c r="AQ890" s="100" t="s">
        <v>141</v>
      </c>
      <c r="AR890" s="97"/>
      <c r="AS890" s="98"/>
      <c r="AT890" s="98"/>
      <c r="AU890" s="98"/>
      <c r="AV890" s="98"/>
      <c r="AW890" s="98"/>
      <c r="AX890" s="98"/>
      <c r="AY890" s="98"/>
      <c r="AZ890" s="98"/>
      <c r="BA890" s="98"/>
      <c r="BB890" s="98"/>
      <c r="BC890" s="98"/>
      <c r="BD890" s="98"/>
      <c r="BE890" s="98"/>
      <c r="BF890" s="98"/>
      <c r="BG890" s="98"/>
      <c r="BH890" s="98">
        <v>3</v>
      </c>
      <c r="BI890" s="98"/>
      <c r="BJ890" s="98"/>
      <c r="BK890" s="98"/>
      <c r="BL890" s="98"/>
      <c r="BM890" s="98"/>
      <c r="BN890" s="99"/>
    </row>
    <row r="891" spans="42:66">
      <c r="AP891" s="17"/>
      <c r="AQ891" s="100" t="s">
        <v>142</v>
      </c>
      <c r="AR891" s="97"/>
      <c r="AS891" s="98"/>
      <c r="AT891" s="98"/>
      <c r="AU891" s="98"/>
      <c r="AV891" s="98"/>
      <c r="AW891" s="98"/>
      <c r="AX891" s="98"/>
      <c r="AY891" s="98"/>
      <c r="AZ891" s="98"/>
      <c r="BA891" s="98"/>
      <c r="BB891" s="98"/>
      <c r="BC891" s="98"/>
      <c r="BD891" s="98"/>
      <c r="BE891" s="98"/>
      <c r="BF891" s="98"/>
      <c r="BG891" s="98"/>
      <c r="BH891" s="98">
        <v>4</v>
      </c>
      <c r="BI891" s="98"/>
      <c r="BJ891" s="98"/>
      <c r="BK891" s="98"/>
      <c r="BL891" s="98"/>
      <c r="BM891" s="98"/>
      <c r="BN891" s="99"/>
    </row>
    <row r="892" spans="42:66">
      <c r="AP892" s="17"/>
      <c r="AQ892" s="100" t="s">
        <v>143</v>
      </c>
      <c r="AR892" s="97"/>
      <c r="AS892" s="98"/>
      <c r="AT892" s="98"/>
      <c r="AU892" s="98"/>
      <c r="AV892" s="98"/>
      <c r="AW892" s="98"/>
      <c r="AX892" s="98"/>
      <c r="AY892" s="98"/>
      <c r="AZ892" s="98"/>
      <c r="BA892" s="98"/>
      <c r="BB892" s="98"/>
      <c r="BC892" s="98"/>
      <c r="BD892" s="98"/>
      <c r="BE892" s="98"/>
      <c r="BF892" s="98"/>
      <c r="BG892" s="98"/>
      <c r="BH892" s="98">
        <v>4</v>
      </c>
      <c r="BI892" s="98"/>
      <c r="BJ892" s="98"/>
      <c r="BK892" s="98"/>
      <c r="BL892" s="98"/>
      <c r="BM892" s="98"/>
      <c r="BN892" s="99"/>
    </row>
    <row r="893" spans="42:66">
      <c r="AP893" s="17"/>
      <c r="AQ893" s="100" t="s">
        <v>144</v>
      </c>
      <c r="AR893" s="97"/>
      <c r="AS893" s="98"/>
      <c r="AT893" s="98"/>
      <c r="AU893" s="98"/>
      <c r="AV893" s="98"/>
      <c r="AW893" s="98"/>
      <c r="AX893" s="98"/>
      <c r="AY893" s="98"/>
      <c r="AZ893" s="98"/>
      <c r="BA893" s="98"/>
      <c r="BB893" s="98"/>
      <c r="BC893" s="98"/>
      <c r="BD893" s="98"/>
      <c r="BE893" s="98"/>
      <c r="BF893" s="98"/>
      <c r="BG893" s="98"/>
      <c r="BH893" s="98">
        <v>3</v>
      </c>
      <c r="BI893" s="98"/>
      <c r="BJ893" s="98"/>
      <c r="BK893" s="98"/>
      <c r="BL893" s="98"/>
      <c r="BM893" s="98"/>
      <c r="BN893" s="99"/>
    </row>
    <row r="894" spans="42:66">
      <c r="AP894" s="17"/>
      <c r="AQ894" s="100" t="s">
        <v>145</v>
      </c>
      <c r="AR894" s="97"/>
      <c r="AS894" s="98"/>
      <c r="AT894" s="98"/>
      <c r="AU894" s="98"/>
      <c r="AV894" s="98"/>
      <c r="AW894" s="98"/>
      <c r="AX894" s="98"/>
      <c r="AY894" s="98"/>
      <c r="AZ894" s="98"/>
      <c r="BA894" s="98"/>
      <c r="BB894" s="98"/>
      <c r="BC894" s="98"/>
      <c r="BD894" s="98"/>
      <c r="BE894" s="98"/>
      <c r="BF894" s="98"/>
      <c r="BG894" s="98"/>
      <c r="BH894" s="98">
        <v>2</v>
      </c>
      <c r="BI894" s="98"/>
      <c r="BJ894" s="98"/>
      <c r="BK894" s="98"/>
      <c r="BL894" s="98"/>
      <c r="BM894" s="98"/>
      <c r="BN894" s="99"/>
    </row>
    <row r="895" spans="42:66">
      <c r="AP895" s="17"/>
      <c r="AQ895" s="100" t="s">
        <v>146</v>
      </c>
      <c r="AR895" s="97"/>
      <c r="AS895" s="98"/>
      <c r="AT895" s="98"/>
      <c r="AU895" s="98"/>
      <c r="AV895" s="98"/>
      <c r="AW895" s="98"/>
      <c r="AX895" s="98"/>
      <c r="AY895" s="98"/>
      <c r="AZ895" s="98"/>
      <c r="BA895" s="98"/>
      <c r="BB895" s="98"/>
      <c r="BC895" s="98"/>
      <c r="BD895" s="98"/>
      <c r="BE895" s="98"/>
      <c r="BF895" s="98"/>
      <c r="BG895" s="98"/>
      <c r="BH895" s="98">
        <v>3</v>
      </c>
      <c r="BI895" s="98"/>
      <c r="BJ895" s="98"/>
      <c r="BK895" s="98"/>
      <c r="BL895" s="98"/>
      <c r="BM895" s="98"/>
      <c r="BN895" s="99"/>
    </row>
    <row r="896" spans="42:66">
      <c r="AP896" s="17"/>
      <c r="AQ896" s="100" t="s">
        <v>147</v>
      </c>
      <c r="AR896" s="97"/>
      <c r="AS896" s="98"/>
      <c r="AT896" s="98"/>
      <c r="AU896" s="98"/>
      <c r="AV896" s="98"/>
      <c r="AW896" s="98"/>
      <c r="AX896" s="98"/>
      <c r="AY896" s="98"/>
      <c r="AZ896" s="98"/>
      <c r="BA896" s="98"/>
      <c r="BB896" s="98"/>
      <c r="BC896" s="98"/>
      <c r="BD896" s="98"/>
      <c r="BE896" s="98"/>
      <c r="BF896" s="98"/>
      <c r="BG896" s="98"/>
      <c r="BH896" s="98">
        <v>3</v>
      </c>
      <c r="BI896" s="98"/>
      <c r="BJ896" s="98"/>
      <c r="BK896" s="98"/>
      <c r="BL896" s="98"/>
      <c r="BM896" s="98"/>
      <c r="BN896" s="99"/>
    </row>
    <row r="897" spans="42:66">
      <c r="AP897" s="17"/>
      <c r="AQ897" s="100" t="s">
        <v>148</v>
      </c>
      <c r="AR897" s="97"/>
      <c r="AS897" s="98"/>
      <c r="AT897" s="98"/>
      <c r="AU897" s="98"/>
      <c r="AV897" s="98"/>
      <c r="AW897" s="98"/>
      <c r="AX897" s="98"/>
      <c r="AY897" s="98"/>
      <c r="AZ897" s="98"/>
      <c r="BA897" s="98"/>
      <c r="BB897" s="98"/>
      <c r="BC897" s="98"/>
      <c r="BD897" s="98"/>
      <c r="BE897" s="98"/>
      <c r="BF897" s="98"/>
      <c r="BG897" s="98"/>
      <c r="BH897" s="98">
        <v>3</v>
      </c>
      <c r="BI897" s="98"/>
      <c r="BJ897" s="98"/>
      <c r="BK897" s="98"/>
      <c r="BL897" s="98"/>
      <c r="BM897" s="98"/>
      <c r="BN897" s="99"/>
    </row>
    <row r="898" spans="42:66">
      <c r="AP898" s="17"/>
      <c r="AQ898" s="100" t="s">
        <v>149</v>
      </c>
      <c r="AR898" s="97"/>
      <c r="AS898" s="98"/>
      <c r="AT898" s="98"/>
      <c r="AU898" s="98"/>
      <c r="AV898" s="98"/>
      <c r="AW898" s="98"/>
      <c r="AX898" s="98"/>
      <c r="AY898" s="98"/>
      <c r="AZ898" s="98"/>
      <c r="BA898" s="98"/>
      <c r="BB898" s="98"/>
      <c r="BC898" s="98"/>
      <c r="BD898" s="98"/>
      <c r="BE898" s="98"/>
      <c r="BF898" s="98"/>
      <c r="BG898" s="98"/>
      <c r="BH898" s="98">
        <v>2</v>
      </c>
      <c r="BI898" s="98"/>
      <c r="BJ898" s="98"/>
      <c r="BK898" s="98"/>
      <c r="BL898" s="98"/>
      <c r="BM898" s="98"/>
      <c r="BN898" s="99"/>
    </row>
    <row r="899" spans="42:66">
      <c r="AP899" s="17"/>
      <c r="AQ899" s="100" t="s">
        <v>150</v>
      </c>
      <c r="AR899" s="97"/>
      <c r="AS899" s="98"/>
      <c r="AT899" s="98"/>
      <c r="AU899" s="98"/>
      <c r="AV899" s="98"/>
      <c r="AW899" s="98"/>
      <c r="AX899" s="98"/>
      <c r="AY899" s="98"/>
      <c r="AZ899" s="98"/>
      <c r="BA899" s="98"/>
      <c r="BB899" s="98"/>
      <c r="BC899" s="98"/>
      <c r="BD899" s="98"/>
      <c r="BE899" s="98"/>
      <c r="BF899" s="98"/>
      <c r="BG899" s="98"/>
      <c r="BH899" s="98">
        <v>3</v>
      </c>
      <c r="BI899" s="98"/>
      <c r="BJ899" s="98"/>
      <c r="BK899" s="98"/>
      <c r="BL899" s="98"/>
      <c r="BM899" s="98"/>
      <c r="BN899" s="99"/>
    </row>
    <row r="900" spans="42:66">
      <c r="AP900" s="17"/>
      <c r="AQ900" s="100" t="s">
        <v>151</v>
      </c>
      <c r="AR900" s="97"/>
      <c r="AS900" s="98"/>
      <c r="AT900" s="98"/>
      <c r="AU900" s="98"/>
      <c r="AV900" s="98"/>
      <c r="AW900" s="98"/>
      <c r="AX900" s="98"/>
      <c r="AY900" s="98"/>
      <c r="AZ900" s="98"/>
      <c r="BA900" s="98"/>
      <c r="BB900" s="98"/>
      <c r="BC900" s="98"/>
      <c r="BD900" s="98"/>
      <c r="BE900" s="98"/>
      <c r="BF900" s="98"/>
      <c r="BG900" s="98"/>
      <c r="BH900" s="98">
        <v>3</v>
      </c>
      <c r="BI900" s="98"/>
      <c r="BJ900" s="98"/>
      <c r="BK900" s="98"/>
      <c r="BL900" s="98"/>
      <c r="BM900" s="98"/>
      <c r="BN900" s="99"/>
    </row>
    <row r="901" spans="42:66">
      <c r="AP901" s="17"/>
      <c r="AQ901" s="100" t="s">
        <v>152</v>
      </c>
      <c r="AR901" s="97"/>
      <c r="AS901" s="98"/>
      <c r="AT901" s="98"/>
      <c r="AU901" s="98"/>
      <c r="AV901" s="98"/>
      <c r="AW901" s="98"/>
      <c r="AX901" s="98"/>
      <c r="AY901" s="98"/>
      <c r="AZ901" s="98"/>
      <c r="BA901" s="98"/>
      <c r="BB901" s="98"/>
      <c r="BC901" s="98"/>
      <c r="BD901" s="98"/>
      <c r="BE901" s="98"/>
      <c r="BF901" s="98"/>
      <c r="BG901" s="98"/>
      <c r="BH901" s="98">
        <v>3</v>
      </c>
      <c r="BI901" s="98"/>
      <c r="BJ901" s="98"/>
      <c r="BK901" s="98"/>
      <c r="BL901" s="98"/>
      <c r="BM901" s="98"/>
      <c r="BN901" s="99"/>
    </row>
    <row r="902" spans="42:66">
      <c r="AP902" s="17"/>
      <c r="AQ902" s="100" t="s">
        <v>153</v>
      </c>
      <c r="AR902" s="97"/>
      <c r="AS902" s="98"/>
      <c r="AT902" s="98"/>
      <c r="AU902" s="98"/>
      <c r="AV902" s="98"/>
      <c r="AW902" s="98"/>
      <c r="AX902" s="98"/>
      <c r="AY902" s="98"/>
      <c r="AZ902" s="98"/>
      <c r="BA902" s="98"/>
      <c r="BB902" s="98"/>
      <c r="BC902" s="98"/>
      <c r="BD902" s="98"/>
      <c r="BE902" s="98"/>
      <c r="BF902" s="98"/>
      <c r="BG902" s="98"/>
      <c r="BH902" s="98">
        <v>3</v>
      </c>
      <c r="BI902" s="98"/>
      <c r="BJ902" s="98"/>
      <c r="BK902" s="98"/>
      <c r="BL902" s="98"/>
      <c r="BM902" s="98"/>
      <c r="BN902" s="99"/>
    </row>
    <row r="903" spans="42:66">
      <c r="AP903" s="17"/>
      <c r="AQ903" s="100" t="s">
        <v>154</v>
      </c>
      <c r="AR903" s="97"/>
      <c r="AS903" s="98"/>
      <c r="AT903" s="98"/>
      <c r="AU903" s="98"/>
      <c r="AV903" s="98"/>
      <c r="AW903" s="98"/>
      <c r="AX903" s="98"/>
      <c r="AY903" s="98"/>
      <c r="AZ903" s="98"/>
      <c r="BA903" s="98"/>
      <c r="BB903" s="98"/>
      <c r="BC903" s="98"/>
      <c r="BD903" s="98"/>
      <c r="BE903" s="98"/>
      <c r="BF903" s="98"/>
      <c r="BG903" s="98"/>
      <c r="BH903" s="98">
        <v>3</v>
      </c>
      <c r="BI903" s="98"/>
      <c r="BJ903" s="98"/>
      <c r="BK903" s="98"/>
      <c r="BL903" s="98"/>
      <c r="BM903" s="98"/>
      <c r="BN903" s="99"/>
    </row>
    <row r="904" spans="42:66">
      <c r="AP904" s="17"/>
      <c r="AQ904" s="100" t="s">
        <v>155</v>
      </c>
      <c r="AR904" s="97"/>
      <c r="AS904" s="98"/>
      <c r="AT904" s="98"/>
      <c r="AU904" s="98"/>
      <c r="AV904" s="98"/>
      <c r="AW904" s="98"/>
      <c r="AX904" s="98"/>
      <c r="AY904" s="98"/>
      <c r="AZ904" s="98"/>
      <c r="BA904" s="98"/>
      <c r="BB904" s="98"/>
      <c r="BC904" s="98"/>
      <c r="BD904" s="98"/>
      <c r="BE904" s="98"/>
      <c r="BF904" s="98"/>
      <c r="BG904" s="98"/>
      <c r="BH904" s="98">
        <v>3</v>
      </c>
      <c r="BI904" s="98"/>
      <c r="BJ904" s="98"/>
      <c r="BK904" s="98"/>
      <c r="BL904" s="98"/>
      <c r="BM904" s="98"/>
      <c r="BN904" s="99"/>
    </row>
    <row r="905" spans="42:66">
      <c r="AP905" s="17"/>
      <c r="AQ905" s="100" t="s">
        <v>156</v>
      </c>
      <c r="AR905" s="97"/>
      <c r="AS905" s="98"/>
      <c r="AT905" s="98"/>
      <c r="AU905" s="98"/>
      <c r="AV905" s="98"/>
      <c r="AW905" s="98"/>
      <c r="AX905" s="98"/>
      <c r="AY905" s="98"/>
      <c r="AZ905" s="98"/>
      <c r="BA905" s="98"/>
      <c r="BB905" s="98"/>
      <c r="BC905" s="98"/>
      <c r="BD905" s="98"/>
      <c r="BE905" s="98"/>
      <c r="BF905" s="98"/>
      <c r="BG905" s="98"/>
      <c r="BH905" s="98">
        <v>2</v>
      </c>
      <c r="BI905" s="98"/>
      <c r="BJ905" s="98"/>
      <c r="BK905" s="98"/>
      <c r="BL905" s="98"/>
      <c r="BM905" s="98"/>
      <c r="BN905" s="99"/>
    </row>
    <row r="906" spans="42:66">
      <c r="AP906" s="17"/>
      <c r="AQ906" s="100" t="s">
        <v>157</v>
      </c>
      <c r="AR906" s="97"/>
      <c r="AS906" s="98"/>
      <c r="AT906" s="98"/>
      <c r="AU906" s="98"/>
      <c r="AV906" s="98"/>
      <c r="AW906" s="98"/>
      <c r="AX906" s="98"/>
      <c r="AY906" s="98"/>
      <c r="AZ906" s="98"/>
      <c r="BA906" s="98"/>
      <c r="BB906" s="98"/>
      <c r="BC906" s="98"/>
      <c r="BD906" s="98"/>
      <c r="BE906" s="98"/>
      <c r="BF906" s="98"/>
      <c r="BG906" s="98"/>
      <c r="BH906" s="98">
        <v>4</v>
      </c>
      <c r="BI906" s="98"/>
      <c r="BJ906" s="98"/>
      <c r="BK906" s="98"/>
      <c r="BL906" s="98"/>
      <c r="BM906" s="98"/>
      <c r="BN906" s="99"/>
    </row>
    <row r="907" spans="42:66">
      <c r="AP907" s="15" t="s">
        <v>79</v>
      </c>
      <c r="AQ907" s="93" t="s">
        <v>140</v>
      </c>
      <c r="AR907" s="94"/>
      <c r="AS907" s="95"/>
      <c r="AT907" s="95"/>
      <c r="AU907" s="95"/>
      <c r="AV907" s="95"/>
      <c r="AW907" s="95"/>
      <c r="AX907" s="95"/>
      <c r="AY907" s="95"/>
      <c r="AZ907" s="95"/>
      <c r="BA907" s="95"/>
      <c r="BB907" s="95">
        <v>5</v>
      </c>
      <c r="BC907" s="95"/>
      <c r="BD907" s="95"/>
      <c r="BE907" s="95"/>
      <c r="BF907" s="95"/>
      <c r="BG907" s="95"/>
      <c r="BH907" s="95"/>
      <c r="BI907" s="95"/>
      <c r="BJ907" s="95"/>
      <c r="BK907" s="95"/>
      <c r="BL907" s="95"/>
      <c r="BM907" s="95"/>
      <c r="BN907" s="96"/>
    </row>
    <row r="908" spans="42:66">
      <c r="AP908" s="17"/>
      <c r="AQ908" s="100" t="s">
        <v>141</v>
      </c>
      <c r="AR908" s="97"/>
      <c r="AS908" s="98"/>
      <c r="AT908" s="98"/>
      <c r="AU908" s="98"/>
      <c r="AV908" s="98"/>
      <c r="AW908" s="98"/>
      <c r="AX908" s="98"/>
      <c r="AY908" s="98"/>
      <c r="AZ908" s="98"/>
      <c r="BA908" s="98"/>
      <c r="BB908" s="98">
        <v>4</v>
      </c>
      <c r="BC908" s="98"/>
      <c r="BD908" s="98"/>
      <c r="BE908" s="98"/>
      <c r="BF908" s="98"/>
      <c r="BG908" s="98"/>
      <c r="BH908" s="98"/>
      <c r="BI908" s="98"/>
      <c r="BJ908" s="98"/>
      <c r="BK908" s="98"/>
      <c r="BL908" s="98"/>
      <c r="BM908" s="98"/>
      <c r="BN908" s="99"/>
    </row>
    <row r="909" spans="42:66">
      <c r="AP909" s="17"/>
      <c r="AQ909" s="100" t="s">
        <v>142</v>
      </c>
      <c r="AR909" s="97"/>
      <c r="AS909" s="98"/>
      <c r="AT909" s="98"/>
      <c r="AU909" s="98"/>
      <c r="AV909" s="98"/>
      <c r="AW909" s="98"/>
      <c r="AX909" s="98"/>
      <c r="AY909" s="98"/>
      <c r="AZ909" s="98"/>
      <c r="BA909" s="98"/>
      <c r="BB909" s="98">
        <v>6</v>
      </c>
      <c r="BC909" s="98"/>
      <c r="BD909" s="98"/>
      <c r="BE909" s="98"/>
      <c r="BF909" s="98"/>
      <c r="BG909" s="98"/>
      <c r="BH909" s="98"/>
      <c r="BI909" s="98"/>
      <c r="BJ909" s="98"/>
      <c r="BK909" s="98"/>
      <c r="BL909" s="98"/>
      <c r="BM909" s="98"/>
      <c r="BN909" s="99"/>
    </row>
    <row r="910" spans="42:66">
      <c r="AP910" s="17"/>
      <c r="AQ910" s="100" t="s">
        <v>143</v>
      </c>
      <c r="AR910" s="97"/>
      <c r="AS910" s="98"/>
      <c r="AT910" s="98"/>
      <c r="AU910" s="98"/>
      <c r="AV910" s="98"/>
      <c r="AW910" s="98"/>
      <c r="AX910" s="98"/>
      <c r="AY910" s="98"/>
      <c r="AZ910" s="98"/>
      <c r="BA910" s="98"/>
      <c r="BB910" s="98">
        <v>6</v>
      </c>
      <c r="BC910" s="98"/>
      <c r="BD910" s="98"/>
      <c r="BE910" s="98"/>
      <c r="BF910" s="98"/>
      <c r="BG910" s="98"/>
      <c r="BH910" s="98"/>
      <c r="BI910" s="98"/>
      <c r="BJ910" s="98"/>
      <c r="BK910" s="98"/>
      <c r="BL910" s="98"/>
      <c r="BM910" s="98"/>
      <c r="BN910" s="99"/>
    </row>
    <row r="911" spans="42:66">
      <c r="AP911" s="17"/>
      <c r="AQ911" s="100" t="s">
        <v>144</v>
      </c>
      <c r="AR911" s="97"/>
      <c r="AS911" s="98"/>
      <c r="AT911" s="98"/>
      <c r="AU911" s="98"/>
      <c r="AV911" s="98"/>
      <c r="AW911" s="98"/>
      <c r="AX911" s="98"/>
      <c r="AY911" s="98"/>
      <c r="AZ911" s="98"/>
      <c r="BA911" s="98"/>
      <c r="BB911" s="98">
        <v>5</v>
      </c>
      <c r="BC911" s="98"/>
      <c r="BD911" s="98"/>
      <c r="BE911" s="98"/>
      <c r="BF911" s="98"/>
      <c r="BG911" s="98"/>
      <c r="BH911" s="98"/>
      <c r="BI911" s="98"/>
      <c r="BJ911" s="98"/>
      <c r="BK911" s="98"/>
      <c r="BL911" s="98"/>
      <c r="BM911" s="98"/>
      <c r="BN911" s="99"/>
    </row>
    <row r="912" spans="42:66">
      <c r="AP912" s="17"/>
      <c r="AQ912" s="100" t="s">
        <v>145</v>
      </c>
      <c r="AR912" s="97"/>
      <c r="AS912" s="98"/>
      <c r="AT912" s="98"/>
      <c r="AU912" s="98"/>
      <c r="AV912" s="98"/>
      <c r="AW912" s="98"/>
      <c r="AX912" s="98"/>
      <c r="AY912" s="98"/>
      <c r="AZ912" s="98"/>
      <c r="BA912" s="98"/>
      <c r="BB912" s="98">
        <v>5</v>
      </c>
      <c r="BC912" s="98"/>
      <c r="BD912" s="98"/>
      <c r="BE912" s="98"/>
      <c r="BF912" s="98"/>
      <c r="BG912" s="98"/>
      <c r="BH912" s="98"/>
      <c r="BI912" s="98"/>
      <c r="BJ912" s="98"/>
      <c r="BK912" s="98"/>
      <c r="BL912" s="98"/>
      <c r="BM912" s="98"/>
      <c r="BN912" s="99"/>
    </row>
    <row r="913" spans="42:66">
      <c r="AP913" s="17"/>
      <c r="AQ913" s="100" t="s">
        <v>146</v>
      </c>
      <c r="AR913" s="97"/>
      <c r="AS913" s="98"/>
      <c r="AT913" s="98"/>
      <c r="AU913" s="98"/>
      <c r="AV913" s="98"/>
      <c r="AW913" s="98"/>
      <c r="AX913" s="98"/>
      <c r="AY913" s="98"/>
      <c r="AZ913" s="98"/>
      <c r="BA913" s="98"/>
      <c r="BB913" s="98">
        <v>6</v>
      </c>
      <c r="BC913" s="98"/>
      <c r="BD913" s="98"/>
      <c r="BE913" s="98"/>
      <c r="BF913" s="98"/>
      <c r="BG913" s="98"/>
      <c r="BH913" s="98"/>
      <c r="BI913" s="98"/>
      <c r="BJ913" s="98"/>
      <c r="BK913" s="98"/>
      <c r="BL913" s="98"/>
      <c r="BM913" s="98"/>
      <c r="BN913" s="99"/>
    </row>
    <row r="914" spans="42:66">
      <c r="AP914" s="17"/>
      <c r="AQ914" s="100" t="s">
        <v>147</v>
      </c>
      <c r="AR914" s="97"/>
      <c r="AS914" s="98"/>
      <c r="AT914" s="98"/>
      <c r="AU914" s="98"/>
      <c r="AV914" s="98"/>
      <c r="AW914" s="98"/>
      <c r="AX914" s="98"/>
      <c r="AY914" s="98"/>
      <c r="AZ914" s="98"/>
      <c r="BA914" s="98"/>
      <c r="BB914" s="98">
        <v>6</v>
      </c>
      <c r="BC914" s="98"/>
      <c r="BD914" s="98"/>
      <c r="BE914" s="98"/>
      <c r="BF914" s="98"/>
      <c r="BG914" s="98"/>
      <c r="BH914" s="98"/>
      <c r="BI914" s="98"/>
      <c r="BJ914" s="98"/>
      <c r="BK914" s="98"/>
      <c r="BL914" s="98"/>
      <c r="BM914" s="98"/>
      <c r="BN914" s="99"/>
    </row>
    <row r="915" spans="42:66">
      <c r="AP915" s="17"/>
      <c r="AQ915" s="100" t="s">
        <v>148</v>
      </c>
      <c r="AR915" s="97"/>
      <c r="AS915" s="98"/>
      <c r="AT915" s="98"/>
      <c r="AU915" s="98"/>
      <c r="AV915" s="98"/>
      <c r="AW915" s="98"/>
      <c r="AX915" s="98"/>
      <c r="AY915" s="98"/>
      <c r="AZ915" s="98"/>
      <c r="BA915" s="98"/>
      <c r="BB915" s="98">
        <v>4</v>
      </c>
      <c r="BC915" s="98"/>
      <c r="BD915" s="98"/>
      <c r="BE915" s="98"/>
      <c r="BF915" s="98"/>
      <c r="BG915" s="98"/>
      <c r="BH915" s="98"/>
      <c r="BI915" s="98"/>
      <c r="BJ915" s="98"/>
      <c r="BK915" s="98"/>
      <c r="BL915" s="98"/>
      <c r="BM915" s="98"/>
      <c r="BN915" s="99"/>
    </row>
    <row r="916" spans="42:66">
      <c r="AP916" s="17"/>
      <c r="AQ916" s="100" t="s">
        <v>149</v>
      </c>
      <c r="AR916" s="97"/>
      <c r="AS916" s="98"/>
      <c r="AT916" s="98"/>
      <c r="AU916" s="98"/>
      <c r="AV916" s="98"/>
      <c r="AW916" s="98"/>
      <c r="AX916" s="98"/>
      <c r="AY916" s="98"/>
      <c r="AZ916" s="98"/>
      <c r="BA916" s="98"/>
      <c r="BB916" s="98">
        <v>3</v>
      </c>
      <c r="BC916" s="98"/>
      <c r="BD916" s="98"/>
      <c r="BE916" s="98"/>
      <c r="BF916" s="98"/>
      <c r="BG916" s="98"/>
      <c r="BH916" s="98"/>
      <c r="BI916" s="98"/>
      <c r="BJ916" s="98"/>
      <c r="BK916" s="98"/>
      <c r="BL916" s="98"/>
      <c r="BM916" s="98"/>
      <c r="BN916" s="99"/>
    </row>
    <row r="917" spans="42:66">
      <c r="AP917" s="17"/>
      <c r="AQ917" s="100" t="s">
        <v>150</v>
      </c>
      <c r="AR917" s="97"/>
      <c r="AS917" s="98"/>
      <c r="AT917" s="98"/>
      <c r="AU917" s="98"/>
      <c r="AV917" s="98"/>
      <c r="AW917" s="98"/>
      <c r="AX917" s="98"/>
      <c r="AY917" s="98"/>
      <c r="AZ917" s="98"/>
      <c r="BA917" s="98"/>
      <c r="BB917" s="98">
        <v>3</v>
      </c>
      <c r="BC917" s="98"/>
      <c r="BD917" s="98"/>
      <c r="BE917" s="98"/>
      <c r="BF917" s="98"/>
      <c r="BG917" s="98"/>
      <c r="BH917" s="98"/>
      <c r="BI917" s="98"/>
      <c r="BJ917" s="98"/>
      <c r="BK917" s="98"/>
      <c r="BL917" s="98"/>
      <c r="BM917" s="98"/>
      <c r="BN917" s="99"/>
    </row>
    <row r="918" spans="42:66">
      <c r="AP918" s="17"/>
      <c r="AQ918" s="100" t="s">
        <v>151</v>
      </c>
      <c r="AR918" s="97"/>
      <c r="AS918" s="98"/>
      <c r="AT918" s="98"/>
      <c r="AU918" s="98"/>
      <c r="AV918" s="98"/>
      <c r="AW918" s="98"/>
      <c r="AX918" s="98"/>
      <c r="AY918" s="98"/>
      <c r="AZ918" s="98"/>
      <c r="BA918" s="98"/>
      <c r="BB918" s="98">
        <v>3</v>
      </c>
      <c r="BC918" s="98"/>
      <c r="BD918" s="98"/>
      <c r="BE918" s="98"/>
      <c r="BF918" s="98"/>
      <c r="BG918" s="98"/>
      <c r="BH918" s="98"/>
      <c r="BI918" s="98"/>
      <c r="BJ918" s="98"/>
      <c r="BK918" s="98"/>
      <c r="BL918" s="98"/>
      <c r="BM918" s="98"/>
      <c r="BN918" s="99"/>
    </row>
    <row r="919" spans="42:66">
      <c r="AP919" s="17"/>
      <c r="AQ919" s="100" t="s">
        <v>152</v>
      </c>
      <c r="AR919" s="97"/>
      <c r="AS919" s="98"/>
      <c r="AT919" s="98"/>
      <c r="AU919" s="98"/>
      <c r="AV919" s="98"/>
      <c r="AW919" s="98"/>
      <c r="AX919" s="98"/>
      <c r="AY919" s="98"/>
      <c r="AZ919" s="98"/>
      <c r="BA919" s="98"/>
      <c r="BB919" s="98">
        <v>4</v>
      </c>
      <c r="BC919" s="98"/>
      <c r="BD919" s="98"/>
      <c r="BE919" s="98"/>
      <c r="BF919" s="98"/>
      <c r="BG919" s="98"/>
      <c r="BH919" s="98"/>
      <c r="BI919" s="98"/>
      <c r="BJ919" s="98"/>
      <c r="BK919" s="98"/>
      <c r="BL919" s="98"/>
      <c r="BM919" s="98"/>
      <c r="BN919" s="99"/>
    </row>
    <row r="920" spans="42:66">
      <c r="AP920" s="17"/>
      <c r="AQ920" s="100" t="s">
        <v>153</v>
      </c>
      <c r="AR920" s="97"/>
      <c r="AS920" s="98"/>
      <c r="AT920" s="98"/>
      <c r="AU920" s="98"/>
      <c r="AV920" s="98"/>
      <c r="AW920" s="98"/>
      <c r="AX920" s="98"/>
      <c r="AY920" s="98"/>
      <c r="AZ920" s="98"/>
      <c r="BA920" s="98"/>
      <c r="BB920" s="98">
        <v>7</v>
      </c>
      <c r="BC920" s="98"/>
      <c r="BD920" s="98"/>
      <c r="BE920" s="98"/>
      <c r="BF920" s="98"/>
      <c r="BG920" s="98"/>
      <c r="BH920" s="98"/>
      <c r="BI920" s="98"/>
      <c r="BJ920" s="98"/>
      <c r="BK920" s="98"/>
      <c r="BL920" s="98"/>
      <c r="BM920" s="98"/>
      <c r="BN920" s="99"/>
    </row>
    <row r="921" spans="42:66">
      <c r="AP921" s="17"/>
      <c r="AQ921" s="100" t="s">
        <v>154</v>
      </c>
      <c r="AR921" s="97"/>
      <c r="AS921" s="98"/>
      <c r="AT921" s="98"/>
      <c r="AU921" s="98"/>
      <c r="AV921" s="98"/>
      <c r="AW921" s="98"/>
      <c r="AX921" s="98"/>
      <c r="AY921" s="98"/>
      <c r="AZ921" s="98"/>
      <c r="BA921" s="98"/>
      <c r="BB921" s="98">
        <v>5</v>
      </c>
      <c r="BC921" s="98"/>
      <c r="BD921" s="98"/>
      <c r="BE921" s="98"/>
      <c r="BF921" s="98"/>
      <c r="BG921" s="98"/>
      <c r="BH921" s="98"/>
      <c r="BI921" s="98"/>
      <c r="BJ921" s="98"/>
      <c r="BK921" s="98"/>
      <c r="BL921" s="98"/>
      <c r="BM921" s="98"/>
      <c r="BN921" s="99"/>
    </row>
    <row r="922" spans="42:66">
      <c r="AP922" s="17"/>
      <c r="AQ922" s="100" t="s">
        <v>155</v>
      </c>
      <c r="AR922" s="97"/>
      <c r="AS922" s="98"/>
      <c r="AT922" s="98"/>
      <c r="AU922" s="98"/>
      <c r="AV922" s="98"/>
      <c r="AW922" s="98"/>
      <c r="AX922" s="98"/>
      <c r="AY922" s="98"/>
      <c r="AZ922" s="98"/>
      <c r="BA922" s="98"/>
      <c r="BB922" s="98">
        <v>4</v>
      </c>
      <c r="BC922" s="98"/>
      <c r="BD922" s="98"/>
      <c r="BE922" s="98"/>
      <c r="BF922" s="98"/>
      <c r="BG922" s="98"/>
      <c r="BH922" s="98"/>
      <c r="BI922" s="98"/>
      <c r="BJ922" s="98"/>
      <c r="BK922" s="98"/>
      <c r="BL922" s="98"/>
      <c r="BM922" s="98"/>
      <c r="BN922" s="99"/>
    </row>
    <row r="923" spans="42:66">
      <c r="AP923" s="17"/>
      <c r="AQ923" s="100" t="s">
        <v>156</v>
      </c>
      <c r="AR923" s="97"/>
      <c r="AS923" s="98"/>
      <c r="AT923" s="98"/>
      <c r="AU923" s="98"/>
      <c r="AV923" s="98"/>
      <c r="AW923" s="98"/>
      <c r="AX923" s="98"/>
      <c r="AY923" s="98"/>
      <c r="AZ923" s="98"/>
      <c r="BA923" s="98"/>
      <c r="BB923" s="98">
        <v>3</v>
      </c>
      <c r="BC923" s="98"/>
      <c r="BD923" s="98"/>
      <c r="BE923" s="98"/>
      <c r="BF923" s="98"/>
      <c r="BG923" s="98"/>
      <c r="BH923" s="98"/>
      <c r="BI923" s="98"/>
      <c r="BJ923" s="98"/>
      <c r="BK923" s="98"/>
      <c r="BL923" s="98"/>
      <c r="BM923" s="98"/>
      <c r="BN923" s="99"/>
    </row>
    <row r="924" spans="42:66">
      <c r="AP924" s="17"/>
      <c r="AQ924" s="100" t="s">
        <v>157</v>
      </c>
      <c r="AR924" s="97"/>
      <c r="AS924" s="98"/>
      <c r="AT924" s="98"/>
      <c r="AU924" s="98"/>
      <c r="AV924" s="98"/>
      <c r="AW924" s="98"/>
      <c r="AX924" s="98"/>
      <c r="AY924" s="98"/>
      <c r="AZ924" s="98"/>
      <c r="BA924" s="98"/>
      <c r="BB924" s="98">
        <v>5</v>
      </c>
      <c r="BC924" s="98"/>
      <c r="BD924" s="98"/>
      <c r="BE924" s="98"/>
      <c r="BF924" s="98"/>
      <c r="BG924" s="98"/>
      <c r="BH924" s="98"/>
      <c r="BI924" s="98"/>
      <c r="BJ924" s="98"/>
      <c r="BK924" s="98"/>
      <c r="BL924" s="98"/>
      <c r="BM924" s="98"/>
      <c r="BN924" s="99"/>
    </row>
    <row r="925" spans="42:66">
      <c r="AP925" s="15" t="s">
        <v>63</v>
      </c>
      <c r="AQ925" s="93" t="s">
        <v>140</v>
      </c>
      <c r="AR925" s="94"/>
      <c r="AS925" s="95"/>
      <c r="AT925" s="95"/>
      <c r="AU925" s="95"/>
      <c r="AV925" s="95"/>
      <c r="AW925" s="95"/>
      <c r="AX925" s="95"/>
      <c r="AY925" s="95">
        <v>2</v>
      </c>
      <c r="AZ925" s="95">
        <v>3</v>
      </c>
      <c r="BA925" s="95">
        <v>4</v>
      </c>
      <c r="BB925" s="95">
        <v>4</v>
      </c>
      <c r="BC925" s="95">
        <v>3</v>
      </c>
      <c r="BD925" s="95"/>
      <c r="BE925" s="95"/>
      <c r="BF925" s="95"/>
      <c r="BG925" s="95"/>
      <c r="BH925" s="95"/>
      <c r="BI925" s="95"/>
      <c r="BJ925" s="95"/>
      <c r="BK925" s="95"/>
      <c r="BL925" s="95"/>
      <c r="BM925" s="95"/>
      <c r="BN925" s="96"/>
    </row>
    <row r="926" spans="42:66">
      <c r="AP926" s="17"/>
      <c r="AQ926" s="100" t="s">
        <v>141</v>
      </c>
      <c r="AR926" s="97"/>
      <c r="AS926" s="98"/>
      <c r="AT926" s="98"/>
      <c r="AU926" s="98"/>
      <c r="AV926" s="98"/>
      <c r="AW926" s="98"/>
      <c r="AX926" s="98"/>
      <c r="AY926" s="98">
        <v>4</v>
      </c>
      <c r="AZ926" s="98">
        <v>3</v>
      </c>
      <c r="BA926" s="98">
        <v>3</v>
      </c>
      <c r="BB926" s="98">
        <v>2</v>
      </c>
      <c r="BC926" s="98">
        <v>3</v>
      </c>
      <c r="BD926" s="98"/>
      <c r="BE926" s="98"/>
      <c r="BF926" s="98"/>
      <c r="BG926" s="98"/>
      <c r="BH926" s="98"/>
      <c r="BI926" s="98"/>
      <c r="BJ926" s="98"/>
      <c r="BK926" s="98"/>
      <c r="BL926" s="98"/>
      <c r="BM926" s="98"/>
      <c r="BN926" s="99"/>
    </row>
    <row r="927" spans="42:66">
      <c r="AP927" s="17"/>
      <c r="AQ927" s="100" t="s">
        <v>142</v>
      </c>
      <c r="AR927" s="97"/>
      <c r="AS927" s="98"/>
      <c r="AT927" s="98"/>
      <c r="AU927" s="98"/>
      <c r="AV927" s="98"/>
      <c r="AW927" s="98"/>
      <c r="AX927" s="98"/>
      <c r="AY927" s="98">
        <v>4</v>
      </c>
      <c r="AZ927" s="98">
        <v>5</v>
      </c>
      <c r="BA927" s="98">
        <v>4</v>
      </c>
      <c r="BB927" s="98">
        <v>3</v>
      </c>
      <c r="BC927" s="98">
        <v>4</v>
      </c>
      <c r="BD927" s="98"/>
      <c r="BE927" s="98"/>
      <c r="BF927" s="98"/>
      <c r="BG927" s="98"/>
      <c r="BH927" s="98"/>
      <c r="BI927" s="98"/>
      <c r="BJ927" s="98"/>
      <c r="BK927" s="98"/>
      <c r="BL927" s="98"/>
      <c r="BM927" s="98"/>
      <c r="BN927" s="99"/>
    </row>
    <row r="928" spans="42:66">
      <c r="AP928" s="17"/>
      <c r="AQ928" s="100" t="s">
        <v>143</v>
      </c>
      <c r="AR928" s="97"/>
      <c r="AS928" s="98"/>
      <c r="AT928" s="98"/>
      <c r="AU928" s="98"/>
      <c r="AV928" s="98"/>
      <c r="AW928" s="98"/>
      <c r="AX928" s="98"/>
      <c r="AY928" s="98">
        <v>4</v>
      </c>
      <c r="AZ928" s="98">
        <v>3</v>
      </c>
      <c r="BA928" s="98">
        <v>5</v>
      </c>
      <c r="BB928" s="98">
        <v>5</v>
      </c>
      <c r="BC928" s="98">
        <v>4</v>
      </c>
      <c r="BD928" s="98"/>
      <c r="BE928" s="98"/>
      <c r="BF928" s="98"/>
      <c r="BG928" s="98"/>
      <c r="BH928" s="98"/>
      <c r="BI928" s="98"/>
      <c r="BJ928" s="98"/>
      <c r="BK928" s="98"/>
      <c r="BL928" s="98"/>
      <c r="BM928" s="98"/>
      <c r="BN928" s="99"/>
    </row>
    <row r="929" spans="42:66">
      <c r="AP929" s="17"/>
      <c r="AQ929" s="100" t="s">
        <v>144</v>
      </c>
      <c r="AR929" s="97"/>
      <c r="AS929" s="98"/>
      <c r="AT929" s="98"/>
      <c r="AU929" s="98"/>
      <c r="AV929" s="98"/>
      <c r="AW929" s="98"/>
      <c r="AX929" s="98"/>
      <c r="AY929" s="98">
        <v>3</v>
      </c>
      <c r="AZ929" s="98">
        <v>4</v>
      </c>
      <c r="BA929" s="98">
        <v>4</v>
      </c>
      <c r="BB929" s="98">
        <v>3</v>
      </c>
      <c r="BC929" s="98">
        <v>3</v>
      </c>
      <c r="BD929" s="98"/>
      <c r="BE929" s="98"/>
      <c r="BF929" s="98"/>
      <c r="BG929" s="98"/>
      <c r="BH929" s="98"/>
      <c r="BI929" s="98"/>
      <c r="BJ929" s="98"/>
      <c r="BK929" s="98"/>
      <c r="BL929" s="98"/>
      <c r="BM929" s="98"/>
      <c r="BN929" s="99"/>
    </row>
    <row r="930" spans="42:66">
      <c r="AP930" s="17"/>
      <c r="AQ930" s="100" t="s">
        <v>145</v>
      </c>
      <c r="AR930" s="97"/>
      <c r="AS930" s="98"/>
      <c r="AT930" s="98"/>
      <c r="AU930" s="98"/>
      <c r="AV930" s="98"/>
      <c r="AW930" s="98"/>
      <c r="AX930" s="98"/>
      <c r="AY930" s="98">
        <v>4</v>
      </c>
      <c r="AZ930" s="98">
        <v>3</v>
      </c>
      <c r="BA930" s="98">
        <v>4</v>
      </c>
      <c r="BB930" s="98">
        <v>2</v>
      </c>
      <c r="BC930" s="98">
        <v>2</v>
      </c>
      <c r="BD930" s="98"/>
      <c r="BE930" s="98"/>
      <c r="BF930" s="98"/>
      <c r="BG930" s="98"/>
      <c r="BH930" s="98"/>
      <c r="BI930" s="98"/>
      <c r="BJ930" s="98"/>
      <c r="BK930" s="98"/>
      <c r="BL930" s="98"/>
      <c r="BM930" s="98"/>
      <c r="BN930" s="99"/>
    </row>
    <row r="931" spans="42:66">
      <c r="AP931" s="17"/>
      <c r="AQ931" s="100" t="s">
        <v>146</v>
      </c>
      <c r="AR931" s="97"/>
      <c r="AS931" s="98"/>
      <c r="AT931" s="98"/>
      <c r="AU931" s="98"/>
      <c r="AV931" s="98"/>
      <c r="AW931" s="98"/>
      <c r="AX931" s="98"/>
      <c r="AY931" s="98">
        <v>3</v>
      </c>
      <c r="AZ931" s="98">
        <v>3</v>
      </c>
      <c r="BA931" s="98">
        <v>5</v>
      </c>
      <c r="BB931" s="98">
        <v>4</v>
      </c>
      <c r="BC931" s="98">
        <v>4</v>
      </c>
      <c r="BD931" s="98"/>
      <c r="BE931" s="98"/>
      <c r="BF931" s="98"/>
      <c r="BG931" s="98"/>
      <c r="BH931" s="98"/>
      <c r="BI931" s="98"/>
      <c r="BJ931" s="98"/>
      <c r="BK931" s="98"/>
      <c r="BL931" s="98"/>
      <c r="BM931" s="98"/>
      <c r="BN931" s="99"/>
    </row>
    <row r="932" spans="42:66">
      <c r="AP932" s="17"/>
      <c r="AQ932" s="100" t="s">
        <v>147</v>
      </c>
      <c r="AR932" s="97"/>
      <c r="AS932" s="98"/>
      <c r="AT932" s="98"/>
      <c r="AU932" s="98"/>
      <c r="AV932" s="98"/>
      <c r="AW932" s="98"/>
      <c r="AX932" s="98"/>
      <c r="AY932" s="98">
        <v>3</v>
      </c>
      <c r="AZ932" s="98">
        <v>3</v>
      </c>
      <c r="BA932" s="98">
        <v>4</v>
      </c>
      <c r="BB932" s="98">
        <v>3</v>
      </c>
      <c r="BC932" s="98">
        <v>4</v>
      </c>
      <c r="BD932" s="98"/>
      <c r="BE932" s="98"/>
      <c r="BF932" s="98"/>
      <c r="BG932" s="98"/>
      <c r="BH932" s="98"/>
      <c r="BI932" s="98"/>
      <c r="BJ932" s="98"/>
      <c r="BK932" s="98"/>
      <c r="BL932" s="98"/>
      <c r="BM932" s="98"/>
      <c r="BN932" s="99"/>
    </row>
    <row r="933" spans="42:66">
      <c r="AP933" s="17"/>
      <c r="AQ933" s="100" t="s">
        <v>148</v>
      </c>
      <c r="AR933" s="97"/>
      <c r="AS933" s="98"/>
      <c r="AT933" s="98"/>
      <c r="AU933" s="98"/>
      <c r="AV933" s="98"/>
      <c r="AW933" s="98"/>
      <c r="AX933" s="98"/>
      <c r="AY933" s="98">
        <v>3</v>
      </c>
      <c r="AZ933" s="98">
        <v>3</v>
      </c>
      <c r="BA933" s="98">
        <v>4</v>
      </c>
      <c r="BB933" s="98">
        <v>3</v>
      </c>
      <c r="BC933" s="98">
        <v>3</v>
      </c>
      <c r="BD933" s="98"/>
      <c r="BE933" s="98"/>
      <c r="BF933" s="98"/>
      <c r="BG933" s="98"/>
      <c r="BH933" s="98"/>
      <c r="BI933" s="98"/>
      <c r="BJ933" s="98"/>
      <c r="BK933" s="98"/>
      <c r="BL933" s="98"/>
      <c r="BM933" s="98"/>
      <c r="BN933" s="99"/>
    </row>
    <row r="934" spans="42:66">
      <c r="AP934" s="17"/>
      <c r="AQ934" s="100" t="s">
        <v>149</v>
      </c>
      <c r="AR934" s="97"/>
      <c r="AS934" s="98"/>
      <c r="AT934" s="98"/>
      <c r="AU934" s="98"/>
      <c r="AV934" s="98"/>
      <c r="AW934" s="98"/>
      <c r="AX934" s="98"/>
      <c r="AY934" s="98">
        <v>3</v>
      </c>
      <c r="AZ934" s="98">
        <v>3</v>
      </c>
      <c r="BA934" s="98">
        <v>3</v>
      </c>
      <c r="BB934" s="98">
        <v>3</v>
      </c>
      <c r="BC934" s="98">
        <v>2</v>
      </c>
      <c r="BD934" s="98"/>
      <c r="BE934" s="98"/>
      <c r="BF934" s="98"/>
      <c r="BG934" s="98"/>
      <c r="BH934" s="98"/>
      <c r="BI934" s="98"/>
      <c r="BJ934" s="98"/>
      <c r="BK934" s="98"/>
      <c r="BL934" s="98"/>
      <c r="BM934" s="98"/>
      <c r="BN934" s="99"/>
    </row>
    <row r="935" spans="42:66">
      <c r="AP935" s="17"/>
      <c r="AQ935" s="100" t="s">
        <v>150</v>
      </c>
      <c r="AR935" s="97"/>
      <c r="AS935" s="98"/>
      <c r="AT935" s="98"/>
      <c r="AU935" s="98"/>
      <c r="AV935" s="98"/>
      <c r="AW935" s="98"/>
      <c r="AX935" s="98"/>
      <c r="AY935" s="98">
        <v>4</v>
      </c>
      <c r="AZ935" s="98">
        <v>4</v>
      </c>
      <c r="BA935" s="98">
        <v>2</v>
      </c>
      <c r="BB935" s="98">
        <v>4</v>
      </c>
      <c r="BC935" s="98">
        <v>4</v>
      </c>
      <c r="BD935" s="98"/>
      <c r="BE935" s="98"/>
      <c r="BF935" s="98"/>
      <c r="BG935" s="98"/>
      <c r="BH935" s="98"/>
      <c r="BI935" s="98"/>
      <c r="BJ935" s="98"/>
      <c r="BK935" s="98"/>
      <c r="BL935" s="98"/>
      <c r="BM935" s="98"/>
      <c r="BN935" s="99"/>
    </row>
    <row r="936" spans="42:66">
      <c r="AP936" s="17"/>
      <c r="AQ936" s="100" t="s">
        <v>151</v>
      </c>
      <c r="AR936" s="97"/>
      <c r="AS936" s="98"/>
      <c r="AT936" s="98"/>
      <c r="AU936" s="98"/>
      <c r="AV936" s="98"/>
      <c r="AW936" s="98"/>
      <c r="AX936" s="98"/>
      <c r="AY936" s="98">
        <v>3</v>
      </c>
      <c r="AZ936" s="98">
        <v>3</v>
      </c>
      <c r="BA936" s="98">
        <v>2</v>
      </c>
      <c r="BB936" s="98">
        <v>5</v>
      </c>
      <c r="BC936" s="98">
        <v>3</v>
      </c>
      <c r="BD936" s="98"/>
      <c r="BE936" s="98"/>
      <c r="BF936" s="98"/>
      <c r="BG936" s="98"/>
      <c r="BH936" s="98"/>
      <c r="BI936" s="98"/>
      <c r="BJ936" s="98"/>
      <c r="BK936" s="98"/>
      <c r="BL936" s="98"/>
      <c r="BM936" s="98"/>
      <c r="BN936" s="99"/>
    </row>
    <row r="937" spans="42:66">
      <c r="AP937" s="17"/>
      <c r="AQ937" s="100" t="s">
        <v>152</v>
      </c>
      <c r="AR937" s="97"/>
      <c r="AS937" s="98"/>
      <c r="AT937" s="98"/>
      <c r="AU937" s="98"/>
      <c r="AV937" s="98"/>
      <c r="AW937" s="98"/>
      <c r="AX937" s="98"/>
      <c r="AY937" s="98">
        <v>2</v>
      </c>
      <c r="AZ937" s="98">
        <v>2</v>
      </c>
      <c r="BA937" s="98">
        <v>2</v>
      </c>
      <c r="BB937" s="98">
        <v>4</v>
      </c>
      <c r="BC937" s="98">
        <v>2</v>
      </c>
      <c r="BD937" s="98"/>
      <c r="BE937" s="98"/>
      <c r="BF937" s="98"/>
      <c r="BG937" s="98"/>
      <c r="BH937" s="98"/>
      <c r="BI937" s="98"/>
      <c r="BJ937" s="98"/>
      <c r="BK937" s="98"/>
      <c r="BL937" s="98"/>
      <c r="BM937" s="98"/>
      <c r="BN937" s="99"/>
    </row>
    <row r="938" spans="42:66">
      <c r="AP938" s="17"/>
      <c r="AQ938" s="100" t="s">
        <v>153</v>
      </c>
      <c r="AR938" s="97"/>
      <c r="AS938" s="98"/>
      <c r="AT938" s="98"/>
      <c r="AU938" s="98"/>
      <c r="AV938" s="98"/>
      <c r="AW938" s="98"/>
      <c r="AX938" s="98"/>
      <c r="AY938" s="98">
        <v>5</v>
      </c>
      <c r="AZ938" s="98">
        <v>3</v>
      </c>
      <c r="BA938" s="98">
        <v>5</v>
      </c>
      <c r="BB938" s="98">
        <v>5</v>
      </c>
      <c r="BC938" s="98">
        <v>4</v>
      </c>
      <c r="BD938" s="98"/>
      <c r="BE938" s="98"/>
      <c r="BF938" s="98"/>
      <c r="BG938" s="98"/>
      <c r="BH938" s="98"/>
      <c r="BI938" s="98"/>
      <c r="BJ938" s="98"/>
      <c r="BK938" s="98"/>
      <c r="BL938" s="98"/>
      <c r="BM938" s="98"/>
      <c r="BN938" s="99"/>
    </row>
    <row r="939" spans="42:66">
      <c r="AP939" s="17"/>
      <c r="AQ939" s="100" t="s">
        <v>154</v>
      </c>
      <c r="AR939" s="97"/>
      <c r="AS939" s="98"/>
      <c r="AT939" s="98"/>
      <c r="AU939" s="98"/>
      <c r="AV939" s="98"/>
      <c r="AW939" s="98"/>
      <c r="AX939" s="98"/>
      <c r="AY939" s="98">
        <v>2</v>
      </c>
      <c r="AZ939" s="98">
        <v>4</v>
      </c>
      <c r="BA939" s="98">
        <v>2</v>
      </c>
      <c r="BB939" s="98">
        <v>3</v>
      </c>
      <c r="BC939" s="98">
        <v>3</v>
      </c>
      <c r="BD939" s="98"/>
      <c r="BE939" s="98"/>
      <c r="BF939" s="98"/>
      <c r="BG939" s="98"/>
      <c r="BH939" s="98"/>
      <c r="BI939" s="98"/>
      <c r="BJ939" s="98"/>
      <c r="BK939" s="98"/>
      <c r="BL939" s="98"/>
      <c r="BM939" s="98"/>
      <c r="BN939" s="99"/>
    </row>
    <row r="940" spans="42:66">
      <c r="AP940" s="17"/>
      <c r="AQ940" s="100" t="s">
        <v>155</v>
      </c>
      <c r="AR940" s="97"/>
      <c r="AS940" s="98"/>
      <c r="AT940" s="98"/>
      <c r="AU940" s="98"/>
      <c r="AV940" s="98"/>
      <c r="AW940" s="98"/>
      <c r="AX940" s="98"/>
      <c r="AY940" s="98">
        <v>3</v>
      </c>
      <c r="AZ940" s="98">
        <v>3</v>
      </c>
      <c r="BA940" s="98">
        <v>2</v>
      </c>
      <c r="BB940" s="98">
        <v>2</v>
      </c>
      <c r="BC940" s="98">
        <v>2</v>
      </c>
      <c r="BD940" s="98"/>
      <c r="BE940" s="98"/>
      <c r="BF940" s="98"/>
      <c r="BG940" s="98"/>
      <c r="BH940" s="98"/>
      <c r="BI940" s="98"/>
      <c r="BJ940" s="98"/>
      <c r="BK940" s="98"/>
      <c r="BL940" s="98"/>
      <c r="BM940" s="98"/>
      <c r="BN940" s="99"/>
    </row>
    <row r="941" spans="42:66">
      <c r="AP941" s="17"/>
      <c r="AQ941" s="100" t="s">
        <v>156</v>
      </c>
      <c r="AR941" s="97"/>
      <c r="AS941" s="98"/>
      <c r="AT941" s="98"/>
      <c r="AU941" s="98"/>
      <c r="AV941" s="98"/>
      <c r="AW941" s="98"/>
      <c r="AX941" s="98"/>
      <c r="AY941" s="98">
        <v>4</v>
      </c>
      <c r="AZ941" s="98">
        <v>3</v>
      </c>
      <c r="BA941" s="98">
        <v>3</v>
      </c>
      <c r="BB941" s="98">
        <v>3</v>
      </c>
      <c r="BC941" s="98">
        <v>4</v>
      </c>
      <c r="BD941" s="98"/>
      <c r="BE941" s="98"/>
      <c r="BF941" s="98"/>
      <c r="BG941" s="98"/>
      <c r="BH941" s="98"/>
      <c r="BI941" s="98"/>
      <c r="BJ941" s="98"/>
      <c r="BK941" s="98"/>
      <c r="BL941" s="98"/>
      <c r="BM941" s="98"/>
      <c r="BN941" s="99"/>
    </row>
    <row r="942" spans="42:66">
      <c r="AP942" s="17"/>
      <c r="AQ942" s="100" t="s">
        <v>157</v>
      </c>
      <c r="AR942" s="97"/>
      <c r="AS942" s="98"/>
      <c r="AT942" s="98"/>
      <c r="AU942" s="98"/>
      <c r="AV942" s="98"/>
      <c r="AW942" s="98"/>
      <c r="AX942" s="98"/>
      <c r="AY942" s="98">
        <v>4</v>
      </c>
      <c r="AZ942" s="98">
        <v>3</v>
      </c>
      <c r="BA942" s="98">
        <v>4</v>
      </c>
      <c r="BB942" s="98">
        <v>3</v>
      </c>
      <c r="BC942" s="98">
        <v>3</v>
      </c>
      <c r="BD942" s="98"/>
      <c r="BE942" s="98"/>
      <c r="BF942" s="98"/>
      <c r="BG942" s="98"/>
      <c r="BH942" s="98"/>
      <c r="BI942" s="98"/>
      <c r="BJ942" s="98"/>
      <c r="BK942" s="98"/>
      <c r="BL942" s="98"/>
      <c r="BM942" s="98"/>
      <c r="BN942" s="99"/>
    </row>
    <row r="943" spans="42:66">
      <c r="AP943" s="15" t="s">
        <v>38</v>
      </c>
      <c r="AQ943" s="93" t="s">
        <v>140</v>
      </c>
      <c r="AR943" s="94"/>
      <c r="AS943" s="95"/>
      <c r="AT943" s="95"/>
      <c r="AU943" s="95">
        <v>4</v>
      </c>
      <c r="AV943" s="95">
        <v>4</v>
      </c>
      <c r="AW943" s="95">
        <v>4</v>
      </c>
      <c r="AX943" s="95"/>
      <c r="AY943" s="95"/>
      <c r="AZ943" s="95"/>
      <c r="BA943" s="95"/>
      <c r="BB943" s="95"/>
      <c r="BC943" s="95"/>
      <c r="BD943" s="95"/>
      <c r="BE943" s="95"/>
      <c r="BF943" s="95"/>
      <c r="BG943" s="95"/>
      <c r="BH943" s="95"/>
      <c r="BI943" s="95"/>
      <c r="BJ943" s="95">
        <v>4</v>
      </c>
      <c r="BK943" s="95"/>
      <c r="BL943" s="95"/>
      <c r="BM943" s="95">
        <v>4</v>
      </c>
      <c r="BN943" s="96"/>
    </row>
    <row r="944" spans="42:66">
      <c r="AP944" s="17"/>
      <c r="AQ944" s="100" t="s">
        <v>141</v>
      </c>
      <c r="AR944" s="97"/>
      <c r="AS944" s="98"/>
      <c r="AT944" s="98"/>
      <c r="AU944" s="98">
        <v>4</v>
      </c>
      <c r="AV944" s="98">
        <v>2</v>
      </c>
      <c r="AW944" s="98">
        <v>3</v>
      </c>
      <c r="AX944" s="98"/>
      <c r="AY944" s="98"/>
      <c r="AZ944" s="98"/>
      <c r="BA944" s="98"/>
      <c r="BB944" s="98"/>
      <c r="BC944" s="98"/>
      <c r="BD944" s="98"/>
      <c r="BE944" s="98"/>
      <c r="BF944" s="98"/>
      <c r="BG944" s="98"/>
      <c r="BH944" s="98"/>
      <c r="BI944" s="98"/>
      <c r="BJ944" s="98">
        <v>3</v>
      </c>
      <c r="BK944" s="98"/>
      <c r="BL944" s="98"/>
      <c r="BM944" s="98">
        <v>2</v>
      </c>
      <c r="BN944" s="99"/>
    </row>
    <row r="945" spans="42:66">
      <c r="AP945" s="17"/>
      <c r="AQ945" s="100" t="s">
        <v>142</v>
      </c>
      <c r="AR945" s="97"/>
      <c r="AS945" s="98"/>
      <c r="AT945" s="98"/>
      <c r="AU945" s="98">
        <v>4</v>
      </c>
      <c r="AV945" s="98">
        <v>4</v>
      </c>
      <c r="AW945" s="98">
        <v>5</v>
      </c>
      <c r="AX945" s="98"/>
      <c r="AY945" s="98"/>
      <c r="AZ945" s="98"/>
      <c r="BA945" s="98"/>
      <c r="BB945" s="98"/>
      <c r="BC945" s="98"/>
      <c r="BD945" s="98"/>
      <c r="BE945" s="98"/>
      <c r="BF945" s="98"/>
      <c r="BG945" s="98"/>
      <c r="BH945" s="98"/>
      <c r="BI945" s="98"/>
      <c r="BJ945" s="98">
        <v>3</v>
      </c>
      <c r="BK945" s="98"/>
      <c r="BL945" s="98"/>
      <c r="BM945" s="98">
        <v>4</v>
      </c>
      <c r="BN945" s="99"/>
    </row>
    <row r="946" spans="42:66">
      <c r="AP946" s="17"/>
      <c r="AQ946" s="100" t="s">
        <v>143</v>
      </c>
      <c r="AR946" s="97"/>
      <c r="AS946" s="98"/>
      <c r="AT946" s="98"/>
      <c r="AU946" s="98">
        <v>4</v>
      </c>
      <c r="AV946" s="98">
        <v>4</v>
      </c>
      <c r="AW946" s="98">
        <v>4</v>
      </c>
      <c r="AX946" s="98"/>
      <c r="AY946" s="98"/>
      <c r="AZ946" s="98"/>
      <c r="BA946" s="98"/>
      <c r="BB946" s="98"/>
      <c r="BC946" s="98"/>
      <c r="BD946" s="98"/>
      <c r="BE946" s="98"/>
      <c r="BF946" s="98"/>
      <c r="BG946" s="98"/>
      <c r="BH946" s="98"/>
      <c r="BI946" s="98"/>
      <c r="BJ946" s="98">
        <v>4</v>
      </c>
      <c r="BK946" s="98"/>
      <c r="BL946" s="98"/>
      <c r="BM946" s="98">
        <v>4</v>
      </c>
      <c r="BN946" s="99"/>
    </row>
    <row r="947" spans="42:66">
      <c r="AP947" s="17"/>
      <c r="AQ947" s="100" t="s">
        <v>144</v>
      </c>
      <c r="AR947" s="97"/>
      <c r="AS947" s="98"/>
      <c r="AT947" s="98"/>
      <c r="AU947" s="98">
        <v>3</v>
      </c>
      <c r="AV947" s="98">
        <v>3</v>
      </c>
      <c r="AW947" s="98">
        <v>4</v>
      </c>
      <c r="AX947" s="98"/>
      <c r="AY947" s="98"/>
      <c r="AZ947" s="98"/>
      <c r="BA947" s="98"/>
      <c r="BB947" s="98"/>
      <c r="BC947" s="98"/>
      <c r="BD947" s="98"/>
      <c r="BE947" s="98"/>
      <c r="BF947" s="98"/>
      <c r="BG947" s="98"/>
      <c r="BH947" s="98"/>
      <c r="BI947" s="98"/>
      <c r="BJ947" s="98">
        <v>4</v>
      </c>
      <c r="BK947" s="98"/>
      <c r="BL947" s="98"/>
      <c r="BM947" s="98">
        <v>4</v>
      </c>
      <c r="BN947" s="99"/>
    </row>
    <row r="948" spans="42:66">
      <c r="AP948" s="17"/>
      <c r="AQ948" s="100" t="s">
        <v>145</v>
      </c>
      <c r="AR948" s="97"/>
      <c r="AS948" s="98"/>
      <c r="AT948" s="98"/>
      <c r="AU948" s="98">
        <v>5</v>
      </c>
      <c r="AV948" s="98">
        <v>3</v>
      </c>
      <c r="AW948" s="98">
        <v>3</v>
      </c>
      <c r="AX948" s="98"/>
      <c r="AY948" s="98"/>
      <c r="AZ948" s="98"/>
      <c r="BA948" s="98"/>
      <c r="BB948" s="98"/>
      <c r="BC948" s="98"/>
      <c r="BD948" s="98"/>
      <c r="BE948" s="98"/>
      <c r="BF948" s="98"/>
      <c r="BG948" s="98"/>
      <c r="BH948" s="98"/>
      <c r="BI948" s="98"/>
      <c r="BJ948" s="98">
        <v>3</v>
      </c>
      <c r="BK948" s="98"/>
      <c r="BL948" s="98"/>
      <c r="BM948" s="98">
        <v>2</v>
      </c>
      <c r="BN948" s="99"/>
    </row>
    <row r="949" spans="42:66">
      <c r="AP949" s="17"/>
      <c r="AQ949" s="100" t="s">
        <v>146</v>
      </c>
      <c r="AR949" s="97"/>
      <c r="AS949" s="98"/>
      <c r="AT949" s="98"/>
      <c r="AU949" s="98">
        <v>4</v>
      </c>
      <c r="AV949" s="98">
        <v>4</v>
      </c>
      <c r="AW949" s="98">
        <v>4</v>
      </c>
      <c r="AX949" s="98"/>
      <c r="AY949" s="98"/>
      <c r="AZ949" s="98"/>
      <c r="BA949" s="98"/>
      <c r="BB949" s="98"/>
      <c r="BC949" s="98"/>
      <c r="BD949" s="98"/>
      <c r="BE949" s="98"/>
      <c r="BF949" s="98"/>
      <c r="BG949" s="98"/>
      <c r="BH949" s="98"/>
      <c r="BI949" s="98"/>
      <c r="BJ949" s="98">
        <v>4</v>
      </c>
      <c r="BK949" s="98"/>
      <c r="BL949" s="98"/>
      <c r="BM949" s="98">
        <v>3</v>
      </c>
      <c r="BN949" s="99"/>
    </row>
    <row r="950" spans="42:66">
      <c r="AP950" s="17"/>
      <c r="AQ950" s="100" t="s">
        <v>147</v>
      </c>
      <c r="AR950" s="97"/>
      <c r="AS950" s="98"/>
      <c r="AT950" s="98"/>
      <c r="AU950" s="98">
        <v>3</v>
      </c>
      <c r="AV950" s="98">
        <v>5</v>
      </c>
      <c r="AW950" s="98">
        <v>3</v>
      </c>
      <c r="AX950" s="98"/>
      <c r="AY950" s="98"/>
      <c r="AZ950" s="98"/>
      <c r="BA950" s="98"/>
      <c r="BB950" s="98"/>
      <c r="BC950" s="98"/>
      <c r="BD950" s="98"/>
      <c r="BE950" s="98"/>
      <c r="BF950" s="98"/>
      <c r="BG950" s="98"/>
      <c r="BH950" s="98"/>
      <c r="BI950" s="98"/>
      <c r="BJ950" s="98">
        <v>6</v>
      </c>
      <c r="BK950" s="98"/>
      <c r="BL950" s="98"/>
      <c r="BM950" s="98">
        <v>2</v>
      </c>
      <c r="BN950" s="99"/>
    </row>
    <row r="951" spans="42:66">
      <c r="AP951" s="17"/>
      <c r="AQ951" s="100" t="s">
        <v>148</v>
      </c>
      <c r="AR951" s="97"/>
      <c r="AS951" s="98"/>
      <c r="AT951" s="98"/>
      <c r="AU951" s="98">
        <v>3</v>
      </c>
      <c r="AV951" s="98">
        <v>4</v>
      </c>
      <c r="AW951" s="98">
        <v>3</v>
      </c>
      <c r="AX951" s="98"/>
      <c r="AY951" s="98"/>
      <c r="AZ951" s="98"/>
      <c r="BA951" s="98"/>
      <c r="BB951" s="98"/>
      <c r="BC951" s="98"/>
      <c r="BD951" s="98"/>
      <c r="BE951" s="98"/>
      <c r="BF951" s="98"/>
      <c r="BG951" s="98"/>
      <c r="BH951" s="98"/>
      <c r="BI951" s="98"/>
      <c r="BJ951" s="98">
        <v>3</v>
      </c>
      <c r="BK951" s="98"/>
      <c r="BL951" s="98"/>
      <c r="BM951" s="98">
        <v>3</v>
      </c>
      <c r="BN951" s="99"/>
    </row>
    <row r="952" spans="42:66">
      <c r="AP952" s="17"/>
      <c r="AQ952" s="100" t="s">
        <v>149</v>
      </c>
      <c r="AR952" s="97"/>
      <c r="AS952" s="98"/>
      <c r="AT952" s="98"/>
      <c r="AU952" s="98">
        <v>2</v>
      </c>
      <c r="AV952" s="98">
        <v>3</v>
      </c>
      <c r="AW952" s="98">
        <v>4</v>
      </c>
      <c r="AX952" s="98"/>
      <c r="AY952" s="98"/>
      <c r="AZ952" s="98"/>
      <c r="BA952" s="98"/>
      <c r="BB952" s="98"/>
      <c r="BC952" s="98"/>
      <c r="BD952" s="98"/>
      <c r="BE952" s="98"/>
      <c r="BF952" s="98"/>
      <c r="BG952" s="98"/>
      <c r="BH952" s="98"/>
      <c r="BI952" s="98"/>
      <c r="BJ952" s="98">
        <v>4</v>
      </c>
      <c r="BK952" s="98"/>
      <c r="BL952" s="98"/>
      <c r="BM952" s="98">
        <v>3</v>
      </c>
      <c r="BN952" s="99"/>
    </row>
    <row r="953" spans="42:66">
      <c r="AP953" s="17"/>
      <c r="AQ953" s="100" t="s">
        <v>150</v>
      </c>
      <c r="AR953" s="97"/>
      <c r="AS953" s="98"/>
      <c r="AT953" s="98"/>
      <c r="AU953" s="98">
        <v>2</v>
      </c>
      <c r="AV953" s="98">
        <v>2</v>
      </c>
      <c r="AW953" s="98">
        <v>3</v>
      </c>
      <c r="AX953" s="98"/>
      <c r="AY953" s="98"/>
      <c r="AZ953" s="98"/>
      <c r="BA953" s="98"/>
      <c r="BB953" s="98"/>
      <c r="BC953" s="98"/>
      <c r="BD953" s="98"/>
      <c r="BE953" s="98"/>
      <c r="BF953" s="98"/>
      <c r="BG953" s="98"/>
      <c r="BH953" s="98"/>
      <c r="BI953" s="98"/>
      <c r="BJ953" s="98">
        <v>3</v>
      </c>
      <c r="BK953" s="98"/>
      <c r="BL953" s="98"/>
      <c r="BM953" s="98">
        <v>4</v>
      </c>
      <c r="BN953" s="99"/>
    </row>
    <row r="954" spans="42:66">
      <c r="AP954" s="17"/>
      <c r="AQ954" s="100" t="s">
        <v>151</v>
      </c>
      <c r="AR954" s="97"/>
      <c r="AS954" s="98"/>
      <c r="AT954" s="98"/>
      <c r="AU954" s="98">
        <v>2</v>
      </c>
      <c r="AV954" s="98">
        <v>2</v>
      </c>
      <c r="AW954" s="98">
        <v>2</v>
      </c>
      <c r="AX954" s="98"/>
      <c r="AY954" s="98"/>
      <c r="AZ954" s="98"/>
      <c r="BA954" s="98"/>
      <c r="BB954" s="98"/>
      <c r="BC954" s="98"/>
      <c r="BD954" s="98"/>
      <c r="BE954" s="98"/>
      <c r="BF954" s="98"/>
      <c r="BG954" s="98"/>
      <c r="BH954" s="98"/>
      <c r="BI954" s="98"/>
      <c r="BJ954" s="98">
        <v>2</v>
      </c>
      <c r="BK954" s="98"/>
      <c r="BL954" s="98"/>
      <c r="BM954" s="98">
        <v>3</v>
      </c>
      <c r="BN954" s="99"/>
    </row>
    <row r="955" spans="42:66">
      <c r="AP955" s="17"/>
      <c r="AQ955" s="100" t="s">
        <v>152</v>
      </c>
      <c r="AR955" s="97"/>
      <c r="AS955" s="98"/>
      <c r="AT955" s="98"/>
      <c r="AU955" s="98">
        <v>4</v>
      </c>
      <c r="AV955" s="98">
        <v>2</v>
      </c>
      <c r="AW955" s="98">
        <v>2</v>
      </c>
      <c r="AX955" s="98"/>
      <c r="AY955" s="98"/>
      <c r="AZ955" s="98"/>
      <c r="BA955" s="98"/>
      <c r="BB955" s="98"/>
      <c r="BC955" s="98"/>
      <c r="BD955" s="98"/>
      <c r="BE955" s="98"/>
      <c r="BF955" s="98"/>
      <c r="BG955" s="98"/>
      <c r="BH955" s="98"/>
      <c r="BI955" s="98"/>
      <c r="BJ955" s="98">
        <v>2</v>
      </c>
      <c r="BK955" s="98"/>
      <c r="BL955" s="98"/>
      <c r="BM955" s="98">
        <v>3</v>
      </c>
      <c r="BN955" s="99"/>
    </row>
    <row r="956" spans="42:66">
      <c r="AP956" s="17"/>
      <c r="AQ956" s="100" t="s">
        <v>153</v>
      </c>
      <c r="AR956" s="97"/>
      <c r="AS956" s="98"/>
      <c r="AT956" s="98"/>
      <c r="AU956" s="98">
        <v>3</v>
      </c>
      <c r="AV956" s="98">
        <v>4</v>
      </c>
      <c r="AW956" s="98">
        <v>5</v>
      </c>
      <c r="AX956" s="98"/>
      <c r="AY956" s="98"/>
      <c r="AZ956" s="98"/>
      <c r="BA956" s="98"/>
      <c r="BB956" s="98"/>
      <c r="BC956" s="98"/>
      <c r="BD956" s="98"/>
      <c r="BE956" s="98"/>
      <c r="BF956" s="98"/>
      <c r="BG956" s="98"/>
      <c r="BH956" s="98"/>
      <c r="BI956" s="98"/>
      <c r="BJ956" s="98">
        <v>6</v>
      </c>
      <c r="BK956" s="98"/>
      <c r="BL956" s="98"/>
      <c r="BM956" s="98">
        <v>5</v>
      </c>
      <c r="BN956" s="99"/>
    </row>
    <row r="957" spans="42:66">
      <c r="AP957" s="17"/>
      <c r="AQ957" s="100" t="s">
        <v>154</v>
      </c>
      <c r="AR957" s="97"/>
      <c r="AS957" s="98"/>
      <c r="AT957" s="98"/>
      <c r="AU957" s="98">
        <v>3</v>
      </c>
      <c r="AV957" s="98">
        <v>3</v>
      </c>
      <c r="AW957" s="98">
        <v>4</v>
      </c>
      <c r="AX957" s="98"/>
      <c r="AY957" s="98"/>
      <c r="AZ957" s="98"/>
      <c r="BA957" s="98"/>
      <c r="BB957" s="98"/>
      <c r="BC957" s="98"/>
      <c r="BD957" s="98"/>
      <c r="BE957" s="98"/>
      <c r="BF957" s="98"/>
      <c r="BG957" s="98"/>
      <c r="BH957" s="98"/>
      <c r="BI957" s="98"/>
      <c r="BJ957" s="98">
        <v>4</v>
      </c>
      <c r="BK957" s="98"/>
      <c r="BL957" s="98"/>
      <c r="BM957" s="98">
        <v>3</v>
      </c>
      <c r="BN957" s="99"/>
    </row>
    <row r="958" spans="42:66">
      <c r="AP958" s="17"/>
      <c r="AQ958" s="100" t="s">
        <v>155</v>
      </c>
      <c r="AR958" s="97"/>
      <c r="AS958" s="98"/>
      <c r="AT958" s="98"/>
      <c r="AU958" s="98">
        <v>2</v>
      </c>
      <c r="AV958" s="98">
        <v>2</v>
      </c>
      <c r="AW958" s="98">
        <v>4</v>
      </c>
      <c r="AX958" s="98"/>
      <c r="AY958" s="98"/>
      <c r="AZ958" s="98"/>
      <c r="BA958" s="98"/>
      <c r="BB958" s="98"/>
      <c r="BC958" s="98"/>
      <c r="BD958" s="98"/>
      <c r="BE958" s="98"/>
      <c r="BF958" s="98"/>
      <c r="BG958" s="98"/>
      <c r="BH958" s="98"/>
      <c r="BI958" s="98"/>
      <c r="BJ958" s="98">
        <v>3</v>
      </c>
      <c r="BK958" s="98"/>
      <c r="BL958" s="98"/>
      <c r="BM958" s="98">
        <v>4</v>
      </c>
      <c r="BN958" s="99"/>
    </row>
    <row r="959" spans="42:66">
      <c r="AP959" s="17"/>
      <c r="AQ959" s="100" t="s">
        <v>156</v>
      </c>
      <c r="AR959" s="97"/>
      <c r="AS959" s="98"/>
      <c r="AT959" s="98"/>
      <c r="AU959" s="98">
        <v>3</v>
      </c>
      <c r="AV959" s="98">
        <v>3</v>
      </c>
      <c r="AW959" s="98">
        <v>5</v>
      </c>
      <c r="AX959" s="98"/>
      <c r="AY959" s="98"/>
      <c r="AZ959" s="98"/>
      <c r="BA959" s="98"/>
      <c r="BB959" s="98"/>
      <c r="BC959" s="98"/>
      <c r="BD959" s="98"/>
      <c r="BE959" s="98"/>
      <c r="BF959" s="98"/>
      <c r="BG959" s="98"/>
      <c r="BH959" s="98"/>
      <c r="BI959" s="98"/>
      <c r="BJ959" s="98">
        <v>3</v>
      </c>
      <c r="BK959" s="98"/>
      <c r="BL959" s="98"/>
      <c r="BM959" s="98">
        <v>3</v>
      </c>
      <c r="BN959" s="99"/>
    </row>
    <row r="960" spans="42:66">
      <c r="AP960" s="17"/>
      <c r="AQ960" s="100" t="s">
        <v>157</v>
      </c>
      <c r="AR960" s="97"/>
      <c r="AS960" s="98"/>
      <c r="AT960" s="98"/>
      <c r="AU960" s="98">
        <v>5</v>
      </c>
      <c r="AV960" s="98">
        <v>3</v>
      </c>
      <c r="AW960" s="98">
        <v>4</v>
      </c>
      <c r="AX960" s="98"/>
      <c r="AY960" s="98"/>
      <c r="AZ960" s="98"/>
      <c r="BA960" s="98"/>
      <c r="BB960" s="98"/>
      <c r="BC960" s="98"/>
      <c r="BD960" s="98"/>
      <c r="BE960" s="98"/>
      <c r="BF960" s="98"/>
      <c r="BG960" s="98"/>
      <c r="BH960" s="98"/>
      <c r="BI960" s="98"/>
      <c r="BJ960" s="98">
        <v>3</v>
      </c>
      <c r="BK960" s="98"/>
      <c r="BL960" s="98"/>
      <c r="BM960" s="98">
        <v>3</v>
      </c>
      <c r="BN960" s="99"/>
    </row>
    <row r="961" spans="42:66">
      <c r="AP961" s="15" t="s">
        <v>94</v>
      </c>
      <c r="AQ961" s="93" t="s">
        <v>140</v>
      </c>
      <c r="AR961" s="94"/>
      <c r="AS961" s="95"/>
      <c r="AT961" s="95"/>
      <c r="AU961" s="95"/>
      <c r="AV961" s="95"/>
      <c r="AW961" s="95">
        <v>4</v>
      </c>
      <c r="AX961" s="95"/>
      <c r="AY961" s="95"/>
      <c r="AZ961" s="95"/>
      <c r="BA961" s="95"/>
      <c r="BB961" s="95"/>
      <c r="BC961" s="95"/>
      <c r="BD961" s="95"/>
      <c r="BE961" s="95"/>
      <c r="BF961" s="95"/>
      <c r="BG961" s="95"/>
      <c r="BH961" s="95"/>
      <c r="BI961" s="95"/>
      <c r="BJ961" s="95"/>
      <c r="BK961" s="95"/>
      <c r="BL961" s="95"/>
      <c r="BM961" s="95"/>
      <c r="BN961" s="96"/>
    </row>
    <row r="962" spans="42:66">
      <c r="AP962" s="17"/>
      <c r="AQ962" s="100" t="s">
        <v>141</v>
      </c>
      <c r="AR962" s="97"/>
      <c r="AS962" s="98"/>
      <c r="AT962" s="98"/>
      <c r="AU962" s="98"/>
      <c r="AV962" s="98"/>
      <c r="AW962" s="98">
        <v>3</v>
      </c>
      <c r="AX962" s="98"/>
      <c r="AY962" s="98"/>
      <c r="AZ962" s="98"/>
      <c r="BA962" s="98"/>
      <c r="BB962" s="98"/>
      <c r="BC962" s="98"/>
      <c r="BD962" s="98"/>
      <c r="BE962" s="98"/>
      <c r="BF962" s="98"/>
      <c r="BG962" s="98"/>
      <c r="BH962" s="98"/>
      <c r="BI962" s="98"/>
      <c r="BJ962" s="98"/>
      <c r="BK962" s="98"/>
      <c r="BL962" s="98"/>
      <c r="BM962" s="98"/>
      <c r="BN962" s="99"/>
    </row>
    <row r="963" spans="42:66">
      <c r="AP963" s="17"/>
      <c r="AQ963" s="100" t="s">
        <v>142</v>
      </c>
      <c r="AR963" s="97"/>
      <c r="AS963" s="98"/>
      <c r="AT963" s="98"/>
      <c r="AU963" s="98"/>
      <c r="AV963" s="98"/>
      <c r="AW963" s="98">
        <v>4</v>
      </c>
      <c r="AX963" s="98"/>
      <c r="AY963" s="98"/>
      <c r="AZ963" s="98"/>
      <c r="BA963" s="98"/>
      <c r="BB963" s="98"/>
      <c r="BC963" s="98"/>
      <c r="BD963" s="98"/>
      <c r="BE963" s="98"/>
      <c r="BF963" s="98"/>
      <c r="BG963" s="98"/>
      <c r="BH963" s="98"/>
      <c r="BI963" s="98"/>
      <c r="BJ963" s="98"/>
      <c r="BK963" s="98"/>
      <c r="BL963" s="98"/>
      <c r="BM963" s="98"/>
      <c r="BN963" s="99"/>
    </row>
    <row r="964" spans="42:66">
      <c r="AP964" s="17"/>
      <c r="AQ964" s="100" t="s">
        <v>143</v>
      </c>
      <c r="AR964" s="97"/>
      <c r="AS964" s="98"/>
      <c r="AT964" s="98"/>
      <c r="AU964" s="98"/>
      <c r="AV964" s="98"/>
      <c r="AW964" s="98">
        <v>5</v>
      </c>
      <c r="AX964" s="98"/>
      <c r="AY964" s="98"/>
      <c r="AZ964" s="98"/>
      <c r="BA964" s="98"/>
      <c r="BB964" s="98"/>
      <c r="BC964" s="98"/>
      <c r="BD964" s="98"/>
      <c r="BE964" s="98"/>
      <c r="BF964" s="98"/>
      <c r="BG964" s="98"/>
      <c r="BH964" s="98"/>
      <c r="BI964" s="98"/>
      <c r="BJ964" s="98"/>
      <c r="BK964" s="98"/>
      <c r="BL964" s="98"/>
      <c r="BM964" s="98"/>
      <c r="BN964" s="99"/>
    </row>
    <row r="965" spans="42:66">
      <c r="AP965" s="17"/>
      <c r="AQ965" s="100" t="s">
        <v>144</v>
      </c>
      <c r="AR965" s="97"/>
      <c r="AS965" s="98"/>
      <c r="AT965" s="98"/>
      <c r="AU965" s="98"/>
      <c r="AV965" s="98"/>
      <c r="AW965" s="98">
        <v>3</v>
      </c>
      <c r="AX965" s="98"/>
      <c r="AY965" s="98"/>
      <c r="AZ965" s="98"/>
      <c r="BA965" s="98"/>
      <c r="BB965" s="98"/>
      <c r="BC965" s="98"/>
      <c r="BD965" s="98"/>
      <c r="BE965" s="98"/>
      <c r="BF965" s="98"/>
      <c r="BG965" s="98"/>
      <c r="BH965" s="98"/>
      <c r="BI965" s="98"/>
      <c r="BJ965" s="98"/>
      <c r="BK965" s="98"/>
      <c r="BL965" s="98"/>
      <c r="BM965" s="98"/>
      <c r="BN965" s="99"/>
    </row>
    <row r="966" spans="42:66">
      <c r="AP966" s="17"/>
      <c r="AQ966" s="100" t="s">
        <v>145</v>
      </c>
      <c r="AR966" s="97"/>
      <c r="AS966" s="98"/>
      <c r="AT966" s="98"/>
      <c r="AU966" s="98"/>
      <c r="AV966" s="98"/>
      <c r="AW966" s="98">
        <v>5</v>
      </c>
      <c r="AX966" s="98"/>
      <c r="AY966" s="98"/>
      <c r="AZ966" s="98"/>
      <c r="BA966" s="98"/>
      <c r="BB966" s="98"/>
      <c r="BC966" s="98"/>
      <c r="BD966" s="98"/>
      <c r="BE966" s="98"/>
      <c r="BF966" s="98"/>
      <c r="BG966" s="98"/>
      <c r="BH966" s="98"/>
      <c r="BI966" s="98"/>
      <c r="BJ966" s="98"/>
      <c r="BK966" s="98"/>
      <c r="BL966" s="98"/>
      <c r="BM966" s="98"/>
      <c r="BN966" s="99"/>
    </row>
    <row r="967" spans="42:66">
      <c r="AP967" s="17"/>
      <c r="AQ967" s="100" t="s">
        <v>146</v>
      </c>
      <c r="AR967" s="97"/>
      <c r="AS967" s="98"/>
      <c r="AT967" s="98"/>
      <c r="AU967" s="98"/>
      <c r="AV967" s="98"/>
      <c r="AW967" s="98">
        <v>4</v>
      </c>
      <c r="AX967" s="98"/>
      <c r="AY967" s="98"/>
      <c r="AZ967" s="98"/>
      <c r="BA967" s="98"/>
      <c r="BB967" s="98"/>
      <c r="BC967" s="98"/>
      <c r="BD967" s="98"/>
      <c r="BE967" s="98"/>
      <c r="BF967" s="98"/>
      <c r="BG967" s="98"/>
      <c r="BH967" s="98"/>
      <c r="BI967" s="98"/>
      <c r="BJ967" s="98"/>
      <c r="BK967" s="98"/>
      <c r="BL967" s="98"/>
      <c r="BM967" s="98"/>
      <c r="BN967" s="99"/>
    </row>
    <row r="968" spans="42:66">
      <c r="AP968" s="17"/>
      <c r="AQ968" s="100" t="s">
        <v>147</v>
      </c>
      <c r="AR968" s="97"/>
      <c r="AS968" s="98"/>
      <c r="AT968" s="98"/>
      <c r="AU968" s="98"/>
      <c r="AV968" s="98"/>
      <c r="AW968" s="98">
        <v>3</v>
      </c>
      <c r="AX968" s="98"/>
      <c r="AY968" s="98"/>
      <c r="AZ968" s="98"/>
      <c r="BA968" s="98"/>
      <c r="BB968" s="98"/>
      <c r="BC968" s="98"/>
      <c r="BD968" s="98"/>
      <c r="BE968" s="98"/>
      <c r="BF968" s="98"/>
      <c r="BG968" s="98"/>
      <c r="BH968" s="98"/>
      <c r="BI968" s="98"/>
      <c r="BJ968" s="98"/>
      <c r="BK968" s="98"/>
      <c r="BL968" s="98"/>
      <c r="BM968" s="98"/>
      <c r="BN968" s="99"/>
    </row>
    <row r="969" spans="42:66">
      <c r="AP969" s="17"/>
      <c r="AQ969" s="100" t="s">
        <v>148</v>
      </c>
      <c r="AR969" s="97"/>
      <c r="AS969" s="98"/>
      <c r="AT969" s="98"/>
      <c r="AU969" s="98"/>
      <c r="AV969" s="98"/>
      <c r="AW969" s="98">
        <v>2</v>
      </c>
      <c r="AX969" s="98"/>
      <c r="AY969" s="98"/>
      <c r="AZ969" s="98"/>
      <c r="BA969" s="98"/>
      <c r="BB969" s="98"/>
      <c r="BC969" s="98"/>
      <c r="BD969" s="98"/>
      <c r="BE969" s="98"/>
      <c r="BF969" s="98"/>
      <c r="BG969" s="98"/>
      <c r="BH969" s="98"/>
      <c r="BI969" s="98"/>
      <c r="BJ969" s="98"/>
      <c r="BK969" s="98"/>
      <c r="BL969" s="98"/>
      <c r="BM969" s="98"/>
      <c r="BN969" s="99"/>
    </row>
    <row r="970" spans="42:66">
      <c r="AP970" s="17"/>
      <c r="AQ970" s="100" t="s">
        <v>149</v>
      </c>
      <c r="AR970" s="97"/>
      <c r="AS970" s="98"/>
      <c r="AT970" s="98"/>
      <c r="AU970" s="98"/>
      <c r="AV970" s="98"/>
      <c r="AW970" s="98">
        <v>3</v>
      </c>
      <c r="AX970" s="98"/>
      <c r="AY970" s="98"/>
      <c r="AZ970" s="98"/>
      <c r="BA970" s="98"/>
      <c r="BB970" s="98"/>
      <c r="BC970" s="98"/>
      <c r="BD970" s="98"/>
      <c r="BE970" s="98"/>
      <c r="BF970" s="98"/>
      <c r="BG970" s="98"/>
      <c r="BH970" s="98"/>
      <c r="BI970" s="98"/>
      <c r="BJ970" s="98"/>
      <c r="BK970" s="98"/>
      <c r="BL970" s="98"/>
      <c r="BM970" s="98"/>
      <c r="BN970" s="99"/>
    </row>
    <row r="971" spans="42:66">
      <c r="AP971" s="17"/>
      <c r="AQ971" s="100" t="s">
        <v>150</v>
      </c>
      <c r="AR971" s="97"/>
      <c r="AS971" s="98"/>
      <c r="AT971" s="98"/>
      <c r="AU971" s="98"/>
      <c r="AV971" s="98"/>
      <c r="AW971" s="98">
        <v>4</v>
      </c>
      <c r="AX971" s="98"/>
      <c r="AY971" s="98"/>
      <c r="AZ971" s="98"/>
      <c r="BA971" s="98"/>
      <c r="BB971" s="98"/>
      <c r="BC971" s="98"/>
      <c r="BD971" s="98"/>
      <c r="BE971" s="98"/>
      <c r="BF971" s="98"/>
      <c r="BG971" s="98"/>
      <c r="BH971" s="98"/>
      <c r="BI971" s="98"/>
      <c r="BJ971" s="98"/>
      <c r="BK971" s="98"/>
      <c r="BL971" s="98"/>
      <c r="BM971" s="98"/>
      <c r="BN971" s="99"/>
    </row>
    <row r="972" spans="42:66">
      <c r="AP972" s="17"/>
      <c r="AQ972" s="100" t="s">
        <v>151</v>
      </c>
      <c r="AR972" s="97"/>
      <c r="AS972" s="98"/>
      <c r="AT972" s="98"/>
      <c r="AU972" s="98"/>
      <c r="AV972" s="98"/>
      <c r="AW972" s="98">
        <v>2</v>
      </c>
      <c r="AX972" s="98"/>
      <c r="AY972" s="98"/>
      <c r="AZ972" s="98"/>
      <c r="BA972" s="98"/>
      <c r="BB972" s="98"/>
      <c r="BC972" s="98"/>
      <c r="BD972" s="98"/>
      <c r="BE972" s="98"/>
      <c r="BF972" s="98"/>
      <c r="BG972" s="98"/>
      <c r="BH972" s="98"/>
      <c r="BI972" s="98"/>
      <c r="BJ972" s="98"/>
      <c r="BK972" s="98"/>
      <c r="BL972" s="98"/>
      <c r="BM972" s="98"/>
      <c r="BN972" s="99"/>
    </row>
    <row r="973" spans="42:66">
      <c r="AP973" s="17"/>
      <c r="AQ973" s="100" t="s">
        <v>152</v>
      </c>
      <c r="AR973" s="97"/>
      <c r="AS973" s="98"/>
      <c r="AT973" s="98"/>
      <c r="AU973" s="98"/>
      <c r="AV973" s="98"/>
      <c r="AW973" s="98">
        <v>3</v>
      </c>
      <c r="AX973" s="98"/>
      <c r="AY973" s="98"/>
      <c r="AZ973" s="98"/>
      <c r="BA973" s="98"/>
      <c r="BB973" s="98"/>
      <c r="BC973" s="98"/>
      <c r="BD973" s="98"/>
      <c r="BE973" s="98"/>
      <c r="BF973" s="98"/>
      <c r="BG973" s="98"/>
      <c r="BH973" s="98"/>
      <c r="BI973" s="98"/>
      <c r="BJ973" s="98"/>
      <c r="BK973" s="98"/>
      <c r="BL973" s="98"/>
      <c r="BM973" s="98"/>
      <c r="BN973" s="99"/>
    </row>
    <row r="974" spans="42:66">
      <c r="AP974" s="17"/>
      <c r="AQ974" s="100" t="s">
        <v>153</v>
      </c>
      <c r="AR974" s="97"/>
      <c r="AS974" s="98"/>
      <c r="AT974" s="98"/>
      <c r="AU974" s="98"/>
      <c r="AV974" s="98"/>
      <c r="AW974" s="98">
        <v>3</v>
      </c>
      <c r="AX974" s="98"/>
      <c r="AY974" s="98"/>
      <c r="AZ974" s="98"/>
      <c r="BA974" s="98"/>
      <c r="BB974" s="98"/>
      <c r="BC974" s="98"/>
      <c r="BD974" s="98"/>
      <c r="BE974" s="98"/>
      <c r="BF974" s="98"/>
      <c r="BG974" s="98"/>
      <c r="BH974" s="98"/>
      <c r="BI974" s="98"/>
      <c r="BJ974" s="98"/>
      <c r="BK974" s="98"/>
      <c r="BL974" s="98"/>
      <c r="BM974" s="98"/>
      <c r="BN974" s="99"/>
    </row>
    <row r="975" spans="42:66">
      <c r="AP975" s="17"/>
      <c r="AQ975" s="100" t="s">
        <v>154</v>
      </c>
      <c r="AR975" s="97"/>
      <c r="AS975" s="98"/>
      <c r="AT975" s="98"/>
      <c r="AU975" s="98"/>
      <c r="AV975" s="98"/>
      <c r="AW975" s="98">
        <v>3</v>
      </c>
      <c r="AX975" s="98"/>
      <c r="AY975" s="98"/>
      <c r="AZ975" s="98"/>
      <c r="BA975" s="98"/>
      <c r="BB975" s="98"/>
      <c r="BC975" s="98"/>
      <c r="BD975" s="98"/>
      <c r="BE975" s="98"/>
      <c r="BF975" s="98"/>
      <c r="BG975" s="98"/>
      <c r="BH975" s="98"/>
      <c r="BI975" s="98"/>
      <c r="BJ975" s="98"/>
      <c r="BK975" s="98"/>
      <c r="BL975" s="98"/>
      <c r="BM975" s="98"/>
      <c r="BN975" s="99"/>
    </row>
    <row r="976" spans="42:66">
      <c r="AP976" s="17"/>
      <c r="AQ976" s="100" t="s">
        <v>155</v>
      </c>
      <c r="AR976" s="97"/>
      <c r="AS976" s="98"/>
      <c r="AT976" s="98"/>
      <c r="AU976" s="98"/>
      <c r="AV976" s="98"/>
      <c r="AW976" s="98">
        <v>4</v>
      </c>
      <c r="AX976" s="98"/>
      <c r="AY976" s="98"/>
      <c r="AZ976" s="98"/>
      <c r="BA976" s="98"/>
      <c r="BB976" s="98"/>
      <c r="BC976" s="98"/>
      <c r="BD976" s="98"/>
      <c r="BE976" s="98"/>
      <c r="BF976" s="98"/>
      <c r="BG976" s="98"/>
      <c r="BH976" s="98"/>
      <c r="BI976" s="98"/>
      <c r="BJ976" s="98"/>
      <c r="BK976" s="98"/>
      <c r="BL976" s="98"/>
      <c r="BM976" s="98"/>
      <c r="BN976" s="99"/>
    </row>
    <row r="977" spans="42:66">
      <c r="AP977" s="17"/>
      <c r="AQ977" s="100" t="s">
        <v>156</v>
      </c>
      <c r="AR977" s="97"/>
      <c r="AS977" s="98"/>
      <c r="AT977" s="98"/>
      <c r="AU977" s="98"/>
      <c r="AV977" s="98"/>
      <c r="AW977" s="98">
        <v>3</v>
      </c>
      <c r="AX977" s="98"/>
      <c r="AY977" s="98"/>
      <c r="AZ977" s="98"/>
      <c r="BA977" s="98"/>
      <c r="BB977" s="98"/>
      <c r="BC977" s="98"/>
      <c r="BD977" s="98"/>
      <c r="BE977" s="98"/>
      <c r="BF977" s="98"/>
      <c r="BG977" s="98"/>
      <c r="BH977" s="98"/>
      <c r="BI977" s="98"/>
      <c r="BJ977" s="98"/>
      <c r="BK977" s="98"/>
      <c r="BL977" s="98"/>
      <c r="BM977" s="98"/>
      <c r="BN977" s="99"/>
    </row>
    <row r="978" spans="42:66">
      <c r="AP978" s="17"/>
      <c r="AQ978" s="100" t="s">
        <v>157</v>
      </c>
      <c r="AR978" s="97"/>
      <c r="AS978" s="98"/>
      <c r="AT978" s="98"/>
      <c r="AU978" s="98"/>
      <c r="AV978" s="98"/>
      <c r="AW978" s="98">
        <v>4</v>
      </c>
      <c r="AX978" s="98"/>
      <c r="AY978" s="98"/>
      <c r="AZ978" s="98"/>
      <c r="BA978" s="98"/>
      <c r="BB978" s="98"/>
      <c r="BC978" s="98"/>
      <c r="BD978" s="98"/>
      <c r="BE978" s="98"/>
      <c r="BF978" s="98"/>
      <c r="BG978" s="98"/>
      <c r="BH978" s="98"/>
      <c r="BI978" s="98"/>
      <c r="BJ978" s="98"/>
      <c r="BK978" s="98"/>
      <c r="BL978" s="98"/>
      <c r="BM978" s="98"/>
      <c r="BN978" s="99"/>
    </row>
    <row r="979" spans="42:66">
      <c r="AP979" s="15" t="s">
        <v>110</v>
      </c>
      <c r="AQ979" s="93" t="s">
        <v>140</v>
      </c>
      <c r="AR979" s="94"/>
      <c r="AS979" s="95"/>
      <c r="AT979" s="95">
        <v>4</v>
      </c>
      <c r="AU979" s="95"/>
      <c r="AV979" s="95"/>
      <c r="AW979" s="95"/>
      <c r="AX979" s="95"/>
      <c r="AY979" s="95"/>
      <c r="AZ979" s="95"/>
      <c r="BA979" s="95"/>
      <c r="BB979" s="95"/>
      <c r="BC979" s="95"/>
      <c r="BD979" s="95"/>
      <c r="BE979" s="95"/>
      <c r="BF979" s="95"/>
      <c r="BG979" s="95"/>
      <c r="BH979" s="95"/>
      <c r="BI979" s="95"/>
      <c r="BJ979" s="95"/>
      <c r="BK979" s="95"/>
      <c r="BL979" s="95"/>
      <c r="BM979" s="95"/>
      <c r="BN979" s="96"/>
    </row>
    <row r="980" spans="42:66">
      <c r="AP980" s="17"/>
      <c r="AQ980" s="100" t="s">
        <v>141</v>
      </c>
      <c r="AR980" s="97"/>
      <c r="AS980" s="98"/>
      <c r="AT980" s="98">
        <v>3</v>
      </c>
      <c r="AU980" s="98"/>
      <c r="AV980" s="98"/>
      <c r="AW980" s="98"/>
      <c r="AX980" s="98"/>
      <c r="AY980" s="98"/>
      <c r="AZ980" s="98"/>
      <c r="BA980" s="98"/>
      <c r="BB980" s="98"/>
      <c r="BC980" s="98"/>
      <c r="BD980" s="98"/>
      <c r="BE980" s="98"/>
      <c r="BF980" s="98"/>
      <c r="BG980" s="98"/>
      <c r="BH980" s="98"/>
      <c r="BI980" s="98"/>
      <c r="BJ980" s="98"/>
      <c r="BK980" s="98"/>
      <c r="BL980" s="98"/>
      <c r="BM980" s="98"/>
      <c r="BN980" s="99"/>
    </row>
    <row r="981" spans="42:66">
      <c r="AP981" s="17"/>
      <c r="AQ981" s="100" t="s">
        <v>142</v>
      </c>
      <c r="AR981" s="97"/>
      <c r="AS981" s="98"/>
      <c r="AT981" s="98">
        <v>4</v>
      </c>
      <c r="AU981" s="98"/>
      <c r="AV981" s="98"/>
      <c r="AW981" s="98"/>
      <c r="AX981" s="98"/>
      <c r="AY981" s="98"/>
      <c r="AZ981" s="98"/>
      <c r="BA981" s="98"/>
      <c r="BB981" s="98"/>
      <c r="BC981" s="98"/>
      <c r="BD981" s="98"/>
      <c r="BE981" s="98"/>
      <c r="BF981" s="98"/>
      <c r="BG981" s="98"/>
      <c r="BH981" s="98"/>
      <c r="BI981" s="98"/>
      <c r="BJ981" s="98"/>
      <c r="BK981" s="98"/>
      <c r="BL981" s="98"/>
      <c r="BM981" s="98"/>
      <c r="BN981" s="99"/>
    </row>
    <row r="982" spans="42:66">
      <c r="AP982" s="17"/>
      <c r="AQ982" s="100" t="s">
        <v>143</v>
      </c>
      <c r="AR982" s="97"/>
      <c r="AS982" s="98"/>
      <c r="AT982" s="98">
        <v>4</v>
      </c>
      <c r="AU982" s="98"/>
      <c r="AV982" s="98"/>
      <c r="AW982" s="98"/>
      <c r="AX982" s="98"/>
      <c r="AY982" s="98"/>
      <c r="AZ982" s="98"/>
      <c r="BA982" s="98"/>
      <c r="BB982" s="98"/>
      <c r="BC982" s="98"/>
      <c r="BD982" s="98"/>
      <c r="BE982" s="98"/>
      <c r="BF982" s="98"/>
      <c r="BG982" s="98"/>
      <c r="BH982" s="98"/>
      <c r="BI982" s="98"/>
      <c r="BJ982" s="98"/>
      <c r="BK982" s="98"/>
      <c r="BL982" s="98"/>
      <c r="BM982" s="98"/>
      <c r="BN982" s="99"/>
    </row>
    <row r="983" spans="42:66">
      <c r="AP983" s="17"/>
      <c r="AQ983" s="100" t="s">
        <v>144</v>
      </c>
      <c r="AR983" s="97"/>
      <c r="AS983" s="98"/>
      <c r="AT983" s="98">
        <v>4</v>
      </c>
      <c r="AU983" s="98"/>
      <c r="AV983" s="98"/>
      <c r="AW983" s="98"/>
      <c r="AX983" s="98"/>
      <c r="AY983" s="98"/>
      <c r="AZ983" s="98"/>
      <c r="BA983" s="98"/>
      <c r="BB983" s="98"/>
      <c r="BC983" s="98"/>
      <c r="BD983" s="98"/>
      <c r="BE983" s="98"/>
      <c r="BF983" s="98"/>
      <c r="BG983" s="98"/>
      <c r="BH983" s="98"/>
      <c r="BI983" s="98"/>
      <c r="BJ983" s="98"/>
      <c r="BK983" s="98"/>
      <c r="BL983" s="98"/>
      <c r="BM983" s="98"/>
      <c r="BN983" s="99"/>
    </row>
    <row r="984" spans="42:66">
      <c r="AP984" s="17"/>
      <c r="AQ984" s="100" t="s">
        <v>145</v>
      </c>
      <c r="AR984" s="97"/>
      <c r="AS984" s="98"/>
      <c r="AT984" s="98">
        <v>3</v>
      </c>
      <c r="AU984" s="98"/>
      <c r="AV984" s="98"/>
      <c r="AW984" s="98"/>
      <c r="AX984" s="98"/>
      <c r="AY984" s="98"/>
      <c r="AZ984" s="98"/>
      <c r="BA984" s="98"/>
      <c r="BB984" s="98"/>
      <c r="BC984" s="98"/>
      <c r="BD984" s="98"/>
      <c r="BE984" s="98"/>
      <c r="BF984" s="98"/>
      <c r="BG984" s="98"/>
      <c r="BH984" s="98"/>
      <c r="BI984" s="98"/>
      <c r="BJ984" s="98"/>
      <c r="BK984" s="98"/>
      <c r="BL984" s="98"/>
      <c r="BM984" s="98"/>
      <c r="BN984" s="99"/>
    </row>
    <row r="985" spans="42:66">
      <c r="AP985" s="17"/>
      <c r="AQ985" s="100" t="s">
        <v>146</v>
      </c>
      <c r="AR985" s="97"/>
      <c r="AS985" s="98"/>
      <c r="AT985" s="98">
        <v>5</v>
      </c>
      <c r="AU985" s="98"/>
      <c r="AV985" s="98"/>
      <c r="AW985" s="98"/>
      <c r="AX985" s="98"/>
      <c r="AY985" s="98"/>
      <c r="AZ985" s="98"/>
      <c r="BA985" s="98"/>
      <c r="BB985" s="98"/>
      <c r="BC985" s="98"/>
      <c r="BD985" s="98"/>
      <c r="BE985" s="98"/>
      <c r="BF985" s="98"/>
      <c r="BG985" s="98"/>
      <c r="BH985" s="98"/>
      <c r="BI985" s="98"/>
      <c r="BJ985" s="98"/>
      <c r="BK985" s="98"/>
      <c r="BL985" s="98"/>
      <c r="BM985" s="98"/>
      <c r="BN985" s="99"/>
    </row>
    <row r="986" spans="42:66">
      <c r="AP986" s="17"/>
      <c r="AQ986" s="100" t="s">
        <v>147</v>
      </c>
      <c r="AR986" s="97"/>
      <c r="AS986" s="98"/>
      <c r="AT986" s="98">
        <v>4</v>
      </c>
      <c r="AU986" s="98"/>
      <c r="AV986" s="98"/>
      <c r="AW986" s="98"/>
      <c r="AX986" s="98"/>
      <c r="AY986" s="98"/>
      <c r="AZ986" s="98"/>
      <c r="BA986" s="98"/>
      <c r="BB986" s="98"/>
      <c r="BC986" s="98"/>
      <c r="BD986" s="98"/>
      <c r="BE986" s="98"/>
      <c r="BF986" s="98"/>
      <c r="BG986" s="98"/>
      <c r="BH986" s="98"/>
      <c r="BI986" s="98"/>
      <c r="BJ986" s="98"/>
      <c r="BK986" s="98"/>
      <c r="BL986" s="98"/>
      <c r="BM986" s="98"/>
      <c r="BN986" s="99"/>
    </row>
    <row r="987" spans="42:66">
      <c r="AP987" s="17"/>
      <c r="AQ987" s="100" t="s">
        <v>148</v>
      </c>
      <c r="AR987" s="97"/>
      <c r="AS987" s="98"/>
      <c r="AT987" s="98">
        <v>3</v>
      </c>
      <c r="AU987" s="98"/>
      <c r="AV987" s="98"/>
      <c r="AW987" s="98"/>
      <c r="AX987" s="98"/>
      <c r="AY987" s="98"/>
      <c r="AZ987" s="98"/>
      <c r="BA987" s="98"/>
      <c r="BB987" s="98"/>
      <c r="BC987" s="98"/>
      <c r="BD987" s="98"/>
      <c r="BE987" s="98"/>
      <c r="BF987" s="98"/>
      <c r="BG987" s="98"/>
      <c r="BH987" s="98"/>
      <c r="BI987" s="98"/>
      <c r="BJ987" s="98"/>
      <c r="BK987" s="98"/>
      <c r="BL987" s="98"/>
      <c r="BM987" s="98"/>
      <c r="BN987" s="99"/>
    </row>
    <row r="988" spans="42:66">
      <c r="AP988" s="17"/>
      <c r="AQ988" s="100" t="s">
        <v>149</v>
      </c>
      <c r="AR988" s="97"/>
      <c r="AS988" s="98"/>
      <c r="AT988" s="98">
        <v>3</v>
      </c>
      <c r="AU988" s="98"/>
      <c r="AV988" s="98"/>
      <c r="AW988" s="98"/>
      <c r="AX988" s="98"/>
      <c r="AY988" s="98"/>
      <c r="AZ988" s="98"/>
      <c r="BA988" s="98"/>
      <c r="BB988" s="98"/>
      <c r="BC988" s="98"/>
      <c r="BD988" s="98"/>
      <c r="BE988" s="98"/>
      <c r="BF988" s="98"/>
      <c r="BG988" s="98"/>
      <c r="BH988" s="98"/>
      <c r="BI988" s="98"/>
      <c r="BJ988" s="98"/>
      <c r="BK988" s="98"/>
      <c r="BL988" s="98"/>
      <c r="BM988" s="98"/>
      <c r="BN988" s="99"/>
    </row>
    <row r="989" spans="42:66">
      <c r="AP989" s="17"/>
      <c r="AQ989" s="100" t="s">
        <v>150</v>
      </c>
      <c r="AR989" s="97"/>
      <c r="AS989" s="98"/>
      <c r="AT989" s="98">
        <v>2</v>
      </c>
      <c r="AU989" s="98"/>
      <c r="AV989" s="98"/>
      <c r="AW989" s="98"/>
      <c r="AX989" s="98"/>
      <c r="AY989" s="98"/>
      <c r="AZ989" s="98"/>
      <c r="BA989" s="98"/>
      <c r="BB989" s="98"/>
      <c r="BC989" s="98"/>
      <c r="BD989" s="98"/>
      <c r="BE989" s="98"/>
      <c r="BF989" s="98"/>
      <c r="BG989" s="98"/>
      <c r="BH989" s="98"/>
      <c r="BI989" s="98"/>
      <c r="BJ989" s="98"/>
      <c r="BK989" s="98"/>
      <c r="BL989" s="98"/>
      <c r="BM989" s="98"/>
      <c r="BN989" s="99"/>
    </row>
    <row r="990" spans="42:66">
      <c r="AP990" s="17"/>
      <c r="AQ990" s="100" t="s">
        <v>151</v>
      </c>
      <c r="AR990" s="97"/>
      <c r="AS990" s="98"/>
      <c r="AT990" s="98">
        <v>2</v>
      </c>
      <c r="AU990" s="98"/>
      <c r="AV990" s="98"/>
      <c r="AW990" s="98"/>
      <c r="AX990" s="98"/>
      <c r="AY990" s="98"/>
      <c r="AZ990" s="98"/>
      <c r="BA990" s="98"/>
      <c r="BB990" s="98"/>
      <c r="BC990" s="98"/>
      <c r="BD990" s="98"/>
      <c r="BE990" s="98"/>
      <c r="BF990" s="98"/>
      <c r="BG990" s="98"/>
      <c r="BH990" s="98"/>
      <c r="BI990" s="98"/>
      <c r="BJ990" s="98"/>
      <c r="BK990" s="98"/>
      <c r="BL990" s="98"/>
      <c r="BM990" s="98"/>
      <c r="BN990" s="99"/>
    </row>
    <row r="991" spans="42:66">
      <c r="AP991" s="17"/>
      <c r="AQ991" s="100" t="s">
        <v>152</v>
      </c>
      <c r="AR991" s="97"/>
      <c r="AS991" s="98"/>
      <c r="AT991" s="98">
        <v>3</v>
      </c>
      <c r="AU991" s="98"/>
      <c r="AV991" s="98"/>
      <c r="AW991" s="98"/>
      <c r="AX991" s="98"/>
      <c r="AY991" s="98"/>
      <c r="AZ991" s="98"/>
      <c r="BA991" s="98"/>
      <c r="BB991" s="98"/>
      <c r="BC991" s="98"/>
      <c r="BD991" s="98"/>
      <c r="BE991" s="98"/>
      <c r="BF991" s="98"/>
      <c r="BG991" s="98"/>
      <c r="BH991" s="98"/>
      <c r="BI991" s="98"/>
      <c r="BJ991" s="98"/>
      <c r="BK991" s="98"/>
      <c r="BL991" s="98"/>
      <c r="BM991" s="98"/>
      <c r="BN991" s="99"/>
    </row>
    <row r="992" spans="42:66">
      <c r="AP992" s="17"/>
      <c r="AQ992" s="100" t="s">
        <v>153</v>
      </c>
      <c r="AR992" s="97"/>
      <c r="AS992" s="98"/>
      <c r="AT992" s="98">
        <v>5</v>
      </c>
      <c r="AU992" s="98"/>
      <c r="AV992" s="98"/>
      <c r="AW992" s="98"/>
      <c r="AX992" s="98"/>
      <c r="AY992" s="98"/>
      <c r="AZ992" s="98"/>
      <c r="BA992" s="98"/>
      <c r="BB992" s="98"/>
      <c r="BC992" s="98"/>
      <c r="BD992" s="98"/>
      <c r="BE992" s="98"/>
      <c r="BF992" s="98"/>
      <c r="BG992" s="98"/>
      <c r="BH992" s="98"/>
      <c r="BI992" s="98"/>
      <c r="BJ992" s="98"/>
      <c r="BK992" s="98"/>
      <c r="BL992" s="98"/>
      <c r="BM992" s="98"/>
      <c r="BN992" s="99"/>
    </row>
    <row r="993" spans="42:66">
      <c r="AP993" s="17"/>
      <c r="AQ993" s="100" t="s">
        <v>154</v>
      </c>
      <c r="AR993" s="97"/>
      <c r="AS993" s="98"/>
      <c r="AT993" s="98">
        <v>4</v>
      </c>
      <c r="AU993" s="98"/>
      <c r="AV993" s="98"/>
      <c r="AW993" s="98"/>
      <c r="AX993" s="98"/>
      <c r="AY993" s="98"/>
      <c r="AZ993" s="98"/>
      <c r="BA993" s="98"/>
      <c r="BB993" s="98"/>
      <c r="BC993" s="98"/>
      <c r="BD993" s="98"/>
      <c r="BE993" s="98"/>
      <c r="BF993" s="98"/>
      <c r="BG993" s="98"/>
      <c r="BH993" s="98"/>
      <c r="BI993" s="98"/>
      <c r="BJ993" s="98"/>
      <c r="BK993" s="98"/>
      <c r="BL993" s="98"/>
      <c r="BM993" s="98"/>
      <c r="BN993" s="99"/>
    </row>
    <row r="994" spans="42:66">
      <c r="AP994" s="17"/>
      <c r="AQ994" s="100" t="s">
        <v>155</v>
      </c>
      <c r="AR994" s="97"/>
      <c r="AS994" s="98"/>
      <c r="AT994" s="98">
        <v>2</v>
      </c>
      <c r="AU994" s="98"/>
      <c r="AV994" s="98"/>
      <c r="AW994" s="98"/>
      <c r="AX994" s="98"/>
      <c r="AY994" s="98"/>
      <c r="AZ994" s="98"/>
      <c r="BA994" s="98"/>
      <c r="BB994" s="98"/>
      <c r="BC994" s="98"/>
      <c r="BD994" s="98"/>
      <c r="BE994" s="98"/>
      <c r="BF994" s="98"/>
      <c r="BG994" s="98"/>
      <c r="BH994" s="98"/>
      <c r="BI994" s="98"/>
      <c r="BJ994" s="98"/>
      <c r="BK994" s="98"/>
      <c r="BL994" s="98"/>
      <c r="BM994" s="98"/>
      <c r="BN994" s="99"/>
    </row>
    <row r="995" spans="42:66">
      <c r="AP995" s="17"/>
      <c r="AQ995" s="100" t="s">
        <v>156</v>
      </c>
      <c r="AR995" s="97"/>
      <c r="AS995" s="98"/>
      <c r="AT995" s="98">
        <v>3</v>
      </c>
      <c r="AU995" s="98"/>
      <c r="AV995" s="98"/>
      <c r="AW995" s="98"/>
      <c r="AX995" s="98"/>
      <c r="AY995" s="98"/>
      <c r="AZ995" s="98"/>
      <c r="BA995" s="98"/>
      <c r="BB995" s="98"/>
      <c r="BC995" s="98"/>
      <c r="BD995" s="98"/>
      <c r="BE995" s="98"/>
      <c r="BF995" s="98"/>
      <c r="BG995" s="98"/>
      <c r="BH995" s="98"/>
      <c r="BI995" s="98"/>
      <c r="BJ995" s="98"/>
      <c r="BK995" s="98"/>
      <c r="BL995" s="98"/>
      <c r="BM995" s="98"/>
      <c r="BN995" s="99"/>
    </row>
    <row r="996" spans="42:66">
      <c r="AP996" s="17"/>
      <c r="AQ996" s="100" t="s">
        <v>157</v>
      </c>
      <c r="AR996" s="97"/>
      <c r="AS996" s="98"/>
      <c r="AT996" s="98">
        <v>4</v>
      </c>
      <c r="AU996" s="98"/>
      <c r="AV996" s="98"/>
      <c r="AW996" s="98"/>
      <c r="AX996" s="98"/>
      <c r="AY996" s="98"/>
      <c r="AZ996" s="98"/>
      <c r="BA996" s="98"/>
      <c r="BB996" s="98"/>
      <c r="BC996" s="98"/>
      <c r="BD996" s="98"/>
      <c r="BE996" s="98"/>
      <c r="BF996" s="98"/>
      <c r="BG996" s="98"/>
      <c r="BH996" s="98"/>
      <c r="BI996" s="98"/>
      <c r="BJ996" s="98"/>
      <c r="BK996" s="98"/>
      <c r="BL996" s="98"/>
      <c r="BM996" s="98"/>
      <c r="BN996" s="99"/>
    </row>
    <row r="997" spans="42:66">
      <c r="AP997" s="15" t="s">
        <v>96</v>
      </c>
      <c r="AQ997" s="93" t="s">
        <v>140</v>
      </c>
      <c r="AR997" s="94"/>
      <c r="AS997" s="95"/>
      <c r="AT997" s="95"/>
      <c r="AU997" s="95"/>
      <c r="AV997" s="95">
        <v>4</v>
      </c>
      <c r="AW997" s="95">
        <v>4</v>
      </c>
      <c r="AX997" s="95"/>
      <c r="AY997" s="95"/>
      <c r="AZ997" s="95"/>
      <c r="BA997" s="95"/>
      <c r="BB997" s="95"/>
      <c r="BC997" s="95"/>
      <c r="BD997" s="95"/>
      <c r="BE997" s="95"/>
      <c r="BF997" s="95"/>
      <c r="BG997" s="95"/>
      <c r="BH997" s="95"/>
      <c r="BI997" s="95"/>
      <c r="BJ997" s="95"/>
      <c r="BK997" s="95"/>
      <c r="BL997" s="95"/>
      <c r="BM997" s="95"/>
      <c r="BN997" s="96"/>
    </row>
    <row r="998" spans="42:66">
      <c r="AP998" s="17"/>
      <c r="AQ998" s="100" t="s">
        <v>141</v>
      </c>
      <c r="AR998" s="97"/>
      <c r="AS998" s="98"/>
      <c r="AT998" s="98"/>
      <c r="AU998" s="98"/>
      <c r="AV998" s="98">
        <v>3</v>
      </c>
      <c r="AW998" s="98">
        <v>3</v>
      </c>
      <c r="AX998" s="98"/>
      <c r="AY998" s="98"/>
      <c r="AZ998" s="98"/>
      <c r="BA998" s="98"/>
      <c r="BB998" s="98"/>
      <c r="BC998" s="98"/>
      <c r="BD998" s="98"/>
      <c r="BE998" s="98"/>
      <c r="BF998" s="98"/>
      <c r="BG998" s="98"/>
      <c r="BH998" s="98"/>
      <c r="BI998" s="98"/>
      <c r="BJ998" s="98"/>
      <c r="BK998" s="98"/>
      <c r="BL998" s="98"/>
      <c r="BM998" s="98"/>
      <c r="BN998" s="99"/>
    </row>
    <row r="999" spans="42:66">
      <c r="AP999" s="17"/>
      <c r="AQ999" s="100" t="s">
        <v>142</v>
      </c>
      <c r="AR999" s="97"/>
      <c r="AS999" s="98"/>
      <c r="AT999" s="98"/>
      <c r="AU999" s="98"/>
      <c r="AV999" s="98">
        <v>3</v>
      </c>
      <c r="AW999" s="98">
        <v>4</v>
      </c>
      <c r="AX999" s="98"/>
      <c r="AY999" s="98"/>
      <c r="AZ999" s="98"/>
      <c r="BA999" s="98"/>
      <c r="BB999" s="98"/>
      <c r="BC999" s="98"/>
      <c r="BD999" s="98"/>
      <c r="BE999" s="98"/>
      <c r="BF999" s="98"/>
      <c r="BG999" s="98"/>
      <c r="BH999" s="98"/>
      <c r="BI999" s="98"/>
      <c r="BJ999" s="98"/>
      <c r="BK999" s="98"/>
      <c r="BL999" s="98"/>
      <c r="BM999" s="98"/>
      <c r="BN999" s="99"/>
    </row>
    <row r="1000" spans="42:66">
      <c r="AP1000" s="17"/>
      <c r="AQ1000" s="100" t="s">
        <v>143</v>
      </c>
      <c r="AR1000" s="97"/>
      <c r="AS1000" s="98"/>
      <c r="AT1000" s="98"/>
      <c r="AU1000" s="98"/>
      <c r="AV1000" s="98">
        <v>4</v>
      </c>
      <c r="AW1000" s="98">
        <v>4</v>
      </c>
      <c r="AX1000" s="98"/>
      <c r="AY1000" s="98"/>
      <c r="AZ1000" s="98"/>
      <c r="BA1000" s="98"/>
      <c r="BB1000" s="98"/>
      <c r="BC1000" s="98"/>
      <c r="BD1000" s="98"/>
      <c r="BE1000" s="98"/>
      <c r="BF1000" s="98"/>
      <c r="BG1000" s="98"/>
      <c r="BH1000" s="98"/>
      <c r="BI1000" s="98"/>
      <c r="BJ1000" s="98"/>
      <c r="BK1000" s="98"/>
      <c r="BL1000" s="98"/>
      <c r="BM1000" s="98"/>
      <c r="BN1000" s="99"/>
    </row>
    <row r="1001" spans="42:66">
      <c r="AP1001" s="17"/>
      <c r="AQ1001" s="100" t="s">
        <v>144</v>
      </c>
      <c r="AR1001" s="97"/>
      <c r="AS1001" s="98"/>
      <c r="AT1001" s="98"/>
      <c r="AU1001" s="98"/>
      <c r="AV1001" s="98">
        <v>4</v>
      </c>
      <c r="AW1001" s="98">
        <v>3</v>
      </c>
      <c r="AX1001" s="98"/>
      <c r="AY1001" s="98"/>
      <c r="AZ1001" s="98"/>
      <c r="BA1001" s="98"/>
      <c r="BB1001" s="98"/>
      <c r="BC1001" s="98"/>
      <c r="BD1001" s="98"/>
      <c r="BE1001" s="98"/>
      <c r="BF1001" s="98"/>
      <c r="BG1001" s="98"/>
      <c r="BH1001" s="98"/>
      <c r="BI1001" s="98"/>
      <c r="BJ1001" s="98"/>
      <c r="BK1001" s="98"/>
      <c r="BL1001" s="98"/>
      <c r="BM1001" s="98"/>
      <c r="BN1001" s="99"/>
    </row>
    <row r="1002" spans="42:66">
      <c r="AP1002" s="17"/>
      <c r="AQ1002" s="100" t="s">
        <v>145</v>
      </c>
      <c r="AR1002" s="97"/>
      <c r="AS1002" s="98"/>
      <c r="AT1002" s="98"/>
      <c r="AU1002" s="98"/>
      <c r="AV1002" s="98">
        <v>3</v>
      </c>
      <c r="AW1002" s="98">
        <v>2</v>
      </c>
      <c r="AX1002" s="98"/>
      <c r="AY1002" s="98"/>
      <c r="AZ1002" s="98"/>
      <c r="BA1002" s="98"/>
      <c r="BB1002" s="98"/>
      <c r="BC1002" s="98"/>
      <c r="BD1002" s="98"/>
      <c r="BE1002" s="98"/>
      <c r="BF1002" s="98"/>
      <c r="BG1002" s="98"/>
      <c r="BH1002" s="98"/>
      <c r="BI1002" s="98"/>
      <c r="BJ1002" s="98"/>
      <c r="BK1002" s="98"/>
      <c r="BL1002" s="98"/>
      <c r="BM1002" s="98"/>
      <c r="BN1002" s="99"/>
    </row>
    <row r="1003" spans="42:66">
      <c r="AP1003" s="17"/>
      <c r="AQ1003" s="100" t="s">
        <v>146</v>
      </c>
      <c r="AR1003" s="97"/>
      <c r="AS1003" s="98"/>
      <c r="AT1003" s="98"/>
      <c r="AU1003" s="98"/>
      <c r="AV1003" s="98">
        <v>4</v>
      </c>
      <c r="AW1003" s="98">
        <v>6</v>
      </c>
      <c r="AX1003" s="98"/>
      <c r="AY1003" s="98"/>
      <c r="AZ1003" s="98"/>
      <c r="BA1003" s="98"/>
      <c r="BB1003" s="98"/>
      <c r="BC1003" s="98"/>
      <c r="BD1003" s="98"/>
      <c r="BE1003" s="98"/>
      <c r="BF1003" s="98"/>
      <c r="BG1003" s="98"/>
      <c r="BH1003" s="98"/>
      <c r="BI1003" s="98"/>
      <c r="BJ1003" s="98"/>
      <c r="BK1003" s="98"/>
      <c r="BL1003" s="98"/>
      <c r="BM1003" s="98"/>
      <c r="BN1003" s="99"/>
    </row>
    <row r="1004" spans="42:66">
      <c r="AP1004" s="17"/>
      <c r="AQ1004" s="100" t="s">
        <v>147</v>
      </c>
      <c r="AR1004" s="97"/>
      <c r="AS1004" s="98"/>
      <c r="AT1004" s="98"/>
      <c r="AU1004" s="98"/>
      <c r="AV1004" s="98">
        <v>3</v>
      </c>
      <c r="AW1004" s="98">
        <v>4</v>
      </c>
      <c r="AX1004" s="98"/>
      <c r="AY1004" s="98"/>
      <c r="AZ1004" s="98"/>
      <c r="BA1004" s="98"/>
      <c r="BB1004" s="98"/>
      <c r="BC1004" s="98"/>
      <c r="BD1004" s="98"/>
      <c r="BE1004" s="98"/>
      <c r="BF1004" s="98"/>
      <c r="BG1004" s="98"/>
      <c r="BH1004" s="98"/>
      <c r="BI1004" s="98"/>
      <c r="BJ1004" s="98"/>
      <c r="BK1004" s="98"/>
      <c r="BL1004" s="98"/>
      <c r="BM1004" s="98"/>
      <c r="BN1004" s="99"/>
    </row>
    <row r="1005" spans="42:66">
      <c r="AP1005" s="17"/>
      <c r="AQ1005" s="100" t="s">
        <v>148</v>
      </c>
      <c r="AR1005" s="97"/>
      <c r="AS1005" s="98"/>
      <c r="AT1005" s="98"/>
      <c r="AU1005" s="98"/>
      <c r="AV1005" s="98">
        <v>3</v>
      </c>
      <c r="AW1005" s="98">
        <v>3</v>
      </c>
      <c r="AX1005" s="98"/>
      <c r="AY1005" s="98"/>
      <c r="AZ1005" s="98"/>
      <c r="BA1005" s="98"/>
      <c r="BB1005" s="98"/>
      <c r="BC1005" s="98"/>
      <c r="BD1005" s="98"/>
      <c r="BE1005" s="98"/>
      <c r="BF1005" s="98"/>
      <c r="BG1005" s="98"/>
      <c r="BH1005" s="98"/>
      <c r="BI1005" s="98"/>
      <c r="BJ1005" s="98"/>
      <c r="BK1005" s="98"/>
      <c r="BL1005" s="98"/>
      <c r="BM1005" s="98"/>
      <c r="BN1005" s="99"/>
    </row>
    <row r="1006" spans="42:66">
      <c r="AP1006" s="17"/>
      <c r="AQ1006" s="100" t="s">
        <v>149</v>
      </c>
      <c r="AR1006" s="97"/>
      <c r="AS1006" s="98"/>
      <c r="AT1006" s="98"/>
      <c r="AU1006" s="98"/>
      <c r="AV1006" s="98">
        <v>3</v>
      </c>
      <c r="AW1006" s="98">
        <v>2</v>
      </c>
      <c r="AX1006" s="98"/>
      <c r="AY1006" s="98"/>
      <c r="AZ1006" s="98"/>
      <c r="BA1006" s="98"/>
      <c r="BB1006" s="98"/>
      <c r="BC1006" s="98"/>
      <c r="BD1006" s="98"/>
      <c r="BE1006" s="98"/>
      <c r="BF1006" s="98"/>
      <c r="BG1006" s="98"/>
      <c r="BH1006" s="98"/>
      <c r="BI1006" s="98"/>
      <c r="BJ1006" s="98"/>
      <c r="BK1006" s="98"/>
      <c r="BL1006" s="98"/>
      <c r="BM1006" s="98"/>
      <c r="BN1006" s="99"/>
    </row>
    <row r="1007" spans="42:66">
      <c r="AP1007" s="17"/>
      <c r="AQ1007" s="100" t="s">
        <v>150</v>
      </c>
      <c r="AR1007" s="97"/>
      <c r="AS1007" s="98"/>
      <c r="AT1007" s="98"/>
      <c r="AU1007" s="98"/>
      <c r="AV1007" s="98">
        <v>3</v>
      </c>
      <c r="AW1007" s="98">
        <v>3</v>
      </c>
      <c r="AX1007" s="98"/>
      <c r="AY1007" s="98"/>
      <c r="AZ1007" s="98"/>
      <c r="BA1007" s="98"/>
      <c r="BB1007" s="98"/>
      <c r="BC1007" s="98"/>
      <c r="BD1007" s="98"/>
      <c r="BE1007" s="98"/>
      <c r="BF1007" s="98"/>
      <c r="BG1007" s="98"/>
      <c r="BH1007" s="98"/>
      <c r="BI1007" s="98"/>
      <c r="BJ1007" s="98"/>
      <c r="BK1007" s="98"/>
      <c r="BL1007" s="98"/>
      <c r="BM1007" s="98"/>
      <c r="BN1007" s="99"/>
    </row>
    <row r="1008" spans="42:66">
      <c r="AP1008" s="17"/>
      <c r="AQ1008" s="100" t="s">
        <v>151</v>
      </c>
      <c r="AR1008" s="97"/>
      <c r="AS1008" s="98"/>
      <c r="AT1008" s="98"/>
      <c r="AU1008" s="98"/>
      <c r="AV1008" s="98">
        <v>2</v>
      </c>
      <c r="AW1008" s="98">
        <v>2</v>
      </c>
      <c r="AX1008" s="98"/>
      <c r="AY1008" s="98"/>
      <c r="AZ1008" s="98"/>
      <c r="BA1008" s="98"/>
      <c r="BB1008" s="98"/>
      <c r="BC1008" s="98"/>
      <c r="BD1008" s="98"/>
      <c r="BE1008" s="98"/>
      <c r="BF1008" s="98"/>
      <c r="BG1008" s="98"/>
      <c r="BH1008" s="98"/>
      <c r="BI1008" s="98"/>
      <c r="BJ1008" s="98"/>
      <c r="BK1008" s="98"/>
      <c r="BL1008" s="98"/>
      <c r="BM1008" s="98"/>
      <c r="BN1008" s="99"/>
    </row>
    <row r="1009" spans="42:66">
      <c r="AP1009" s="17"/>
      <c r="AQ1009" s="100" t="s">
        <v>152</v>
      </c>
      <c r="AR1009" s="97"/>
      <c r="AS1009" s="98"/>
      <c r="AT1009" s="98"/>
      <c r="AU1009" s="98"/>
      <c r="AV1009" s="98">
        <v>3</v>
      </c>
      <c r="AW1009" s="98">
        <v>3</v>
      </c>
      <c r="AX1009" s="98"/>
      <c r="AY1009" s="98"/>
      <c r="AZ1009" s="98"/>
      <c r="BA1009" s="98"/>
      <c r="BB1009" s="98"/>
      <c r="BC1009" s="98"/>
      <c r="BD1009" s="98"/>
      <c r="BE1009" s="98"/>
      <c r="BF1009" s="98"/>
      <c r="BG1009" s="98"/>
      <c r="BH1009" s="98"/>
      <c r="BI1009" s="98"/>
      <c r="BJ1009" s="98"/>
      <c r="BK1009" s="98"/>
      <c r="BL1009" s="98"/>
      <c r="BM1009" s="98"/>
      <c r="BN1009" s="99"/>
    </row>
    <row r="1010" spans="42:66">
      <c r="AP1010" s="17"/>
      <c r="AQ1010" s="100" t="s">
        <v>153</v>
      </c>
      <c r="AR1010" s="97"/>
      <c r="AS1010" s="98"/>
      <c r="AT1010" s="98"/>
      <c r="AU1010" s="98"/>
      <c r="AV1010" s="98">
        <v>4</v>
      </c>
      <c r="AW1010" s="98">
        <v>3</v>
      </c>
      <c r="AX1010" s="98"/>
      <c r="AY1010" s="98"/>
      <c r="AZ1010" s="98"/>
      <c r="BA1010" s="98"/>
      <c r="BB1010" s="98"/>
      <c r="BC1010" s="98"/>
      <c r="BD1010" s="98"/>
      <c r="BE1010" s="98"/>
      <c r="BF1010" s="98"/>
      <c r="BG1010" s="98"/>
      <c r="BH1010" s="98"/>
      <c r="BI1010" s="98"/>
      <c r="BJ1010" s="98"/>
      <c r="BK1010" s="98"/>
      <c r="BL1010" s="98"/>
      <c r="BM1010" s="98"/>
      <c r="BN1010" s="99"/>
    </row>
    <row r="1011" spans="42:66">
      <c r="AP1011" s="17"/>
      <c r="AQ1011" s="100" t="s">
        <v>154</v>
      </c>
      <c r="AR1011" s="97"/>
      <c r="AS1011" s="98"/>
      <c r="AT1011" s="98"/>
      <c r="AU1011" s="98"/>
      <c r="AV1011" s="98">
        <v>3</v>
      </c>
      <c r="AW1011" s="98">
        <v>4</v>
      </c>
      <c r="AX1011" s="98"/>
      <c r="AY1011" s="98"/>
      <c r="AZ1011" s="98"/>
      <c r="BA1011" s="98"/>
      <c r="BB1011" s="98"/>
      <c r="BC1011" s="98"/>
      <c r="BD1011" s="98"/>
      <c r="BE1011" s="98"/>
      <c r="BF1011" s="98"/>
      <c r="BG1011" s="98"/>
      <c r="BH1011" s="98"/>
      <c r="BI1011" s="98"/>
      <c r="BJ1011" s="98"/>
      <c r="BK1011" s="98"/>
      <c r="BL1011" s="98"/>
      <c r="BM1011" s="98"/>
      <c r="BN1011" s="99"/>
    </row>
    <row r="1012" spans="42:66">
      <c r="AP1012" s="17"/>
      <c r="AQ1012" s="100" t="s">
        <v>155</v>
      </c>
      <c r="AR1012" s="97"/>
      <c r="AS1012" s="98"/>
      <c r="AT1012" s="98"/>
      <c r="AU1012" s="98"/>
      <c r="AV1012" s="98">
        <v>3</v>
      </c>
      <c r="AW1012" s="98">
        <v>4</v>
      </c>
      <c r="AX1012" s="98"/>
      <c r="AY1012" s="98"/>
      <c r="AZ1012" s="98"/>
      <c r="BA1012" s="98"/>
      <c r="BB1012" s="98"/>
      <c r="BC1012" s="98"/>
      <c r="BD1012" s="98"/>
      <c r="BE1012" s="98"/>
      <c r="BF1012" s="98"/>
      <c r="BG1012" s="98"/>
      <c r="BH1012" s="98"/>
      <c r="BI1012" s="98"/>
      <c r="BJ1012" s="98"/>
      <c r="BK1012" s="98"/>
      <c r="BL1012" s="98"/>
      <c r="BM1012" s="98"/>
      <c r="BN1012" s="99"/>
    </row>
    <row r="1013" spans="42:66">
      <c r="AP1013" s="17"/>
      <c r="AQ1013" s="100" t="s">
        <v>156</v>
      </c>
      <c r="AR1013" s="97"/>
      <c r="AS1013" s="98"/>
      <c r="AT1013" s="98"/>
      <c r="AU1013" s="98"/>
      <c r="AV1013" s="98">
        <v>3</v>
      </c>
      <c r="AW1013" s="98">
        <v>4</v>
      </c>
      <c r="AX1013" s="98"/>
      <c r="AY1013" s="98"/>
      <c r="AZ1013" s="98"/>
      <c r="BA1013" s="98"/>
      <c r="BB1013" s="98"/>
      <c r="BC1013" s="98"/>
      <c r="BD1013" s="98"/>
      <c r="BE1013" s="98"/>
      <c r="BF1013" s="98"/>
      <c r="BG1013" s="98"/>
      <c r="BH1013" s="98"/>
      <c r="BI1013" s="98"/>
      <c r="BJ1013" s="98"/>
      <c r="BK1013" s="98"/>
      <c r="BL1013" s="98"/>
      <c r="BM1013" s="98"/>
      <c r="BN1013" s="99"/>
    </row>
    <row r="1014" spans="42:66">
      <c r="AP1014" s="17"/>
      <c r="AQ1014" s="100" t="s">
        <v>157</v>
      </c>
      <c r="AR1014" s="97"/>
      <c r="AS1014" s="98"/>
      <c r="AT1014" s="98"/>
      <c r="AU1014" s="98"/>
      <c r="AV1014" s="98">
        <v>3</v>
      </c>
      <c r="AW1014" s="98">
        <v>5</v>
      </c>
      <c r="AX1014" s="98"/>
      <c r="AY1014" s="98"/>
      <c r="AZ1014" s="98"/>
      <c r="BA1014" s="98"/>
      <c r="BB1014" s="98"/>
      <c r="BC1014" s="98"/>
      <c r="BD1014" s="98"/>
      <c r="BE1014" s="98"/>
      <c r="BF1014" s="98"/>
      <c r="BG1014" s="98"/>
      <c r="BH1014" s="98"/>
      <c r="BI1014" s="98"/>
      <c r="BJ1014" s="98"/>
      <c r="BK1014" s="98"/>
      <c r="BL1014" s="98"/>
      <c r="BM1014" s="98"/>
      <c r="BN1014" s="99"/>
    </row>
    <row r="1015" spans="42:66">
      <c r="AP1015" s="15" t="s">
        <v>49</v>
      </c>
      <c r="AQ1015" s="93" t="s">
        <v>140</v>
      </c>
      <c r="AR1015" s="94"/>
      <c r="AS1015" s="95"/>
      <c r="AT1015" s="95"/>
      <c r="AU1015" s="95"/>
      <c r="AV1015" s="95"/>
      <c r="AW1015" s="95"/>
      <c r="AX1015" s="95"/>
      <c r="AY1015" s="95"/>
      <c r="AZ1015" s="95"/>
      <c r="BA1015" s="95"/>
      <c r="BB1015" s="95"/>
      <c r="BC1015" s="95"/>
      <c r="BD1015" s="95"/>
      <c r="BE1015" s="95"/>
      <c r="BF1015" s="95"/>
      <c r="BG1015" s="95"/>
      <c r="BH1015" s="95">
        <v>4</v>
      </c>
      <c r="BI1015" s="95"/>
      <c r="BJ1015" s="95"/>
      <c r="BK1015" s="95"/>
      <c r="BL1015" s="95"/>
      <c r="BM1015" s="95"/>
      <c r="BN1015" s="96"/>
    </row>
    <row r="1016" spans="42:66">
      <c r="AP1016" s="17"/>
      <c r="AQ1016" s="100" t="s">
        <v>141</v>
      </c>
      <c r="AR1016" s="97"/>
      <c r="AS1016" s="98"/>
      <c r="AT1016" s="98"/>
      <c r="AU1016" s="98"/>
      <c r="AV1016" s="98"/>
      <c r="AW1016" s="98"/>
      <c r="AX1016" s="98"/>
      <c r="AY1016" s="98"/>
      <c r="AZ1016" s="98"/>
      <c r="BA1016" s="98"/>
      <c r="BB1016" s="98"/>
      <c r="BC1016" s="98"/>
      <c r="BD1016" s="98"/>
      <c r="BE1016" s="98"/>
      <c r="BF1016" s="98"/>
      <c r="BG1016" s="98"/>
      <c r="BH1016" s="98">
        <v>3</v>
      </c>
      <c r="BI1016" s="98"/>
      <c r="BJ1016" s="98"/>
      <c r="BK1016" s="98"/>
      <c r="BL1016" s="98"/>
      <c r="BM1016" s="98"/>
      <c r="BN1016" s="99"/>
    </row>
    <row r="1017" spans="42:66">
      <c r="AP1017" s="17"/>
      <c r="AQ1017" s="100" t="s">
        <v>142</v>
      </c>
      <c r="AR1017" s="97"/>
      <c r="AS1017" s="98"/>
      <c r="AT1017" s="98"/>
      <c r="AU1017" s="98"/>
      <c r="AV1017" s="98"/>
      <c r="AW1017" s="98"/>
      <c r="AX1017" s="98"/>
      <c r="AY1017" s="98"/>
      <c r="AZ1017" s="98"/>
      <c r="BA1017" s="98"/>
      <c r="BB1017" s="98"/>
      <c r="BC1017" s="98"/>
      <c r="BD1017" s="98"/>
      <c r="BE1017" s="98"/>
      <c r="BF1017" s="98"/>
      <c r="BG1017" s="98"/>
      <c r="BH1017" s="98">
        <v>4</v>
      </c>
      <c r="BI1017" s="98"/>
      <c r="BJ1017" s="98"/>
      <c r="BK1017" s="98"/>
      <c r="BL1017" s="98"/>
      <c r="BM1017" s="98"/>
      <c r="BN1017" s="99"/>
    </row>
    <row r="1018" spans="42:66">
      <c r="AP1018" s="17"/>
      <c r="AQ1018" s="100" t="s">
        <v>143</v>
      </c>
      <c r="AR1018" s="97"/>
      <c r="AS1018" s="98"/>
      <c r="AT1018" s="98"/>
      <c r="AU1018" s="98"/>
      <c r="AV1018" s="98"/>
      <c r="AW1018" s="98"/>
      <c r="AX1018" s="98"/>
      <c r="AY1018" s="98"/>
      <c r="AZ1018" s="98"/>
      <c r="BA1018" s="98"/>
      <c r="BB1018" s="98"/>
      <c r="BC1018" s="98"/>
      <c r="BD1018" s="98"/>
      <c r="BE1018" s="98"/>
      <c r="BF1018" s="98"/>
      <c r="BG1018" s="98"/>
      <c r="BH1018" s="98">
        <v>5</v>
      </c>
      <c r="BI1018" s="98"/>
      <c r="BJ1018" s="98"/>
      <c r="BK1018" s="98"/>
      <c r="BL1018" s="98"/>
      <c r="BM1018" s="98"/>
      <c r="BN1018" s="99"/>
    </row>
    <row r="1019" spans="42:66">
      <c r="AP1019" s="17"/>
      <c r="AQ1019" s="100" t="s">
        <v>144</v>
      </c>
      <c r="AR1019" s="97"/>
      <c r="AS1019" s="98"/>
      <c r="AT1019" s="98"/>
      <c r="AU1019" s="98"/>
      <c r="AV1019" s="98"/>
      <c r="AW1019" s="98"/>
      <c r="AX1019" s="98"/>
      <c r="AY1019" s="98"/>
      <c r="AZ1019" s="98"/>
      <c r="BA1019" s="98"/>
      <c r="BB1019" s="98"/>
      <c r="BC1019" s="98"/>
      <c r="BD1019" s="98"/>
      <c r="BE1019" s="98"/>
      <c r="BF1019" s="98"/>
      <c r="BG1019" s="98"/>
      <c r="BH1019" s="98">
        <v>4</v>
      </c>
      <c r="BI1019" s="98"/>
      <c r="BJ1019" s="98"/>
      <c r="BK1019" s="98"/>
      <c r="BL1019" s="98"/>
      <c r="BM1019" s="98"/>
      <c r="BN1019" s="99"/>
    </row>
    <row r="1020" spans="42:66">
      <c r="AP1020" s="17"/>
      <c r="AQ1020" s="100" t="s">
        <v>145</v>
      </c>
      <c r="AR1020" s="97"/>
      <c r="AS1020" s="98"/>
      <c r="AT1020" s="98"/>
      <c r="AU1020" s="98"/>
      <c r="AV1020" s="98"/>
      <c r="AW1020" s="98"/>
      <c r="AX1020" s="98"/>
      <c r="AY1020" s="98"/>
      <c r="AZ1020" s="98"/>
      <c r="BA1020" s="98"/>
      <c r="BB1020" s="98"/>
      <c r="BC1020" s="98"/>
      <c r="BD1020" s="98"/>
      <c r="BE1020" s="98"/>
      <c r="BF1020" s="98"/>
      <c r="BG1020" s="98"/>
      <c r="BH1020" s="98">
        <v>3</v>
      </c>
      <c r="BI1020" s="98"/>
      <c r="BJ1020" s="98"/>
      <c r="BK1020" s="98"/>
      <c r="BL1020" s="98"/>
      <c r="BM1020" s="98"/>
      <c r="BN1020" s="99"/>
    </row>
    <row r="1021" spans="42:66">
      <c r="AP1021" s="17"/>
      <c r="AQ1021" s="100" t="s">
        <v>146</v>
      </c>
      <c r="AR1021" s="97"/>
      <c r="AS1021" s="98"/>
      <c r="AT1021" s="98"/>
      <c r="AU1021" s="98"/>
      <c r="AV1021" s="98"/>
      <c r="AW1021" s="98"/>
      <c r="AX1021" s="98"/>
      <c r="AY1021" s="98"/>
      <c r="AZ1021" s="98"/>
      <c r="BA1021" s="98"/>
      <c r="BB1021" s="98"/>
      <c r="BC1021" s="98"/>
      <c r="BD1021" s="98"/>
      <c r="BE1021" s="98"/>
      <c r="BF1021" s="98"/>
      <c r="BG1021" s="98"/>
      <c r="BH1021" s="98">
        <v>4</v>
      </c>
      <c r="BI1021" s="98"/>
      <c r="BJ1021" s="98"/>
      <c r="BK1021" s="98"/>
      <c r="BL1021" s="98"/>
      <c r="BM1021" s="98"/>
      <c r="BN1021" s="99"/>
    </row>
    <row r="1022" spans="42:66">
      <c r="AP1022" s="17"/>
      <c r="AQ1022" s="100" t="s">
        <v>147</v>
      </c>
      <c r="AR1022" s="97"/>
      <c r="AS1022" s="98"/>
      <c r="AT1022" s="98"/>
      <c r="AU1022" s="98"/>
      <c r="AV1022" s="98"/>
      <c r="AW1022" s="98"/>
      <c r="AX1022" s="98"/>
      <c r="AY1022" s="98"/>
      <c r="AZ1022" s="98"/>
      <c r="BA1022" s="98"/>
      <c r="BB1022" s="98"/>
      <c r="BC1022" s="98"/>
      <c r="BD1022" s="98"/>
      <c r="BE1022" s="98"/>
      <c r="BF1022" s="98"/>
      <c r="BG1022" s="98"/>
      <c r="BH1022" s="98">
        <v>4</v>
      </c>
      <c r="BI1022" s="98"/>
      <c r="BJ1022" s="98"/>
      <c r="BK1022" s="98"/>
      <c r="BL1022" s="98"/>
      <c r="BM1022" s="98"/>
      <c r="BN1022" s="99"/>
    </row>
    <row r="1023" spans="42:66">
      <c r="AP1023" s="17"/>
      <c r="AQ1023" s="100" t="s">
        <v>148</v>
      </c>
      <c r="AR1023" s="97"/>
      <c r="AS1023" s="98"/>
      <c r="AT1023" s="98"/>
      <c r="AU1023" s="98"/>
      <c r="AV1023" s="98"/>
      <c r="AW1023" s="98"/>
      <c r="AX1023" s="98"/>
      <c r="AY1023" s="98"/>
      <c r="AZ1023" s="98"/>
      <c r="BA1023" s="98"/>
      <c r="BB1023" s="98"/>
      <c r="BC1023" s="98"/>
      <c r="BD1023" s="98"/>
      <c r="BE1023" s="98"/>
      <c r="BF1023" s="98"/>
      <c r="BG1023" s="98"/>
      <c r="BH1023" s="98">
        <v>4</v>
      </c>
      <c r="BI1023" s="98"/>
      <c r="BJ1023" s="98"/>
      <c r="BK1023" s="98"/>
      <c r="BL1023" s="98"/>
      <c r="BM1023" s="98"/>
      <c r="BN1023" s="99"/>
    </row>
    <row r="1024" spans="42:66">
      <c r="AP1024" s="17"/>
      <c r="AQ1024" s="100" t="s">
        <v>149</v>
      </c>
      <c r="AR1024" s="97"/>
      <c r="AS1024" s="98"/>
      <c r="AT1024" s="98"/>
      <c r="AU1024" s="98"/>
      <c r="AV1024" s="98"/>
      <c r="AW1024" s="98"/>
      <c r="AX1024" s="98"/>
      <c r="AY1024" s="98"/>
      <c r="AZ1024" s="98"/>
      <c r="BA1024" s="98"/>
      <c r="BB1024" s="98"/>
      <c r="BC1024" s="98"/>
      <c r="BD1024" s="98"/>
      <c r="BE1024" s="98"/>
      <c r="BF1024" s="98"/>
      <c r="BG1024" s="98"/>
      <c r="BH1024" s="98">
        <v>3</v>
      </c>
      <c r="BI1024" s="98"/>
      <c r="BJ1024" s="98"/>
      <c r="BK1024" s="98"/>
      <c r="BL1024" s="98"/>
      <c r="BM1024" s="98"/>
      <c r="BN1024" s="99"/>
    </row>
    <row r="1025" spans="42:66">
      <c r="AP1025" s="17"/>
      <c r="AQ1025" s="100" t="s">
        <v>150</v>
      </c>
      <c r="AR1025" s="97"/>
      <c r="AS1025" s="98"/>
      <c r="AT1025" s="98"/>
      <c r="AU1025" s="98"/>
      <c r="AV1025" s="98"/>
      <c r="AW1025" s="98"/>
      <c r="AX1025" s="98"/>
      <c r="AY1025" s="98"/>
      <c r="AZ1025" s="98"/>
      <c r="BA1025" s="98"/>
      <c r="BB1025" s="98"/>
      <c r="BC1025" s="98"/>
      <c r="BD1025" s="98"/>
      <c r="BE1025" s="98"/>
      <c r="BF1025" s="98"/>
      <c r="BG1025" s="98"/>
      <c r="BH1025" s="98">
        <v>4</v>
      </c>
      <c r="BI1025" s="98"/>
      <c r="BJ1025" s="98"/>
      <c r="BK1025" s="98"/>
      <c r="BL1025" s="98"/>
      <c r="BM1025" s="98"/>
      <c r="BN1025" s="99"/>
    </row>
    <row r="1026" spans="42:66">
      <c r="AP1026" s="17"/>
      <c r="AQ1026" s="100" t="s">
        <v>151</v>
      </c>
      <c r="AR1026" s="97"/>
      <c r="AS1026" s="98"/>
      <c r="AT1026" s="98"/>
      <c r="AU1026" s="98"/>
      <c r="AV1026" s="98"/>
      <c r="AW1026" s="98"/>
      <c r="AX1026" s="98"/>
      <c r="AY1026" s="98"/>
      <c r="AZ1026" s="98"/>
      <c r="BA1026" s="98"/>
      <c r="BB1026" s="98"/>
      <c r="BC1026" s="98"/>
      <c r="BD1026" s="98"/>
      <c r="BE1026" s="98"/>
      <c r="BF1026" s="98"/>
      <c r="BG1026" s="98"/>
      <c r="BH1026" s="98">
        <v>2</v>
      </c>
      <c r="BI1026" s="98"/>
      <c r="BJ1026" s="98"/>
      <c r="BK1026" s="98"/>
      <c r="BL1026" s="98"/>
      <c r="BM1026" s="98"/>
      <c r="BN1026" s="99"/>
    </row>
    <row r="1027" spans="42:66">
      <c r="AP1027" s="17"/>
      <c r="AQ1027" s="100" t="s">
        <v>152</v>
      </c>
      <c r="AR1027" s="97"/>
      <c r="AS1027" s="98"/>
      <c r="AT1027" s="98"/>
      <c r="AU1027" s="98"/>
      <c r="AV1027" s="98"/>
      <c r="AW1027" s="98"/>
      <c r="AX1027" s="98"/>
      <c r="AY1027" s="98"/>
      <c r="AZ1027" s="98"/>
      <c r="BA1027" s="98"/>
      <c r="BB1027" s="98"/>
      <c r="BC1027" s="98"/>
      <c r="BD1027" s="98"/>
      <c r="BE1027" s="98"/>
      <c r="BF1027" s="98"/>
      <c r="BG1027" s="98"/>
      <c r="BH1027" s="98">
        <v>3</v>
      </c>
      <c r="BI1027" s="98"/>
      <c r="BJ1027" s="98"/>
      <c r="BK1027" s="98"/>
      <c r="BL1027" s="98"/>
      <c r="BM1027" s="98"/>
      <c r="BN1027" s="99"/>
    </row>
    <row r="1028" spans="42:66">
      <c r="AP1028" s="17"/>
      <c r="AQ1028" s="100" t="s">
        <v>153</v>
      </c>
      <c r="AR1028" s="97"/>
      <c r="AS1028" s="98"/>
      <c r="AT1028" s="98"/>
      <c r="AU1028" s="98"/>
      <c r="AV1028" s="98"/>
      <c r="AW1028" s="98"/>
      <c r="AX1028" s="98"/>
      <c r="AY1028" s="98"/>
      <c r="AZ1028" s="98"/>
      <c r="BA1028" s="98"/>
      <c r="BB1028" s="98"/>
      <c r="BC1028" s="98"/>
      <c r="BD1028" s="98"/>
      <c r="BE1028" s="98"/>
      <c r="BF1028" s="98"/>
      <c r="BG1028" s="98"/>
      <c r="BH1028" s="98">
        <v>6</v>
      </c>
      <c r="BI1028" s="98"/>
      <c r="BJ1028" s="98"/>
      <c r="BK1028" s="98"/>
      <c r="BL1028" s="98"/>
      <c r="BM1028" s="98"/>
      <c r="BN1028" s="99"/>
    </row>
    <row r="1029" spans="42:66">
      <c r="AP1029" s="17"/>
      <c r="AQ1029" s="100" t="s">
        <v>154</v>
      </c>
      <c r="AR1029" s="97"/>
      <c r="AS1029" s="98"/>
      <c r="AT1029" s="98"/>
      <c r="AU1029" s="98"/>
      <c r="AV1029" s="98"/>
      <c r="AW1029" s="98"/>
      <c r="AX1029" s="98"/>
      <c r="AY1029" s="98"/>
      <c r="AZ1029" s="98"/>
      <c r="BA1029" s="98"/>
      <c r="BB1029" s="98"/>
      <c r="BC1029" s="98"/>
      <c r="BD1029" s="98"/>
      <c r="BE1029" s="98"/>
      <c r="BF1029" s="98"/>
      <c r="BG1029" s="98"/>
      <c r="BH1029" s="98">
        <v>4</v>
      </c>
      <c r="BI1029" s="98"/>
      <c r="BJ1029" s="98"/>
      <c r="BK1029" s="98"/>
      <c r="BL1029" s="98"/>
      <c r="BM1029" s="98"/>
      <c r="BN1029" s="99"/>
    </row>
    <row r="1030" spans="42:66">
      <c r="AP1030" s="17"/>
      <c r="AQ1030" s="100" t="s">
        <v>155</v>
      </c>
      <c r="AR1030" s="97"/>
      <c r="AS1030" s="98"/>
      <c r="AT1030" s="98"/>
      <c r="AU1030" s="98"/>
      <c r="AV1030" s="98"/>
      <c r="AW1030" s="98"/>
      <c r="AX1030" s="98"/>
      <c r="AY1030" s="98"/>
      <c r="AZ1030" s="98"/>
      <c r="BA1030" s="98"/>
      <c r="BB1030" s="98"/>
      <c r="BC1030" s="98"/>
      <c r="BD1030" s="98"/>
      <c r="BE1030" s="98"/>
      <c r="BF1030" s="98"/>
      <c r="BG1030" s="98"/>
      <c r="BH1030" s="98">
        <v>3</v>
      </c>
      <c r="BI1030" s="98"/>
      <c r="BJ1030" s="98"/>
      <c r="BK1030" s="98"/>
      <c r="BL1030" s="98"/>
      <c r="BM1030" s="98"/>
      <c r="BN1030" s="99"/>
    </row>
    <row r="1031" spans="42:66">
      <c r="AP1031" s="17"/>
      <c r="AQ1031" s="100" t="s">
        <v>156</v>
      </c>
      <c r="AR1031" s="97"/>
      <c r="AS1031" s="98"/>
      <c r="AT1031" s="98"/>
      <c r="AU1031" s="98"/>
      <c r="AV1031" s="98"/>
      <c r="AW1031" s="98"/>
      <c r="AX1031" s="98"/>
      <c r="AY1031" s="98"/>
      <c r="AZ1031" s="98"/>
      <c r="BA1031" s="98"/>
      <c r="BB1031" s="98"/>
      <c r="BC1031" s="98"/>
      <c r="BD1031" s="98"/>
      <c r="BE1031" s="98"/>
      <c r="BF1031" s="98"/>
      <c r="BG1031" s="98"/>
      <c r="BH1031" s="98">
        <v>3</v>
      </c>
      <c r="BI1031" s="98"/>
      <c r="BJ1031" s="98"/>
      <c r="BK1031" s="98"/>
      <c r="BL1031" s="98"/>
      <c r="BM1031" s="98"/>
      <c r="BN1031" s="99"/>
    </row>
    <row r="1032" spans="42:66">
      <c r="AP1032" s="17"/>
      <c r="AQ1032" s="100" t="s">
        <v>157</v>
      </c>
      <c r="AR1032" s="97"/>
      <c r="AS1032" s="98"/>
      <c r="AT1032" s="98"/>
      <c r="AU1032" s="98"/>
      <c r="AV1032" s="98"/>
      <c r="AW1032" s="98"/>
      <c r="AX1032" s="98"/>
      <c r="AY1032" s="98"/>
      <c r="AZ1032" s="98"/>
      <c r="BA1032" s="98"/>
      <c r="BB1032" s="98"/>
      <c r="BC1032" s="98"/>
      <c r="BD1032" s="98"/>
      <c r="BE1032" s="98"/>
      <c r="BF1032" s="98"/>
      <c r="BG1032" s="98"/>
      <c r="BH1032" s="98">
        <v>2</v>
      </c>
      <c r="BI1032" s="98"/>
      <c r="BJ1032" s="98"/>
      <c r="BK1032" s="98"/>
      <c r="BL1032" s="98"/>
      <c r="BM1032" s="98"/>
      <c r="BN1032" s="99"/>
    </row>
    <row r="1033" spans="42:66">
      <c r="AP1033" s="15" t="s">
        <v>25</v>
      </c>
      <c r="AQ1033" s="93" t="s">
        <v>140</v>
      </c>
      <c r="AR1033" s="94"/>
      <c r="AS1033" s="95"/>
      <c r="AT1033" s="95"/>
      <c r="AU1033" s="95"/>
      <c r="AV1033" s="95"/>
      <c r="AW1033" s="95"/>
      <c r="AX1033" s="95"/>
      <c r="AY1033" s="95"/>
      <c r="AZ1033" s="95"/>
      <c r="BA1033" s="95"/>
      <c r="BB1033" s="95"/>
      <c r="BC1033" s="95">
        <v>4</v>
      </c>
      <c r="BD1033" s="95">
        <v>5</v>
      </c>
      <c r="BE1033" s="95"/>
      <c r="BF1033" s="95">
        <v>4</v>
      </c>
      <c r="BG1033" s="95"/>
      <c r="BH1033" s="95"/>
      <c r="BI1033" s="95">
        <v>4</v>
      </c>
      <c r="BJ1033" s="95">
        <v>4</v>
      </c>
      <c r="BK1033" s="95">
        <v>4</v>
      </c>
      <c r="BL1033" s="95"/>
      <c r="BM1033" s="95"/>
      <c r="BN1033" s="96"/>
    </row>
    <row r="1034" spans="42:66">
      <c r="AP1034" s="17"/>
      <c r="AQ1034" s="100" t="s">
        <v>141</v>
      </c>
      <c r="AR1034" s="97"/>
      <c r="AS1034" s="98"/>
      <c r="AT1034" s="98"/>
      <c r="AU1034" s="98"/>
      <c r="AV1034" s="98"/>
      <c r="AW1034" s="98"/>
      <c r="AX1034" s="98"/>
      <c r="AY1034" s="98"/>
      <c r="AZ1034" s="98"/>
      <c r="BA1034" s="98"/>
      <c r="BB1034" s="98"/>
      <c r="BC1034" s="98">
        <v>4</v>
      </c>
      <c r="BD1034" s="98">
        <v>5</v>
      </c>
      <c r="BE1034" s="98"/>
      <c r="BF1034" s="98">
        <v>3</v>
      </c>
      <c r="BG1034" s="98"/>
      <c r="BH1034" s="98"/>
      <c r="BI1034" s="98">
        <v>3</v>
      </c>
      <c r="BJ1034" s="98">
        <v>4</v>
      </c>
      <c r="BK1034" s="98">
        <v>2</v>
      </c>
      <c r="BL1034" s="98"/>
      <c r="BM1034" s="98"/>
      <c r="BN1034" s="99"/>
    </row>
    <row r="1035" spans="42:66">
      <c r="AP1035" s="17"/>
      <c r="AQ1035" s="100" t="s">
        <v>142</v>
      </c>
      <c r="AR1035" s="97"/>
      <c r="AS1035" s="98"/>
      <c r="AT1035" s="98"/>
      <c r="AU1035" s="98"/>
      <c r="AV1035" s="98"/>
      <c r="AW1035" s="98"/>
      <c r="AX1035" s="98"/>
      <c r="AY1035" s="98"/>
      <c r="AZ1035" s="98"/>
      <c r="BA1035" s="98"/>
      <c r="BB1035" s="98"/>
      <c r="BC1035" s="98">
        <v>4</v>
      </c>
      <c r="BD1035" s="98">
        <v>7</v>
      </c>
      <c r="BE1035" s="98"/>
      <c r="BF1035" s="98">
        <v>4</v>
      </c>
      <c r="BG1035" s="98"/>
      <c r="BH1035" s="98"/>
      <c r="BI1035" s="98">
        <v>4</v>
      </c>
      <c r="BJ1035" s="98">
        <v>4</v>
      </c>
      <c r="BK1035" s="98">
        <v>4</v>
      </c>
      <c r="BL1035" s="98"/>
      <c r="BM1035" s="98"/>
      <c r="BN1035" s="99"/>
    </row>
    <row r="1036" spans="42:66">
      <c r="AP1036" s="17"/>
      <c r="AQ1036" s="100" t="s">
        <v>143</v>
      </c>
      <c r="AR1036" s="97"/>
      <c r="AS1036" s="98"/>
      <c r="AT1036" s="98"/>
      <c r="AU1036" s="98"/>
      <c r="AV1036" s="98"/>
      <c r="AW1036" s="98"/>
      <c r="AX1036" s="98"/>
      <c r="AY1036" s="98"/>
      <c r="AZ1036" s="98"/>
      <c r="BA1036" s="98"/>
      <c r="BB1036" s="98"/>
      <c r="BC1036" s="98">
        <v>5</v>
      </c>
      <c r="BD1036" s="98">
        <v>9</v>
      </c>
      <c r="BE1036" s="98"/>
      <c r="BF1036" s="98">
        <v>4</v>
      </c>
      <c r="BG1036" s="98"/>
      <c r="BH1036" s="98"/>
      <c r="BI1036" s="98">
        <v>5</v>
      </c>
      <c r="BJ1036" s="98">
        <v>5</v>
      </c>
      <c r="BK1036" s="98">
        <v>5</v>
      </c>
      <c r="BL1036" s="98"/>
      <c r="BM1036" s="98"/>
      <c r="BN1036" s="99"/>
    </row>
    <row r="1037" spans="42:66">
      <c r="AP1037" s="17"/>
      <c r="AQ1037" s="100" t="s">
        <v>144</v>
      </c>
      <c r="AR1037" s="97"/>
      <c r="AS1037" s="98"/>
      <c r="AT1037" s="98"/>
      <c r="AU1037" s="98"/>
      <c r="AV1037" s="98"/>
      <c r="AW1037" s="98"/>
      <c r="AX1037" s="98"/>
      <c r="AY1037" s="98"/>
      <c r="AZ1037" s="98"/>
      <c r="BA1037" s="98"/>
      <c r="BB1037" s="98"/>
      <c r="BC1037" s="98">
        <v>3</v>
      </c>
      <c r="BD1037" s="98">
        <v>6</v>
      </c>
      <c r="BE1037" s="98"/>
      <c r="BF1037" s="98">
        <v>4</v>
      </c>
      <c r="BG1037" s="98"/>
      <c r="BH1037" s="98"/>
      <c r="BI1037" s="98">
        <v>3</v>
      </c>
      <c r="BJ1037" s="98">
        <v>4</v>
      </c>
      <c r="BK1037" s="98">
        <v>3</v>
      </c>
      <c r="BL1037" s="98"/>
      <c r="BM1037" s="98"/>
      <c r="BN1037" s="99"/>
    </row>
    <row r="1038" spans="42:66">
      <c r="AP1038" s="17"/>
      <c r="AQ1038" s="100" t="s">
        <v>145</v>
      </c>
      <c r="AR1038" s="97"/>
      <c r="AS1038" s="98"/>
      <c r="AT1038" s="98"/>
      <c r="AU1038" s="98"/>
      <c r="AV1038" s="98"/>
      <c r="AW1038" s="98"/>
      <c r="AX1038" s="98"/>
      <c r="AY1038" s="98"/>
      <c r="AZ1038" s="98"/>
      <c r="BA1038" s="98"/>
      <c r="BB1038" s="98"/>
      <c r="BC1038" s="98">
        <v>4</v>
      </c>
      <c r="BD1038" s="98">
        <v>4</v>
      </c>
      <c r="BE1038" s="98"/>
      <c r="BF1038" s="98">
        <v>3</v>
      </c>
      <c r="BG1038" s="98"/>
      <c r="BH1038" s="98"/>
      <c r="BI1038" s="98">
        <v>2</v>
      </c>
      <c r="BJ1038" s="98">
        <v>3</v>
      </c>
      <c r="BK1038" s="98">
        <v>4</v>
      </c>
      <c r="BL1038" s="98"/>
      <c r="BM1038" s="98"/>
      <c r="BN1038" s="99"/>
    </row>
    <row r="1039" spans="42:66">
      <c r="AP1039" s="17"/>
      <c r="AQ1039" s="100" t="s">
        <v>146</v>
      </c>
      <c r="AR1039" s="97"/>
      <c r="AS1039" s="98"/>
      <c r="AT1039" s="98"/>
      <c r="AU1039" s="98"/>
      <c r="AV1039" s="98"/>
      <c r="AW1039" s="98"/>
      <c r="AX1039" s="98"/>
      <c r="AY1039" s="98"/>
      <c r="AZ1039" s="98"/>
      <c r="BA1039" s="98"/>
      <c r="BB1039" s="98"/>
      <c r="BC1039" s="98">
        <v>7</v>
      </c>
      <c r="BD1039" s="98">
        <v>6</v>
      </c>
      <c r="BE1039" s="98"/>
      <c r="BF1039" s="98">
        <v>3</v>
      </c>
      <c r="BG1039" s="98"/>
      <c r="BH1039" s="98"/>
      <c r="BI1039" s="98">
        <v>4</v>
      </c>
      <c r="BJ1039" s="98">
        <v>6</v>
      </c>
      <c r="BK1039" s="98">
        <v>4</v>
      </c>
      <c r="BL1039" s="98"/>
      <c r="BM1039" s="98"/>
      <c r="BN1039" s="99"/>
    </row>
    <row r="1040" spans="42:66">
      <c r="AP1040" s="17"/>
      <c r="AQ1040" s="100" t="s">
        <v>147</v>
      </c>
      <c r="AR1040" s="97"/>
      <c r="AS1040" s="98"/>
      <c r="AT1040" s="98"/>
      <c r="AU1040" s="98"/>
      <c r="AV1040" s="98"/>
      <c r="AW1040" s="98"/>
      <c r="AX1040" s="98"/>
      <c r="AY1040" s="98"/>
      <c r="AZ1040" s="98"/>
      <c r="BA1040" s="98"/>
      <c r="BB1040" s="98"/>
      <c r="BC1040" s="98">
        <v>3</v>
      </c>
      <c r="BD1040" s="98">
        <v>6</v>
      </c>
      <c r="BE1040" s="98"/>
      <c r="BF1040" s="98">
        <v>4</v>
      </c>
      <c r="BG1040" s="98"/>
      <c r="BH1040" s="98"/>
      <c r="BI1040" s="98">
        <v>3</v>
      </c>
      <c r="BJ1040" s="98">
        <v>6</v>
      </c>
      <c r="BK1040" s="98">
        <v>3</v>
      </c>
      <c r="BL1040" s="98"/>
      <c r="BM1040" s="98"/>
      <c r="BN1040" s="99"/>
    </row>
    <row r="1041" spans="42:66">
      <c r="AP1041" s="17"/>
      <c r="AQ1041" s="100" t="s">
        <v>148</v>
      </c>
      <c r="AR1041" s="97"/>
      <c r="AS1041" s="98"/>
      <c r="AT1041" s="98"/>
      <c r="AU1041" s="98"/>
      <c r="AV1041" s="98"/>
      <c r="AW1041" s="98"/>
      <c r="AX1041" s="98"/>
      <c r="AY1041" s="98"/>
      <c r="AZ1041" s="98"/>
      <c r="BA1041" s="98"/>
      <c r="BB1041" s="98"/>
      <c r="BC1041" s="98">
        <v>3</v>
      </c>
      <c r="BD1041" s="98">
        <v>6</v>
      </c>
      <c r="BE1041" s="98"/>
      <c r="BF1041" s="98">
        <v>3</v>
      </c>
      <c r="BG1041" s="98"/>
      <c r="BH1041" s="98"/>
      <c r="BI1041" s="98">
        <v>3</v>
      </c>
      <c r="BJ1041" s="98">
        <v>2</v>
      </c>
      <c r="BK1041" s="98">
        <v>4</v>
      </c>
      <c r="BL1041" s="98"/>
      <c r="BM1041" s="98"/>
      <c r="BN1041" s="99"/>
    </row>
    <row r="1042" spans="42:66">
      <c r="AP1042" s="17"/>
      <c r="AQ1042" s="100" t="s">
        <v>149</v>
      </c>
      <c r="AR1042" s="97"/>
      <c r="AS1042" s="98"/>
      <c r="AT1042" s="98"/>
      <c r="AU1042" s="98"/>
      <c r="AV1042" s="98"/>
      <c r="AW1042" s="98"/>
      <c r="AX1042" s="98"/>
      <c r="AY1042" s="98"/>
      <c r="AZ1042" s="98"/>
      <c r="BA1042" s="98"/>
      <c r="BB1042" s="98"/>
      <c r="BC1042" s="98">
        <v>4</v>
      </c>
      <c r="BD1042" s="98">
        <v>5</v>
      </c>
      <c r="BE1042" s="98"/>
      <c r="BF1042" s="98">
        <v>3</v>
      </c>
      <c r="BG1042" s="98"/>
      <c r="BH1042" s="98"/>
      <c r="BI1042" s="98">
        <v>4</v>
      </c>
      <c r="BJ1042" s="98">
        <v>3</v>
      </c>
      <c r="BK1042" s="98">
        <v>2</v>
      </c>
      <c r="BL1042" s="98"/>
      <c r="BM1042" s="98"/>
      <c r="BN1042" s="99"/>
    </row>
    <row r="1043" spans="42:66">
      <c r="AP1043" s="17"/>
      <c r="AQ1043" s="100" t="s">
        <v>150</v>
      </c>
      <c r="AR1043" s="97"/>
      <c r="AS1043" s="98"/>
      <c r="AT1043" s="98"/>
      <c r="AU1043" s="98"/>
      <c r="AV1043" s="98"/>
      <c r="AW1043" s="98"/>
      <c r="AX1043" s="98"/>
      <c r="AY1043" s="98"/>
      <c r="AZ1043" s="98"/>
      <c r="BA1043" s="98"/>
      <c r="BB1043" s="98"/>
      <c r="BC1043" s="98">
        <v>2</v>
      </c>
      <c r="BD1043" s="98">
        <v>3</v>
      </c>
      <c r="BE1043" s="98"/>
      <c r="BF1043" s="98">
        <v>4</v>
      </c>
      <c r="BG1043" s="98"/>
      <c r="BH1043" s="98"/>
      <c r="BI1043" s="98">
        <v>4</v>
      </c>
      <c r="BJ1043" s="98">
        <v>3</v>
      </c>
      <c r="BK1043" s="98">
        <v>4</v>
      </c>
      <c r="BL1043" s="98"/>
      <c r="BM1043" s="98"/>
      <c r="BN1043" s="99"/>
    </row>
    <row r="1044" spans="42:66">
      <c r="AP1044" s="17"/>
      <c r="AQ1044" s="100" t="s">
        <v>151</v>
      </c>
      <c r="AR1044" s="97"/>
      <c r="AS1044" s="98"/>
      <c r="AT1044" s="98"/>
      <c r="AU1044" s="98"/>
      <c r="AV1044" s="98"/>
      <c r="AW1044" s="98"/>
      <c r="AX1044" s="98"/>
      <c r="AY1044" s="98"/>
      <c r="AZ1044" s="98"/>
      <c r="BA1044" s="98"/>
      <c r="BB1044" s="98"/>
      <c r="BC1044" s="98">
        <v>3</v>
      </c>
      <c r="BD1044" s="98">
        <v>5</v>
      </c>
      <c r="BE1044" s="98"/>
      <c r="BF1044" s="98">
        <v>3</v>
      </c>
      <c r="BG1044" s="98"/>
      <c r="BH1044" s="98"/>
      <c r="BI1044" s="98">
        <v>3</v>
      </c>
      <c r="BJ1044" s="98">
        <v>3</v>
      </c>
      <c r="BK1044" s="98">
        <v>2</v>
      </c>
      <c r="BL1044" s="98"/>
      <c r="BM1044" s="98"/>
      <c r="BN1044" s="99"/>
    </row>
    <row r="1045" spans="42:66">
      <c r="AP1045" s="17"/>
      <c r="AQ1045" s="100" t="s">
        <v>152</v>
      </c>
      <c r="AR1045" s="97"/>
      <c r="AS1045" s="98"/>
      <c r="AT1045" s="98"/>
      <c r="AU1045" s="98"/>
      <c r="AV1045" s="98"/>
      <c r="AW1045" s="98"/>
      <c r="AX1045" s="98"/>
      <c r="AY1045" s="98"/>
      <c r="AZ1045" s="98"/>
      <c r="BA1045" s="98"/>
      <c r="BB1045" s="98"/>
      <c r="BC1045" s="98">
        <v>3</v>
      </c>
      <c r="BD1045" s="98">
        <v>4</v>
      </c>
      <c r="BE1045" s="98"/>
      <c r="BF1045" s="98">
        <v>3</v>
      </c>
      <c r="BG1045" s="98"/>
      <c r="BH1045" s="98"/>
      <c r="BI1045" s="98">
        <v>2</v>
      </c>
      <c r="BJ1045" s="98">
        <v>2</v>
      </c>
      <c r="BK1045" s="98">
        <v>4</v>
      </c>
      <c r="BL1045" s="98"/>
      <c r="BM1045" s="98"/>
      <c r="BN1045" s="99"/>
    </row>
    <row r="1046" spans="42:66">
      <c r="AP1046" s="17"/>
      <c r="AQ1046" s="100" t="s">
        <v>153</v>
      </c>
      <c r="AR1046" s="97"/>
      <c r="AS1046" s="98"/>
      <c r="AT1046" s="98"/>
      <c r="AU1046" s="98"/>
      <c r="AV1046" s="98"/>
      <c r="AW1046" s="98"/>
      <c r="AX1046" s="98"/>
      <c r="AY1046" s="98"/>
      <c r="AZ1046" s="98"/>
      <c r="BA1046" s="98"/>
      <c r="BB1046" s="98"/>
      <c r="BC1046" s="98">
        <v>5</v>
      </c>
      <c r="BD1046" s="98">
        <v>7</v>
      </c>
      <c r="BE1046" s="98"/>
      <c r="BF1046" s="98">
        <v>4</v>
      </c>
      <c r="BG1046" s="98"/>
      <c r="BH1046" s="98"/>
      <c r="BI1046" s="98">
        <v>4</v>
      </c>
      <c r="BJ1046" s="98">
        <v>3</v>
      </c>
      <c r="BK1046" s="98">
        <v>5</v>
      </c>
      <c r="BL1046" s="98"/>
      <c r="BM1046" s="98"/>
      <c r="BN1046" s="99"/>
    </row>
    <row r="1047" spans="42:66">
      <c r="AP1047" s="17"/>
      <c r="AQ1047" s="100" t="s">
        <v>154</v>
      </c>
      <c r="AR1047" s="97"/>
      <c r="AS1047" s="98"/>
      <c r="AT1047" s="98"/>
      <c r="AU1047" s="98"/>
      <c r="AV1047" s="98"/>
      <c r="AW1047" s="98"/>
      <c r="AX1047" s="98"/>
      <c r="AY1047" s="98"/>
      <c r="AZ1047" s="98"/>
      <c r="BA1047" s="98"/>
      <c r="BB1047" s="98"/>
      <c r="BC1047" s="98">
        <v>2</v>
      </c>
      <c r="BD1047" s="98">
        <v>8</v>
      </c>
      <c r="BE1047" s="98"/>
      <c r="BF1047" s="98">
        <v>4</v>
      </c>
      <c r="BG1047" s="98"/>
      <c r="BH1047" s="98"/>
      <c r="BI1047" s="98">
        <v>4</v>
      </c>
      <c r="BJ1047" s="98">
        <v>4</v>
      </c>
      <c r="BK1047" s="98">
        <v>4</v>
      </c>
      <c r="BL1047" s="98"/>
      <c r="BM1047" s="98"/>
      <c r="BN1047" s="99"/>
    </row>
    <row r="1048" spans="42:66">
      <c r="AP1048" s="17"/>
      <c r="AQ1048" s="100" t="s">
        <v>155</v>
      </c>
      <c r="AR1048" s="97"/>
      <c r="AS1048" s="98"/>
      <c r="AT1048" s="98"/>
      <c r="AU1048" s="98"/>
      <c r="AV1048" s="98"/>
      <c r="AW1048" s="98"/>
      <c r="AX1048" s="98"/>
      <c r="AY1048" s="98"/>
      <c r="AZ1048" s="98"/>
      <c r="BA1048" s="98"/>
      <c r="BB1048" s="98"/>
      <c r="BC1048" s="98">
        <v>4</v>
      </c>
      <c r="BD1048" s="98">
        <v>7</v>
      </c>
      <c r="BE1048" s="98"/>
      <c r="BF1048" s="98">
        <v>2</v>
      </c>
      <c r="BG1048" s="98"/>
      <c r="BH1048" s="98"/>
      <c r="BI1048" s="98">
        <v>3</v>
      </c>
      <c r="BJ1048" s="98">
        <v>5</v>
      </c>
      <c r="BK1048" s="98">
        <v>3</v>
      </c>
      <c r="BL1048" s="98"/>
      <c r="BM1048" s="98"/>
      <c r="BN1048" s="99"/>
    </row>
    <row r="1049" spans="42:66">
      <c r="AP1049" s="17"/>
      <c r="AQ1049" s="100" t="s">
        <v>156</v>
      </c>
      <c r="AR1049" s="97"/>
      <c r="AS1049" s="98"/>
      <c r="AT1049" s="98"/>
      <c r="AU1049" s="98"/>
      <c r="AV1049" s="98"/>
      <c r="AW1049" s="98"/>
      <c r="AX1049" s="98"/>
      <c r="AY1049" s="98"/>
      <c r="AZ1049" s="98"/>
      <c r="BA1049" s="98"/>
      <c r="BB1049" s="98"/>
      <c r="BC1049" s="98">
        <v>3</v>
      </c>
      <c r="BD1049" s="98">
        <v>5</v>
      </c>
      <c r="BE1049" s="98"/>
      <c r="BF1049" s="98">
        <v>3</v>
      </c>
      <c r="BG1049" s="98"/>
      <c r="BH1049" s="98"/>
      <c r="BI1049" s="98">
        <v>4</v>
      </c>
      <c r="BJ1049" s="98">
        <v>3</v>
      </c>
      <c r="BK1049" s="98">
        <v>2</v>
      </c>
      <c r="BL1049" s="98"/>
      <c r="BM1049" s="98"/>
      <c r="BN1049" s="99"/>
    </row>
    <row r="1050" spans="42:66">
      <c r="AP1050" s="17"/>
      <c r="AQ1050" s="100" t="s">
        <v>157</v>
      </c>
      <c r="AR1050" s="97"/>
      <c r="AS1050" s="98"/>
      <c r="AT1050" s="98"/>
      <c r="AU1050" s="98"/>
      <c r="AV1050" s="98"/>
      <c r="AW1050" s="98"/>
      <c r="AX1050" s="98"/>
      <c r="AY1050" s="98"/>
      <c r="AZ1050" s="98"/>
      <c r="BA1050" s="98"/>
      <c r="BB1050" s="98"/>
      <c r="BC1050" s="98">
        <v>4</v>
      </c>
      <c r="BD1050" s="98">
        <v>6</v>
      </c>
      <c r="BE1050" s="98"/>
      <c r="BF1050" s="98">
        <v>3</v>
      </c>
      <c r="BG1050" s="98"/>
      <c r="BH1050" s="98"/>
      <c r="BI1050" s="98">
        <v>3</v>
      </c>
      <c r="BJ1050" s="98">
        <v>4</v>
      </c>
      <c r="BK1050" s="98">
        <v>2</v>
      </c>
      <c r="BL1050" s="98"/>
      <c r="BM1050" s="98"/>
      <c r="BN1050" s="99"/>
    </row>
    <row r="1051" spans="42:66">
      <c r="AP1051" s="15" t="s">
        <v>55</v>
      </c>
      <c r="AQ1051" s="93" t="s">
        <v>140</v>
      </c>
      <c r="AR1051" s="94"/>
      <c r="AS1051" s="95"/>
      <c r="AT1051" s="95"/>
      <c r="AU1051" s="95"/>
      <c r="AV1051" s="95"/>
      <c r="AW1051" s="95"/>
      <c r="AX1051" s="95"/>
      <c r="AY1051" s="95"/>
      <c r="AZ1051" s="95"/>
      <c r="BA1051" s="95"/>
      <c r="BB1051" s="95"/>
      <c r="BC1051" s="95"/>
      <c r="BD1051" s="95"/>
      <c r="BE1051" s="95"/>
      <c r="BF1051" s="95"/>
      <c r="BG1051" s="95">
        <v>5</v>
      </c>
      <c r="BH1051" s="95"/>
      <c r="BI1051" s="95"/>
      <c r="BJ1051" s="95"/>
      <c r="BK1051" s="95"/>
      <c r="BL1051" s="95"/>
      <c r="BM1051" s="95"/>
      <c r="BN1051" s="96"/>
    </row>
    <row r="1052" spans="42:66">
      <c r="AP1052" s="17"/>
      <c r="AQ1052" s="100" t="s">
        <v>141</v>
      </c>
      <c r="AR1052" s="97"/>
      <c r="AS1052" s="98"/>
      <c r="AT1052" s="98"/>
      <c r="AU1052" s="98"/>
      <c r="AV1052" s="98"/>
      <c r="AW1052" s="98"/>
      <c r="AX1052" s="98"/>
      <c r="AY1052" s="98"/>
      <c r="AZ1052" s="98"/>
      <c r="BA1052" s="98"/>
      <c r="BB1052" s="98"/>
      <c r="BC1052" s="98"/>
      <c r="BD1052" s="98"/>
      <c r="BE1052" s="98"/>
      <c r="BF1052" s="98"/>
      <c r="BG1052" s="98">
        <v>5</v>
      </c>
      <c r="BH1052" s="98"/>
      <c r="BI1052" s="98"/>
      <c r="BJ1052" s="98"/>
      <c r="BK1052" s="98"/>
      <c r="BL1052" s="98"/>
      <c r="BM1052" s="98"/>
      <c r="BN1052" s="99"/>
    </row>
    <row r="1053" spans="42:66">
      <c r="AP1053" s="17"/>
      <c r="AQ1053" s="100" t="s">
        <v>142</v>
      </c>
      <c r="AR1053" s="97"/>
      <c r="AS1053" s="98"/>
      <c r="AT1053" s="98"/>
      <c r="AU1053" s="98"/>
      <c r="AV1053" s="98"/>
      <c r="AW1053" s="98"/>
      <c r="AX1053" s="98"/>
      <c r="AY1053" s="98"/>
      <c r="AZ1053" s="98"/>
      <c r="BA1053" s="98"/>
      <c r="BB1053" s="98"/>
      <c r="BC1053" s="98"/>
      <c r="BD1053" s="98"/>
      <c r="BE1053" s="98"/>
      <c r="BF1053" s="98"/>
      <c r="BG1053" s="98">
        <v>6</v>
      </c>
      <c r="BH1053" s="98"/>
      <c r="BI1053" s="98"/>
      <c r="BJ1053" s="98"/>
      <c r="BK1053" s="98"/>
      <c r="BL1053" s="98"/>
      <c r="BM1053" s="98"/>
      <c r="BN1053" s="99"/>
    </row>
    <row r="1054" spans="42:66">
      <c r="AP1054" s="17"/>
      <c r="AQ1054" s="100" t="s">
        <v>143</v>
      </c>
      <c r="AR1054" s="97"/>
      <c r="AS1054" s="98"/>
      <c r="AT1054" s="98"/>
      <c r="AU1054" s="98"/>
      <c r="AV1054" s="98"/>
      <c r="AW1054" s="98"/>
      <c r="AX1054" s="98"/>
      <c r="AY1054" s="98"/>
      <c r="AZ1054" s="98"/>
      <c r="BA1054" s="98"/>
      <c r="BB1054" s="98"/>
      <c r="BC1054" s="98"/>
      <c r="BD1054" s="98"/>
      <c r="BE1054" s="98"/>
      <c r="BF1054" s="98"/>
      <c r="BG1054" s="98">
        <v>7</v>
      </c>
      <c r="BH1054" s="98"/>
      <c r="BI1054" s="98"/>
      <c r="BJ1054" s="98"/>
      <c r="BK1054" s="98"/>
      <c r="BL1054" s="98"/>
      <c r="BM1054" s="98"/>
      <c r="BN1054" s="99"/>
    </row>
    <row r="1055" spans="42:66">
      <c r="AP1055" s="17"/>
      <c r="AQ1055" s="100" t="s">
        <v>144</v>
      </c>
      <c r="AR1055" s="97"/>
      <c r="AS1055" s="98"/>
      <c r="AT1055" s="98"/>
      <c r="AU1055" s="98"/>
      <c r="AV1055" s="98"/>
      <c r="AW1055" s="98"/>
      <c r="AX1055" s="98"/>
      <c r="AY1055" s="98"/>
      <c r="AZ1055" s="98"/>
      <c r="BA1055" s="98"/>
      <c r="BB1055" s="98"/>
      <c r="BC1055" s="98"/>
      <c r="BD1055" s="98"/>
      <c r="BE1055" s="98"/>
      <c r="BF1055" s="98"/>
      <c r="BG1055" s="98">
        <v>5</v>
      </c>
      <c r="BH1055" s="98"/>
      <c r="BI1055" s="98"/>
      <c r="BJ1055" s="98"/>
      <c r="BK1055" s="98"/>
      <c r="BL1055" s="98"/>
      <c r="BM1055" s="98"/>
      <c r="BN1055" s="99"/>
    </row>
    <row r="1056" spans="42:66">
      <c r="AP1056" s="17"/>
      <c r="AQ1056" s="100" t="s">
        <v>145</v>
      </c>
      <c r="AR1056" s="97"/>
      <c r="AS1056" s="98"/>
      <c r="AT1056" s="98"/>
      <c r="AU1056" s="98"/>
      <c r="AV1056" s="98"/>
      <c r="AW1056" s="98"/>
      <c r="AX1056" s="98"/>
      <c r="AY1056" s="98"/>
      <c r="AZ1056" s="98"/>
      <c r="BA1056" s="98"/>
      <c r="BB1056" s="98"/>
      <c r="BC1056" s="98"/>
      <c r="BD1056" s="98"/>
      <c r="BE1056" s="98"/>
      <c r="BF1056" s="98"/>
      <c r="BG1056" s="98">
        <v>5</v>
      </c>
      <c r="BH1056" s="98"/>
      <c r="BI1056" s="98"/>
      <c r="BJ1056" s="98"/>
      <c r="BK1056" s="98"/>
      <c r="BL1056" s="98"/>
      <c r="BM1056" s="98"/>
      <c r="BN1056" s="99"/>
    </row>
    <row r="1057" spans="42:66">
      <c r="AP1057" s="17"/>
      <c r="AQ1057" s="100" t="s">
        <v>146</v>
      </c>
      <c r="AR1057" s="97"/>
      <c r="AS1057" s="98"/>
      <c r="AT1057" s="98"/>
      <c r="AU1057" s="98"/>
      <c r="AV1057" s="98"/>
      <c r="AW1057" s="98"/>
      <c r="AX1057" s="98"/>
      <c r="AY1057" s="98"/>
      <c r="AZ1057" s="98"/>
      <c r="BA1057" s="98"/>
      <c r="BB1057" s="98"/>
      <c r="BC1057" s="98"/>
      <c r="BD1057" s="98"/>
      <c r="BE1057" s="98"/>
      <c r="BF1057" s="98"/>
      <c r="BG1057" s="98">
        <v>7</v>
      </c>
      <c r="BH1057" s="98"/>
      <c r="BI1057" s="98"/>
      <c r="BJ1057" s="98"/>
      <c r="BK1057" s="98"/>
      <c r="BL1057" s="98"/>
      <c r="BM1057" s="98"/>
      <c r="BN1057" s="99"/>
    </row>
    <row r="1058" spans="42:66">
      <c r="AP1058" s="17"/>
      <c r="AQ1058" s="100" t="s">
        <v>147</v>
      </c>
      <c r="AR1058" s="97"/>
      <c r="AS1058" s="98"/>
      <c r="AT1058" s="98"/>
      <c r="AU1058" s="98"/>
      <c r="AV1058" s="98"/>
      <c r="AW1058" s="98"/>
      <c r="AX1058" s="98"/>
      <c r="AY1058" s="98"/>
      <c r="AZ1058" s="98"/>
      <c r="BA1058" s="98"/>
      <c r="BB1058" s="98"/>
      <c r="BC1058" s="98"/>
      <c r="BD1058" s="98"/>
      <c r="BE1058" s="98"/>
      <c r="BF1058" s="98"/>
      <c r="BG1058" s="98">
        <v>6</v>
      </c>
      <c r="BH1058" s="98"/>
      <c r="BI1058" s="98"/>
      <c r="BJ1058" s="98"/>
      <c r="BK1058" s="98"/>
      <c r="BL1058" s="98"/>
      <c r="BM1058" s="98"/>
      <c r="BN1058" s="99"/>
    </row>
    <row r="1059" spans="42:66">
      <c r="AP1059" s="17"/>
      <c r="AQ1059" s="100" t="s">
        <v>148</v>
      </c>
      <c r="AR1059" s="97"/>
      <c r="AS1059" s="98"/>
      <c r="AT1059" s="98"/>
      <c r="AU1059" s="98"/>
      <c r="AV1059" s="98"/>
      <c r="AW1059" s="98"/>
      <c r="AX1059" s="98"/>
      <c r="AY1059" s="98"/>
      <c r="AZ1059" s="98"/>
      <c r="BA1059" s="98"/>
      <c r="BB1059" s="98"/>
      <c r="BC1059" s="98"/>
      <c r="BD1059" s="98"/>
      <c r="BE1059" s="98"/>
      <c r="BF1059" s="98"/>
      <c r="BG1059" s="98">
        <v>4</v>
      </c>
      <c r="BH1059" s="98"/>
      <c r="BI1059" s="98"/>
      <c r="BJ1059" s="98"/>
      <c r="BK1059" s="98"/>
      <c r="BL1059" s="98"/>
      <c r="BM1059" s="98"/>
      <c r="BN1059" s="99"/>
    </row>
    <row r="1060" spans="42:66">
      <c r="AP1060" s="17"/>
      <c r="AQ1060" s="100" t="s">
        <v>149</v>
      </c>
      <c r="AR1060" s="97"/>
      <c r="AS1060" s="98"/>
      <c r="AT1060" s="98"/>
      <c r="AU1060" s="98"/>
      <c r="AV1060" s="98"/>
      <c r="AW1060" s="98"/>
      <c r="AX1060" s="98"/>
      <c r="AY1060" s="98"/>
      <c r="AZ1060" s="98"/>
      <c r="BA1060" s="98"/>
      <c r="BB1060" s="98"/>
      <c r="BC1060" s="98"/>
      <c r="BD1060" s="98"/>
      <c r="BE1060" s="98"/>
      <c r="BF1060" s="98"/>
      <c r="BG1060" s="98">
        <v>4</v>
      </c>
      <c r="BH1060" s="98"/>
      <c r="BI1060" s="98"/>
      <c r="BJ1060" s="98"/>
      <c r="BK1060" s="98"/>
      <c r="BL1060" s="98"/>
      <c r="BM1060" s="98"/>
      <c r="BN1060" s="99"/>
    </row>
    <row r="1061" spans="42:66">
      <c r="AP1061" s="17"/>
      <c r="AQ1061" s="100" t="s">
        <v>150</v>
      </c>
      <c r="AR1061" s="97"/>
      <c r="AS1061" s="98"/>
      <c r="AT1061" s="98"/>
      <c r="AU1061" s="98"/>
      <c r="AV1061" s="98"/>
      <c r="AW1061" s="98"/>
      <c r="AX1061" s="98"/>
      <c r="AY1061" s="98"/>
      <c r="AZ1061" s="98"/>
      <c r="BA1061" s="98"/>
      <c r="BB1061" s="98"/>
      <c r="BC1061" s="98"/>
      <c r="BD1061" s="98"/>
      <c r="BE1061" s="98"/>
      <c r="BF1061" s="98"/>
      <c r="BG1061" s="98">
        <v>5</v>
      </c>
      <c r="BH1061" s="98"/>
      <c r="BI1061" s="98"/>
      <c r="BJ1061" s="98"/>
      <c r="BK1061" s="98"/>
      <c r="BL1061" s="98"/>
      <c r="BM1061" s="98"/>
      <c r="BN1061" s="99"/>
    </row>
    <row r="1062" spans="42:66">
      <c r="AP1062" s="17"/>
      <c r="AQ1062" s="100" t="s">
        <v>151</v>
      </c>
      <c r="AR1062" s="97"/>
      <c r="AS1062" s="98"/>
      <c r="AT1062" s="98"/>
      <c r="AU1062" s="98"/>
      <c r="AV1062" s="98"/>
      <c r="AW1062" s="98"/>
      <c r="AX1062" s="98"/>
      <c r="AY1062" s="98"/>
      <c r="AZ1062" s="98"/>
      <c r="BA1062" s="98"/>
      <c r="BB1062" s="98"/>
      <c r="BC1062" s="98"/>
      <c r="BD1062" s="98"/>
      <c r="BE1062" s="98"/>
      <c r="BF1062" s="98"/>
      <c r="BG1062" s="98">
        <v>5</v>
      </c>
      <c r="BH1062" s="98"/>
      <c r="BI1062" s="98"/>
      <c r="BJ1062" s="98"/>
      <c r="BK1062" s="98"/>
      <c r="BL1062" s="98"/>
      <c r="BM1062" s="98"/>
      <c r="BN1062" s="99"/>
    </row>
    <row r="1063" spans="42:66">
      <c r="AP1063" s="17"/>
      <c r="AQ1063" s="100" t="s">
        <v>152</v>
      </c>
      <c r="AR1063" s="97"/>
      <c r="AS1063" s="98"/>
      <c r="AT1063" s="98"/>
      <c r="AU1063" s="98"/>
      <c r="AV1063" s="98"/>
      <c r="AW1063" s="98"/>
      <c r="AX1063" s="98"/>
      <c r="AY1063" s="98"/>
      <c r="AZ1063" s="98"/>
      <c r="BA1063" s="98"/>
      <c r="BB1063" s="98"/>
      <c r="BC1063" s="98"/>
      <c r="BD1063" s="98"/>
      <c r="BE1063" s="98"/>
      <c r="BF1063" s="98"/>
      <c r="BG1063" s="98">
        <v>4</v>
      </c>
      <c r="BH1063" s="98"/>
      <c r="BI1063" s="98"/>
      <c r="BJ1063" s="98"/>
      <c r="BK1063" s="98"/>
      <c r="BL1063" s="98"/>
      <c r="BM1063" s="98"/>
      <c r="BN1063" s="99"/>
    </row>
    <row r="1064" spans="42:66">
      <c r="AP1064" s="17"/>
      <c r="AQ1064" s="100" t="s">
        <v>153</v>
      </c>
      <c r="AR1064" s="97"/>
      <c r="AS1064" s="98"/>
      <c r="AT1064" s="98"/>
      <c r="AU1064" s="98"/>
      <c r="AV1064" s="98"/>
      <c r="AW1064" s="98"/>
      <c r="AX1064" s="98"/>
      <c r="AY1064" s="98"/>
      <c r="AZ1064" s="98"/>
      <c r="BA1064" s="98"/>
      <c r="BB1064" s="98"/>
      <c r="BC1064" s="98"/>
      <c r="BD1064" s="98"/>
      <c r="BE1064" s="98"/>
      <c r="BF1064" s="98"/>
      <c r="BG1064" s="98">
        <v>6</v>
      </c>
      <c r="BH1064" s="98"/>
      <c r="BI1064" s="98"/>
      <c r="BJ1064" s="98"/>
      <c r="BK1064" s="98"/>
      <c r="BL1064" s="98"/>
      <c r="BM1064" s="98"/>
      <c r="BN1064" s="99"/>
    </row>
    <row r="1065" spans="42:66">
      <c r="AP1065" s="17"/>
      <c r="AQ1065" s="100" t="s">
        <v>154</v>
      </c>
      <c r="AR1065" s="97"/>
      <c r="AS1065" s="98"/>
      <c r="AT1065" s="98"/>
      <c r="AU1065" s="98"/>
      <c r="AV1065" s="98"/>
      <c r="AW1065" s="98"/>
      <c r="AX1065" s="98"/>
      <c r="AY1065" s="98"/>
      <c r="AZ1065" s="98"/>
      <c r="BA1065" s="98"/>
      <c r="BB1065" s="98"/>
      <c r="BC1065" s="98"/>
      <c r="BD1065" s="98"/>
      <c r="BE1065" s="98"/>
      <c r="BF1065" s="98"/>
      <c r="BG1065" s="98">
        <v>5</v>
      </c>
      <c r="BH1065" s="98"/>
      <c r="BI1065" s="98"/>
      <c r="BJ1065" s="98"/>
      <c r="BK1065" s="98"/>
      <c r="BL1065" s="98"/>
      <c r="BM1065" s="98"/>
      <c r="BN1065" s="99"/>
    </row>
    <row r="1066" spans="42:66">
      <c r="AP1066" s="17"/>
      <c r="AQ1066" s="100" t="s">
        <v>155</v>
      </c>
      <c r="AR1066" s="97"/>
      <c r="AS1066" s="98"/>
      <c r="AT1066" s="98"/>
      <c r="AU1066" s="98"/>
      <c r="AV1066" s="98"/>
      <c r="AW1066" s="98"/>
      <c r="AX1066" s="98"/>
      <c r="AY1066" s="98"/>
      <c r="AZ1066" s="98"/>
      <c r="BA1066" s="98"/>
      <c r="BB1066" s="98"/>
      <c r="BC1066" s="98"/>
      <c r="BD1066" s="98"/>
      <c r="BE1066" s="98"/>
      <c r="BF1066" s="98"/>
      <c r="BG1066" s="98">
        <v>5</v>
      </c>
      <c r="BH1066" s="98"/>
      <c r="BI1066" s="98"/>
      <c r="BJ1066" s="98"/>
      <c r="BK1066" s="98"/>
      <c r="BL1066" s="98"/>
      <c r="BM1066" s="98"/>
      <c r="BN1066" s="99"/>
    </row>
    <row r="1067" spans="42:66">
      <c r="AP1067" s="17"/>
      <c r="AQ1067" s="100" t="s">
        <v>156</v>
      </c>
      <c r="AR1067" s="97"/>
      <c r="AS1067" s="98"/>
      <c r="AT1067" s="98"/>
      <c r="AU1067" s="98"/>
      <c r="AV1067" s="98"/>
      <c r="AW1067" s="98"/>
      <c r="AX1067" s="98"/>
      <c r="AY1067" s="98"/>
      <c r="AZ1067" s="98"/>
      <c r="BA1067" s="98"/>
      <c r="BB1067" s="98"/>
      <c r="BC1067" s="98"/>
      <c r="BD1067" s="98"/>
      <c r="BE1067" s="98"/>
      <c r="BF1067" s="98"/>
      <c r="BG1067" s="98">
        <v>7</v>
      </c>
      <c r="BH1067" s="98"/>
      <c r="BI1067" s="98"/>
      <c r="BJ1067" s="98"/>
      <c r="BK1067" s="98"/>
      <c r="BL1067" s="98"/>
      <c r="BM1067" s="98"/>
      <c r="BN1067" s="99"/>
    </row>
    <row r="1068" spans="42:66">
      <c r="AP1068" s="17"/>
      <c r="AQ1068" s="100" t="s">
        <v>157</v>
      </c>
      <c r="AR1068" s="97"/>
      <c r="AS1068" s="98"/>
      <c r="AT1068" s="98"/>
      <c r="AU1068" s="98"/>
      <c r="AV1068" s="98"/>
      <c r="AW1068" s="98"/>
      <c r="AX1068" s="98"/>
      <c r="AY1068" s="98"/>
      <c r="AZ1068" s="98"/>
      <c r="BA1068" s="98"/>
      <c r="BB1068" s="98"/>
      <c r="BC1068" s="98"/>
      <c r="BD1068" s="98"/>
      <c r="BE1068" s="98"/>
      <c r="BF1068" s="98"/>
      <c r="BG1068" s="98">
        <v>5</v>
      </c>
      <c r="BH1068" s="98"/>
      <c r="BI1068" s="98"/>
      <c r="BJ1068" s="98"/>
      <c r="BK1068" s="98"/>
      <c r="BL1068" s="98"/>
      <c r="BM1068" s="98"/>
      <c r="BN1068" s="99"/>
    </row>
    <row r="1069" spans="42:66">
      <c r="AP1069" s="15" t="s">
        <v>161</v>
      </c>
      <c r="AQ1069" s="93" t="s">
        <v>140</v>
      </c>
      <c r="AR1069" s="94"/>
      <c r="AS1069" s="95"/>
      <c r="AT1069" s="95"/>
      <c r="AU1069" s="95"/>
      <c r="AV1069" s="95"/>
      <c r="AW1069" s="95"/>
      <c r="AX1069" s="95"/>
      <c r="AY1069" s="95"/>
      <c r="AZ1069" s="95"/>
      <c r="BA1069" s="95"/>
      <c r="BB1069" s="95"/>
      <c r="BC1069" s="95"/>
      <c r="BD1069" s="95"/>
      <c r="BE1069" s="95"/>
      <c r="BF1069" s="95"/>
      <c r="BG1069" s="95"/>
      <c r="BH1069" s="95"/>
      <c r="BI1069" s="95"/>
      <c r="BJ1069" s="95"/>
      <c r="BK1069" s="95"/>
      <c r="BL1069" s="95"/>
      <c r="BM1069" s="95"/>
      <c r="BN1069" s="96">
        <v>5</v>
      </c>
    </row>
    <row r="1070" spans="42:66">
      <c r="AP1070" s="17"/>
      <c r="AQ1070" s="100" t="s">
        <v>141</v>
      </c>
      <c r="AR1070" s="97"/>
      <c r="AS1070" s="98"/>
      <c r="AT1070" s="98"/>
      <c r="AU1070" s="98"/>
      <c r="AV1070" s="98"/>
      <c r="AW1070" s="98"/>
      <c r="AX1070" s="98"/>
      <c r="AY1070" s="98"/>
      <c r="AZ1070" s="98"/>
      <c r="BA1070" s="98"/>
      <c r="BB1070" s="98"/>
      <c r="BC1070" s="98"/>
      <c r="BD1070" s="98"/>
      <c r="BE1070" s="98"/>
      <c r="BF1070" s="98"/>
      <c r="BG1070" s="98"/>
      <c r="BH1070" s="98"/>
      <c r="BI1070" s="98"/>
      <c r="BJ1070" s="98"/>
      <c r="BK1070" s="98"/>
      <c r="BL1070" s="98"/>
      <c r="BM1070" s="98"/>
      <c r="BN1070" s="99">
        <v>4</v>
      </c>
    </row>
    <row r="1071" spans="42:66">
      <c r="AP1071" s="17"/>
      <c r="AQ1071" s="100" t="s">
        <v>142</v>
      </c>
      <c r="AR1071" s="97"/>
      <c r="AS1071" s="98"/>
      <c r="AT1071" s="98"/>
      <c r="AU1071" s="98"/>
      <c r="AV1071" s="98"/>
      <c r="AW1071" s="98"/>
      <c r="AX1071" s="98"/>
      <c r="AY1071" s="98"/>
      <c r="AZ1071" s="98"/>
      <c r="BA1071" s="98"/>
      <c r="BB1071" s="98"/>
      <c r="BC1071" s="98"/>
      <c r="BD1071" s="98"/>
      <c r="BE1071" s="98"/>
      <c r="BF1071" s="98"/>
      <c r="BG1071" s="98"/>
      <c r="BH1071" s="98"/>
      <c r="BI1071" s="98"/>
      <c r="BJ1071" s="98"/>
      <c r="BK1071" s="98"/>
      <c r="BL1071" s="98"/>
      <c r="BM1071" s="98"/>
      <c r="BN1071" s="99">
        <v>6</v>
      </c>
    </row>
    <row r="1072" spans="42:66">
      <c r="AP1072" s="17"/>
      <c r="AQ1072" s="100" t="s">
        <v>143</v>
      </c>
      <c r="AR1072" s="97"/>
      <c r="AS1072" s="98"/>
      <c r="AT1072" s="98"/>
      <c r="AU1072" s="98"/>
      <c r="AV1072" s="98"/>
      <c r="AW1072" s="98"/>
      <c r="AX1072" s="98"/>
      <c r="AY1072" s="98"/>
      <c r="AZ1072" s="98"/>
      <c r="BA1072" s="98"/>
      <c r="BB1072" s="98"/>
      <c r="BC1072" s="98"/>
      <c r="BD1072" s="98"/>
      <c r="BE1072" s="98"/>
      <c r="BF1072" s="98"/>
      <c r="BG1072" s="98"/>
      <c r="BH1072" s="98"/>
      <c r="BI1072" s="98"/>
      <c r="BJ1072" s="98"/>
      <c r="BK1072" s="98"/>
      <c r="BL1072" s="98"/>
      <c r="BM1072" s="98"/>
      <c r="BN1072" s="99">
        <v>6</v>
      </c>
    </row>
    <row r="1073" spans="42:66">
      <c r="AP1073" s="17"/>
      <c r="AQ1073" s="100" t="s">
        <v>144</v>
      </c>
      <c r="AR1073" s="97"/>
      <c r="AS1073" s="98"/>
      <c r="AT1073" s="98"/>
      <c r="AU1073" s="98"/>
      <c r="AV1073" s="98"/>
      <c r="AW1073" s="98"/>
      <c r="AX1073" s="98"/>
      <c r="AY1073" s="98"/>
      <c r="AZ1073" s="98"/>
      <c r="BA1073" s="98"/>
      <c r="BB1073" s="98"/>
      <c r="BC1073" s="98"/>
      <c r="BD1073" s="98"/>
      <c r="BE1073" s="98"/>
      <c r="BF1073" s="98"/>
      <c r="BG1073" s="98"/>
      <c r="BH1073" s="98"/>
      <c r="BI1073" s="98"/>
      <c r="BJ1073" s="98"/>
      <c r="BK1073" s="98"/>
      <c r="BL1073" s="98"/>
      <c r="BM1073" s="98"/>
      <c r="BN1073" s="99">
        <v>4</v>
      </c>
    </row>
    <row r="1074" spans="42:66">
      <c r="AP1074" s="17"/>
      <c r="AQ1074" s="100" t="s">
        <v>145</v>
      </c>
      <c r="AR1074" s="97"/>
      <c r="AS1074" s="98"/>
      <c r="AT1074" s="98"/>
      <c r="AU1074" s="98"/>
      <c r="AV1074" s="98"/>
      <c r="AW1074" s="98"/>
      <c r="AX1074" s="98"/>
      <c r="AY1074" s="98"/>
      <c r="AZ1074" s="98"/>
      <c r="BA1074" s="98"/>
      <c r="BB1074" s="98"/>
      <c r="BC1074" s="98"/>
      <c r="BD1074" s="98"/>
      <c r="BE1074" s="98"/>
      <c r="BF1074" s="98"/>
      <c r="BG1074" s="98"/>
      <c r="BH1074" s="98"/>
      <c r="BI1074" s="98"/>
      <c r="BJ1074" s="98"/>
      <c r="BK1074" s="98"/>
      <c r="BL1074" s="98"/>
      <c r="BM1074" s="98"/>
      <c r="BN1074" s="99">
        <v>3</v>
      </c>
    </row>
    <row r="1075" spans="42:66">
      <c r="AP1075" s="17"/>
      <c r="AQ1075" s="100" t="s">
        <v>146</v>
      </c>
      <c r="AR1075" s="97"/>
      <c r="AS1075" s="98"/>
      <c r="AT1075" s="98"/>
      <c r="AU1075" s="98"/>
      <c r="AV1075" s="98"/>
      <c r="AW1075" s="98"/>
      <c r="AX1075" s="98"/>
      <c r="AY1075" s="98"/>
      <c r="AZ1075" s="98"/>
      <c r="BA1075" s="98"/>
      <c r="BB1075" s="98"/>
      <c r="BC1075" s="98"/>
      <c r="BD1075" s="98"/>
      <c r="BE1075" s="98"/>
      <c r="BF1075" s="98"/>
      <c r="BG1075" s="98"/>
      <c r="BH1075" s="98"/>
      <c r="BI1075" s="98"/>
      <c r="BJ1075" s="98"/>
      <c r="BK1075" s="98"/>
      <c r="BL1075" s="98"/>
      <c r="BM1075" s="98"/>
      <c r="BN1075" s="99">
        <v>7</v>
      </c>
    </row>
    <row r="1076" spans="42:66">
      <c r="AP1076" s="17"/>
      <c r="AQ1076" s="100" t="s">
        <v>147</v>
      </c>
      <c r="AR1076" s="97"/>
      <c r="AS1076" s="98"/>
      <c r="AT1076" s="98"/>
      <c r="AU1076" s="98"/>
      <c r="AV1076" s="98"/>
      <c r="AW1076" s="98"/>
      <c r="AX1076" s="98"/>
      <c r="AY1076" s="98"/>
      <c r="AZ1076" s="98"/>
      <c r="BA1076" s="98"/>
      <c r="BB1076" s="98"/>
      <c r="BC1076" s="98"/>
      <c r="BD1076" s="98"/>
      <c r="BE1076" s="98"/>
      <c r="BF1076" s="98"/>
      <c r="BG1076" s="98"/>
      <c r="BH1076" s="98"/>
      <c r="BI1076" s="98"/>
      <c r="BJ1076" s="98"/>
      <c r="BK1076" s="98"/>
      <c r="BL1076" s="98"/>
      <c r="BM1076" s="98"/>
      <c r="BN1076" s="99">
        <v>5</v>
      </c>
    </row>
    <row r="1077" spans="42:66">
      <c r="AP1077" s="17"/>
      <c r="AQ1077" s="100" t="s">
        <v>148</v>
      </c>
      <c r="AR1077" s="97"/>
      <c r="AS1077" s="98"/>
      <c r="AT1077" s="98"/>
      <c r="AU1077" s="98"/>
      <c r="AV1077" s="98"/>
      <c r="AW1077" s="98"/>
      <c r="AX1077" s="98"/>
      <c r="AY1077" s="98"/>
      <c r="AZ1077" s="98"/>
      <c r="BA1077" s="98"/>
      <c r="BB1077" s="98"/>
      <c r="BC1077" s="98"/>
      <c r="BD1077" s="98"/>
      <c r="BE1077" s="98"/>
      <c r="BF1077" s="98"/>
      <c r="BG1077" s="98"/>
      <c r="BH1077" s="98"/>
      <c r="BI1077" s="98"/>
      <c r="BJ1077" s="98"/>
      <c r="BK1077" s="98"/>
      <c r="BL1077" s="98"/>
      <c r="BM1077" s="98"/>
      <c r="BN1077" s="99">
        <v>5</v>
      </c>
    </row>
    <row r="1078" spans="42:66">
      <c r="AP1078" s="17"/>
      <c r="AQ1078" s="100" t="s">
        <v>149</v>
      </c>
      <c r="AR1078" s="97"/>
      <c r="AS1078" s="98"/>
      <c r="AT1078" s="98"/>
      <c r="AU1078" s="98"/>
      <c r="AV1078" s="98"/>
      <c r="AW1078" s="98"/>
      <c r="AX1078" s="98"/>
      <c r="AY1078" s="98"/>
      <c r="AZ1078" s="98"/>
      <c r="BA1078" s="98"/>
      <c r="BB1078" s="98"/>
      <c r="BC1078" s="98"/>
      <c r="BD1078" s="98"/>
      <c r="BE1078" s="98"/>
      <c r="BF1078" s="98"/>
      <c r="BG1078" s="98"/>
      <c r="BH1078" s="98"/>
      <c r="BI1078" s="98"/>
      <c r="BJ1078" s="98"/>
      <c r="BK1078" s="98"/>
      <c r="BL1078" s="98"/>
      <c r="BM1078" s="98"/>
      <c r="BN1078" s="99">
        <v>4</v>
      </c>
    </row>
    <row r="1079" spans="42:66">
      <c r="AP1079" s="17"/>
      <c r="AQ1079" s="100" t="s">
        <v>150</v>
      </c>
      <c r="AR1079" s="97"/>
      <c r="AS1079" s="98"/>
      <c r="AT1079" s="98"/>
      <c r="AU1079" s="98"/>
      <c r="AV1079" s="98"/>
      <c r="AW1079" s="98"/>
      <c r="AX1079" s="98"/>
      <c r="AY1079" s="98"/>
      <c r="AZ1079" s="98"/>
      <c r="BA1079" s="98"/>
      <c r="BB1079" s="98"/>
      <c r="BC1079" s="98"/>
      <c r="BD1079" s="98"/>
      <c r="BE1079" s="98"/>
      <c r="BF1079" s="98"/>
      <c r="BG1079" s="98"/>
      <c r="BH1079" s="98"/>
      <c r="BI1079" s="98"/>
      <c r="BJ1079" s="98"/>
      <c r="BK1079" s="98"/>
      <c r="BL1079" s="98"/>
      <c r="BM1079" s="98"/>
      <c r="BN1079" s="99">
        <v>4</v>
      </c>
    </row>
    <row r="1080" spans="42:66">
      <c r="AP1080" s="17"/>
      <c r="AQ1080" s="100" t="s">
        <v>151</v>
      </c>
      <c r="AR1080" s="97"/>
      <c r="AS1080" s="98"/>
      <c r="AT1080" s="98"/>
      <c r="AU1080" s="98"/>
      <c r="AV1080" s="98"/>
      <c r="AW1080" s="98"/>
      <c r="AX1080" s="98"/>
      <c r="AY1080" s="98"/>
      <c r="AZ1080" s="98"/>
      <c r="BA1080" s="98"/>
      <c r="BB1080" s="98"/>
      <c r="BC1080" s="98"/>
      <c r="BD1080" s="98"/>
      <c r="BE1080" s="98"/>
      <c r="BF1080" s="98"/>
      <c r="BG1080" s="98"/>
      <c r="BH1080" s="98"/>
      <c r="BI1080" s="98"/>
      <c r="BJ1080" s="98"/>
      <c r="BK1080" s="98"/>
      <c r="BL1080" s="98"/>
      <c r="BM1080" s="98"/>
      <c r="BN1080" s="99">
        <v>4</v>
      </c>
    </row>
    <row r="1081" spans="42:66">
      <c r="AP1081" s="17"/>
      <c r="AQ1081" s="100" t="s">
        <v>152</v>
      </c>
      <c r="AR1081" s="97"/>
      <c r="AS1081" s="98"/>
      <c r="AT1081" s="98"/>
      <c r="AU1081" s="98"/>
      <c r="AV1081" s="98"/>
      <c r="AW1081" s="98"/>
      <c r="AX1081" s="98"/>
      <c r="AY1081" s="98"/>
      <c r="AZ1081" s="98"/>
      <c r="BA1081" s="98"/>
      <c r="BB1081" s="98"/>
      <c r="BC1081" s="98"/>
      <c r="BD1081" s="98"/>
      <c r="BE1081" s="98"/>
      <c r="BF1081" s="98"/>
      <c r="BG1081" s="98"/>
      <c r="BH1081" s="98"/>
      <c r="BI1081" s="98"/>
      <c r="BJ1081" s="98"/>
      <c r="BK1081" s="98"/>
      <c r="BL1081" s="98"/>
      <c r="BM1081" s="98"/>
      <c r="BN1081" s="99">
        <v>4</v>
      </c>
    </row>
    <row r="1082" spans="42:66">
      <c r="AP1082" s="17"/>
      <c r="AQ1082" s="100" t="s">
        <v>153</v>
      </c>
      <c r="AR1082" s="97"/>
      <c r="AS1082" s="98"/>
      <c r="AT1082" s="98"/>
      <c r="AU1082" s="98"/>
      <c r="AV1082" s="98"/>
      <c r="AW1082" s="98"/>
      <c r="AX1082" s="98"/>
      <c r="AY1082" s="98"/>
      <c r="AZ1082" s="98"/>
      <c r="BA1082" s="98"/>
      <c r="BB1082" s="98"/>
      <c r="BC1082" s="98"/>
      <c r="BD1082" s="98"/>
      <c r="BE1082" s="98"/>
      <c r="BF1082" s="98"/>
      <c r="BG1082" s="98"/>
      <c r="BH1082" s="98"/>
      <c r="BI1082" s="98"/>
      <c r="BJ1082" s="98"/>
      <c r="BK1082" s="98"/>
      <c r="BL1082" s="98"/>
      <c r="BM1082" s="98"/>
      <c r="BN1082" s="99">
        <v>4</v>
      </c>
    </row>
    <row r="1083" spans="42:66">
      <c r="AP1083" s="17"/>
      <c r="AQ1083" s="100" t="s">
        <v>154</v>
      </c>
      <c r="AR1083" s="97"/>
      <c r="AS1083" s="98"/>
      <c r="AT1083" s="98"/>
      <c r="AU1083" s="98"/>
      <c r="AV1083" s="98"/>
      <c r="AW1083" s="98"/>
      <c r="AX1083" s="98"/>
      <c r="AY1083" s="98"/>
      <c r="AZ1083" s="98"/>
      <c r="BA1083" s="98"/>
      <c r="BB1083" s="98"/>
      <c r="BC1083" s="98"/>
      <c r="BD1083" s="98"/>
      <c r="BE1083" s="98"/>
      <c r="BF1083" s="98"/>
      <c r="BG1083" s="98"/>
      <c r="BH1083" s="98"/>
      <c r="BI1083" s="98"/>
      <c r="BJ1083" s="98"/>
      <c r="BK1083" s="98"/>
      <c r="BL1083" s="98"/>
      <c r="BM1083" s="98"/>
      <c r="BN1083" s="99">
        <v>4</v>
      </c>
    </row>
    <row r="1084" spans="42:66">
      <c r="AP1084" s="17"/>
      <c r="AQ1084" s="100" t="s">
        <v>155</v>
      </c>
      <c r="AR1084" s="97"/>
      <c r="AS1084" s="98"/>
      <c r="AT1084" s="98"/>
      <c r="AU1084" s="98"/>
      <c r="AV1084" s="98"/>
      <c r="AW1084" s="98"/>
      <c r="AX1084" s="98"/>
      <c r="AY1084" s="98"/>
      <c r="AZ1084" s="98"/>
      <c r="BA1084" s="98"/>
      <c r="BB1084" s="98"/>
      <c r="BC1084" s="98"/>
      <c r="BD1084" s="98"/>
      <c r="BE1084" s="98"/>
      <c r="BF1084" s="98"/>
      <c r="BG1084" s="98"/>
      <c r="BH1084" s="98"/>
      <c r="BI1084" s="98"/>
      <c r="BJ1084" s="98"/>
      <c r="BK1084" s="98"/>
      <c r="BL1084" s="98"/>
      <c r="BM1084" s="98"/>
      <c r="BN1084" s="99">
        <v>4</v>
      </c>
    </row>
    <row r="1085" spans="42:66">
      <c r="AP1085" s="17"/>
      <c r="AQ1085" s="100" t="s">
        <v>156</v>
      </c>
      <c r="AR1085" s="97"/>
      <c r="AS1085" s="98"/>
      <c r="AT1085" s="98"/>
      <c r="AU1085" s="98"/>
      <c r="AV1085" s="98"/>
      <c r="AW1085" s="98"/>
      <c r="AX1085" s="98"/>
      <c r="AY1085" s="98"/>
      <c r="AZ1085" s="98"/>
      <c r="BA1085" s="98"/>
      <c r="BB1085" s="98"/>
      <c r="BC1085" s="98"/>
      <c r="BD1085" s="98"/>
      <c r="BE1085" s="98"/>
      <c r="BF1085" s="98"/>
      <c r="BG1085" s="98"/>
      <c r="BH1085" s="98"/>
      <c r="BI1085" s="98"/>
      <c r="BJ1085" s="98"/>
      <c r="BK1085" s="98"/>
      <c r="BL1085" s="98"/>
      <c r="BM1085" s="98"/>
      <c r="BN1085" s="99">
        <v>4</v>
      </c>
    </row>
    <row r="1086" spans="42:66">
      <c r="AP1086" s="17"/>
      <c r="AQ1086" s="100" t="s">
        <v>157</v>
      </c>
      <c r="AR1086" s="97"/>
      <c r="AS1086" s="98"/>
      <c r="AT1086" s="98"/>
      <c r="AU1086" s="98"/>
      <c r="AV1086" s="98"/>
      <c r="AW1086" s="98"/>
      <c r="AX1086" s="98"/>
      <c r="AY1086" s="98"/>
      <c r="AZ1086" s="98"/>
      <c r="BA1086" s="98"/>
      <c r="BB1086" s="98"/>
      <c r="BC1086" s="98"/>
      <c r="BD1086" s="98"/>
      <c r="BE1086" s="98"/>
      <c r="BF1086" s="98"/>
      <c r="BG1086" s="98"/>
      <c r="BH1086" s="98"/>
      <c r="BI1086" s="98"/>
      <c r="BJ1086" s="98"/>
      <c r="BK1086" s="98"/>
      <c r="BL1086" s="98"/>
      <c r="BM1086" s="98"/>
      <c r="BN1086" s="99">
        <v>5</v>
      </c>
    </row>
    <row r="1087" spans="42:66">
      <c r="AP1087" s="15" t="s">
        <v>76</v>
      </c>
      <c r="AQ1087" s="93" t="s">
        <v>140</v>
      </c>
      <c r="AR1087" s="94"/>
      <c r="AS1087" s="95"/>
      <c r="AT1087" s="95"/>
      <c r="AU1087" s="95"/>
      <c r="AV1087" s="95"/>
      <c r="AW1087" s="95"/>
      <c r="AX1087" s="95"/>
      <c r="AY1087" s="95"/>
      <c r="AZ1087" s="95"/>
      <c r="BA1087" s="95"/>
      <c r="BB1087" s="95">
        <v>5</v>
      </c>
      <c r="BC1087" s="95"/>
      <c r="BD1087" s="95"/>
      <c r="BE1087" s="95"/>
      <c r="BF1087" s="95"/>
      <c r="BG1087" s="95"/>
      <c r="BH1087" s="95"/>
      <c r="BI1087" s="95"/>
      <c r="BJ1087" s="95"/>
      <c r="BK1087" s="95"/>
      <c r="BL1087" s="95"/>
      <c r="BM1087" s="95"/>
      <c r="BN1087" s="96"/>
    </row>
    <row r="1088" spans="42:66">
      <c r="AP1088" s="17"/>
      <c r="AQ1088" s="100" t="s">
        <v>141</v>
      </c>
      <c r="AR1088" s="97"/>
      <c r="AS1088" s="98"/>
      <c r="AT1088" s="98"/>
      <c r="AU1088" s="98"/>
      <c r="AV1088" s="98"/>
      <c r="AW1088" s="98"/>
      <c r="AX1088" s="98"/>
      <c r="AY1088" s="98"/>
      <c r="AZ1088" s="98"/>
      <c r="BA1088" s="98"/>
      <c r="BB1088" s="98">
        <v>4</v>
      </c>
      <c r="BC1088" s="98"/>
      <c r="BD1088" s="98"/>
      <c r="BE1088" s="98"/>
      <c r="BF1088" s="98"/>
      <c r="BG1088" s="98"/>
      <c r="BH1088" s="98"/>
      <c r="BI1088" s="98"/>
      <c r="BJ1088" s="98"/>
      <c r="BK1088" s="98"/>
      <c r="BL1088" s="98"/>
      <c r="BM1088" s="98"/>
      <c r="BN1088" s="99"/>
    </row>
    <row r="1089" spans="42:66">
      <c r="AP1089" s="17"/>
      <c r="AQ1089" s="100" t="s">
        <v>142</v>
      </c>
      <c r="AR1089" s="97"/>
      <c r="AS1089" s="98"/>
      <c r="AT1089" s="98"/>
      <c r="AU1089" s="98"/>
      <c r="AV1089" s="98"/>
      <c r="AW1089" s="98"/>
      <c r="AX1089" s="98"/>
      <c r="AY1089" s="98"/>
      <c r="AZ1089" s="98"/>
      <c r="BA1089" s="98"/>
      <c r="BB1089" s="98">
        <v>4</v>
      </c>
      <c r="BC1089" s="98"/>
      <c r="BD1089" s="98"/>
      <c r="BE1089" s="98"/>
      <c r="BF1089" s="98"/>
      <c r="BG1089" s="98"/>
      <c r="BH1089" s="98"/>
      <c r="BI1089" s="98"/>
      <c r="BJ1089" s="98"/>
      <c r="BK1089" s="98"/>
      <c r="BL1089" s="98"/>
      <c r="BM1089" s="98"/>
      <c r="BN1089" s="99"/>
    </row>
    <row r="1090" spans="42:66">
      <c r="AP1090" s="17"/>
      <c r="AQ1090" s="100" t="s">
        <v>143</v>
      </c>
      <c r="AR1090" s="97"/>
      <c r="AS1090" s="98"/>
      <c r="AT1090" s="98"/>
      <c r="AU1090" s="98"/>
      <c r="AV1090" s="98"/>
      <c r="AW1090" s="98"/>
      <c r="AX1090" s="98"/>
      <c r="AY1090" s="98"/>
      <c r="AZ1090" s="98"/>
      <c r="BA1090" s="98"/>
      <c r="BB1090" s="98">
        <v>5</v>
      </c>
      <c r="BC1090" s="98"/>
      <c r="BD1090" s="98"/>
      <c r="BE1090" s="98"/>
      <c r="BF1090" s="98"/>
      <c r="BG1090" s="98"/>
      <c r="BH1090" s="98"/>
      <c r="BI1090" s="98"/>
      <c r="BJ1090" s="98"/>
      <c r="BK1090" s="98"/>
      <c r="BL1090" s="98"/>
      <c r="BM1090" s="98"/>
      <c r="BN1090" s="99"/>
    </row>
    <row r="1091" spans="42:66">
      <c r="AP1091" s="17"/>
      <c r="AQ1091" s="100" t="s">
        <v>144</v>
      </c>
      <c r="AR1091" s="97"/>
      <c r="AS1091" s="98"/>
      <c r="AT1091" s="98"/>
      <c r="AU1091" s="98"/>
      <c r="AV1091" s="98"/>
      <c r="AW1091" s="98"/>
      <c r="AX1091" s="98"/>
      <c r="AY1091" s="98"/>
      <c r="AZ1091" s="98"/>
      <c r="BA1091" s="98"/>
      <c r="BB1091" s="98">
        <v>4</v>
      </c>
      <c r="BC1091" s="98"/>
      <c r="BD1091" s="98"/>
      <c r="BE1091" s="98"/>
      <c r="BF1091" s="98"/>
      <c r="BG1091" s="98"/>
      <c r="BH1091" s="98"/>
      <c r="BI1091" s="98"/>
      <c r="BJ1091" s="98"/>
      <c r="BK1091" s="98"/>
      <c r="BL1091" s="98"/>
      <c r="BM1091" s="98"/>
      <c r="BN1091" s="99"/>
    </row>
    <row r="1092" spans="42:66">
      <c r="AP1092" s="17"/>
      <c r="AQ1092" s="100" t="s">
        <v>145</v>
      </c>
      <c r="AR1092" s="97"/>
      <c r="AS1092" s="98"/>
      <c r="AT1092" s="98"/>
      <c r="AU1092" s="98"/>
      <c r="AV1092" s="98"/>
      <c r="AW1092" s="98"/>
      <c r="AX1092" s="98"/>
      <c r="AY1092" s="98"/>
      <c r="AZ1092" s="98"/>
      <c r="BA1092" s="98"/>
      <c r="BB1092" s="98">
        <v>4</v>
      </c>
      <c r="BC1092" s="98"/>
      <c r="BD1092" s="98"/>
      <c r="BE1092" s="98"/>
      <c r="BF1092" s="98"/>
      <c r="BG1092" s="98"/>
      <c r="BH1092" s="98"/>
      <c r="BI1092" s="98"/>
      <c r="BJ1092" s="98"/>
      <c r="BK1092" s="98"/>
      <c r="BL1092" s="98"/>
      <c r="BM1092" s="98"/>
      <c r="BN1092" s="99"/>
    </row>
    <row r="1093" spans="42:66">
      <c r="AP1093" s="17"/>
      <c r="AQ1093" s="100" t="s">
        <v>146</v>
      </c>
      <c r="AR1093" s="97"/>
      <c r="AS1093" s="98"/>
      <c r="AT1093" s="98"/>
      <c r="AU1093" s="98"/>
      <c r="AV1093" s="98"/>
      <c r="AW1093" s="98"/>
      <c r="AX1093" s="98"/>
      <c r="AY1093" s="98"/>
      <c r="AZ1093" s="98"/>
      <c r="BA1093" s="98"/>
      <c r="BB1093" s="98">
        <v>5</v>
      </c>
      <c r="BC1093" s="98"/>
      <c r="BD1093" s="98"/>
      <c r="BE1093" s="98"/>
      <c r="BF1093" s="98"/>
      <c r="BG1093" s="98"/>
      <c r="BH1093" s="98"/>
      <c r="BI1093" s="98"/>
      <c r="BJ1093" s="98"/>
      <c r="BK1093" s="98"/>
      <c r="BL1093" s="98"/>
      <c r="BM1093" s="98"/>
      <c r="BN1093" s="99"/>
    </row>
    <row r="1094" spans="42:66">
      <c r="AP1094" s="17"/>
      <c r="AQ1094" s="100" t="s">
        <v>147</v>
      </c>
      <c r="AR1094" s="97"/>
      <c r="AS1094" s="98"/>
      <c r="AT1094" s="98"/>
      <c r="AU1094" s="98"/>
      <c r="AV1094" s="98"/>
      <c r="AW1094" s="98"/>
      <c r="AX1094" s="98"/>
      <c r="AY1094" s="98"/>
      <c r="AZ1094" s="98"/>
      <c r="BA1094" s="98"/>
      <c r="BB1094" s="98">
        <v>3</v>
      </c>
      <c r="BC1094" s="98"/>
      <c r="BD1094" s="98"/>
      <c r="BE1094" s="98"/>
      <c r="BF1094" s="98"/>
      <c r="BG1094" s="98"/>
      <c r="BH1094" s="98"/>
      <c r="BI1094" s="98"/>
      <c r="BJ1094" s="98"/>
      <c r="BK1094" s="98"/>
      <c r="BL1094" s="98"/>
      <c r="BM1094" s="98"/>
      <c r="BN1094" s="99"/>
    </row>
    <row r="1095" spans="42:66">
      <c r="AP1095" s="17"/>
      <c r="AQ1095" s="100" t="s">
        <v>148</v>
      </c>
      <c r="AR1095" s="97"/>
      <c r="AS1095" s="98"/>
      <c r="AT1095" s="98"/>
      <c r="AU1095" s="98"/>
      <c r="AV1095" s="98"/>
      <c r="AW1095" s="98"/>
      <c r="AX1095" s="98"/>
      <c r="AY1095" s="98"/>
      <c r="AZ1095" s="98"/>
      <c r="BA1095" s="98"/>
      <c r="BB1095" s="98">
        <v>4</v>
      </c>
      <c r="BC1095" s="98"/>
      <c r="BD1095" s="98"/>
      <c r="BE1095" s="98"/>
      <c r="BF1095" s="98"/>
      <c r="BG1095" s="98"/>
      <c r="BH1095" s="98"/>
      <c r="BI1095" s="98"/>
      <c r="BJ1095" s="98"/>
      <c r="BK1095" s="98"/>
      <c r="BL1095" s="98"/>
      <c r="BM1095" s="98"/>
      <c r="BN1095" s="99"/>
    </row>
    <row r="1096" spans="42:66">
      <c r="AP1096" s="17"/>
      <c r="AQ1096" s="100" t="s">
        <v>149</v>
      </c>
      <c r="AR1096" s="97"/>
      <c r="AS1096" s="98"/>
      <c r="AT1096" s="98"/>
      <c r="AU1096" s="98"/>
      <c r="AV1096" s="98"/>
      <c r="AW1096" s="98"/>
      <c r="AX1096" s="98"/>
      <c r="AY1096" s="98"/>
      <c r="AZ1096" s="98"/>
      <c r="BA1096" s="98"/>
      <c r="BB1096" s="98">
        <v>2</v>
      </c>
      <c r="BC1096" s="98"/>
      <c r="BD1096" s="98"/>
      <c r="BE1096" s="98"/>
      <c r="BF1096" s="98"/>
      <c r="BG1096" s="98"/>
      <c r="BH1096" s="98"/>
      <c r="BI1096" s="98"/>
      <c r="BJ1096" s="98"/>
      <c r="BK1096" s="98"/>
      <c r="BL1096" s="98"/>
      <c r="BM1096" s="98"/>
      <c r="BN1096" s="99"/>
    </row>
    <row r="1097" spans="42:66">
      <c r="AP1097" s="17"/>
      <c r="AQ1097" s="100" t="s">
        <v>150</v>
      </c>
      <c r="AR1097" s="97"/>
      <c r="AS1097" s="98"/>
      <c r="AT1097" s="98"/>
      <c r="AU1097" s="98"/>
      <c r="AV1097" s="98"/>
      <c r="AW1097" s="98"/>
      <c r="AX1097" s="98"/>
      <c r="AY1097" s="98"/>
      <c r="AZ1097" s="98"/>
      <c r="BA1097" s="98"/>
      <c r="BB1097" s="98">
        <v>3</v>
      </c>
      <c r="BC1097" s="98"/>
      <c r="BD1097" s="98"/>
      <c r="BE1097" s="98"/>
      <c r="BF1097" s="98"/>
      <c r="BG1097" s="98"/>
      <c r="BH1097" s="98"/>
      <c r="BI1097" s="98"/>
      <c r="BJ1097" s="98"/>
      <c r="BK1097" s="98"/>
      <c r="BL1097" s="98"/>
      <c r="BM1097" s="98"/>
      <c r="BN1097" s="99"/>
    </row>
    <row r="1098" spans="42:66">
      <c r="AP1098" s="17"/>
      <c r="AQ1098" s="100" t="s">
        <v>151</v>
      </c>
      <c r="AR1098" s="97"/>
      <c r="AS1098" s="98"/>
      <c r="AT1098" s="98"/>
      <c r="AU1098" s="98"/>
      <c r="AV1098" s="98"/>
      <c r="AW1098" s="98"/>
      <c r="AX1098" s="98"/>
      <c r="AY1098" s="98"/>
      <c r="AZ1098" s="98"/>
      <c r="BA1098" s="98"/>
      <c r="BB1098" s="98">
        <v>3</v>
      </c>
      <c r="BC1098" s="98"/>
      <c r="BD1098" s="98"/>
      <c r="BE1098" s="98"/>
      <c r="BF1098" s="98"/>
      <c r="BG1098" s="98"/>
      <c r="BH1098" s="98"/>
      <c r="BI1098" s="98"/>
      <c r="BJ1098" s="98"/>
      <c r="BK1098" s="98"/>
      <c r="BL1098" s="98"/>
      <c r="BM1098" s="98"/>
      <c r="BN1098" s="99"/>
    </row>
    <row r="1099" spans="42:66">
      <c r="AP1099" s="17"/>
      <c r="AQ1099" s="100" t="s">
        <v>152</v>
      </c>
      <c r="AR1099" s="97"/>
      <c r="AS1099" s="98"/>
      <c r="AT1099" s="98"/>
      <c r="AU1099" s="98"/>
      <c r="AV1099" s="98"/>
      <c r="AW1099" s="98"/>
      <c r="AX1099" s="98"/>
      <c r="AY1099" s="98"/>
      <c r="AZ1099" s="98"/>
      <c r="BA1099" s="98"/>
      <c r="BB1099" s="98">
        <v>3</v>
      </c>
      <c r="BC1099" s="98"/>
      <c r="BD1099" s="98"/>
      <c r="BE1099" s="98"/>
      <c r="BF1099" s="98"/>
      <c r="BG1099" s="98"/>
      <c r="BH1099" s="98"/>
      <c r="BI1099" s="98"/>
      <c r="BJ1099" s="98"/>
      <c r="BK1099" s="98"/>
      <c r="BL1099" s="98"/>
      <c r="BM1099" s="98"/>
      <c r="BN1099" s="99"/>
    </row>
    <row r="1100" spans="42:66">
      <c r="AP1100" s="17"/>
      <c r="AQ1100" s="100" t="s">
        <v>153</v>
      </c>
      <c r="AR1100" s="97"/>
      <c r="AS1100" s="98"/>
      <c r="AT1100" s="98"/>
      <c r="AU1100" s="98"/>
      <c r="AV1100" s="98"/>
      <c r="AW1100" s="98"/>
      <c r="AX1100" s="98"/>
      <c r="AY1100" s="98"/>
      <c r="AZ1100" s="98"/>
      <c r="BA1100" s="98"/>
      <c r="BB1100" s="98">
        <v>4</v>
      </c>
      <c r="BC1100" s="98"/>
      <c r="BD1100" s="98"/>
      <c r="BE1100" s="98"/>
      <c r="BF1100" s="98"/>
      <c r="BG1100" s="98"/>
      <c r="BH1100" s="98"/>
      <c r="BI1100" s="98"/>
      <c r="BJ1100" s="98"/>
      <c r="BK1100" s="98"/>
      <c r="BL1100" s="98"/>
      <c r="BM1100" s="98"/>
      <c r="BN1100" s="99"/>
    </row>
    <row r="1101" spans="42:66">
      <c r="AP1101" s="17"/>
      <c r="AQ1101" s="100" t="s">
        <v>154</v>
      </c>
      <c r="AR1101" s="97"/>
      <c r="AS1101" s="98"/>
      <c r="AT1101" s="98"/>
      <c r="AU1101" s="98"/>
      <c r="AV1101" s="98"/>
      <c r="AW1101" s="98"/>
      <c r="AX1101" s="98"/>
      <c r="AY1101" s="98"/>
      <c r="AZ1101" s="98"/>
      <c r="BA1101" s="98"/>
      <c r="BB1101" s="98">
        <v>4</v>
      </c>
      <c r="BC1101" s="98"/>
      <c r="BD1101" s="98"/>
      <c r="BE1101" s="98"/>
      <c r="BF1101" s="98"/>
      <c r="BG1101" s="98"/>
      <c r="BH1101" s="98"/>
      <c r="BI1101" s="98"/>
      <c r="BJ1101" s="98"/>
      <c r="BK1101" s="98"/>
      <c r="BL1101" s="98"/>
      <c r="BM1101" s="98"/>
      <c r="BN1101" s="99"/>
    </row>
    <row r="1102" spans="42:66">
      <c r="AP1102" s="17"/>
      <c r="AQ1102" s="100" t="s">
        <v>155</v>
      </c>
      <c r="AR1102" s="97"/>
      <c r="AS1102" s="98"/>
      <c r="AT1102" s="98"/>
      <c r="AU1102" s="98"/>
      <c r="AV1102" s="98"/>
      <c r="AW1102" s="98"/>
      <c r="AX1102" s="98"/>
      <c r="AY1102" s="98"/>
      <c r="AZ1102" s="98"/>
      <c r="BA1102" s="98"/>
      <c r="BB1102" s="98">
        <v>4</v>
      </c>
      <c r="BC1102" s="98"/>
      <c r="BD1102" s="98"/>
      <c r="BE1102" s="98"/>
      <c r="BF1102" s="98"/>
      <c r="BG1102" s="98"/>
      <c r="BH1102" s="98"/>
      <c r="BI1102" s="98"/>
      <c r="BJ1102" s="98"/>
      <c r="BK1102" s="98"/>
      <c r="BL1102" s="98"/>
      <c r="BM1102" s="98"/>
      <c r="BN1102" s="99"/>
    </row>
    <row r="1103" spans="42:66">
      <c r="AP1103" s="17"/>
      <c r="AQ1103" s="100" t="s">
        <v>156</v>
      </c>
      <c r="AR1103" s="97"/>
      <c r="AS1103" s="98"/>
      <c r="AT1103" s="98"/>
      <c r="AU1103" s="98"/>
      <c r="AV1103" s="98"/>
      <c r="AW1103" s="98"/>
      <c r="AX1103" s="98"/>
      <c r="AY1103" s="98"/>
      <c r="AZ1103" s="98"/>
      <c r="BA1103" s="98"/>
      <c r="BB1103" s="98">
        <v>3</v>
      </c>
      <c r="BC1103" s="98"/>
      <c r="BD1103" s="98"/>
      <c r="BE1103" s="98"/>
      <c r="BF1103" s="98"/>
      <c r="BG1103" s="98"/>
      <c r="BH1103" s="98"/>
      <c r="BI1103" s="98"/>
      <c r="BJ1103" s="98"/>
      <c r="BK1103" s="98"/>
      <c r="BL1103" s="98"/>
      <c r="BM1103" s="98"/>
      <c r="BN1103" s="99"/>
    </row>
    <row r="1104" spans="42:66">
      <c r="AP1104" s="17"/>
      <c r="AQ1104" s="100" t="s">
        <v>157</v>
      </c>
      <c r="AR1104" s="97"/>
      <c r="AS1104" s="98"/>
      <c r="AT1104" s="98"/>
      <c r="AU1104" s="98"/>
      <c r="AV1104" s="98"/>
      <c r="AW1104" s="98"/>
      <c r="AX1104" s="98"/>
      <c r="AY1104" s="98"/>
      <c r="AZ1104" s="98"/>
      <c r="BA1104" s="98"/>
      <c r="BB1104" s="98">
        <v>4</v>
      </c>
      <c r="BC1104" s="98"/>
      <c r="BD1104" s="98"/>
      <c r="BE1104" s="98"/>
      <c r="BF1104" s="98"/>
      <c r="BG1104" s="98"/>
      <c r="BH1104" s="98"/>
      <c r="BI1104" s="98"/>
      <c r="BJ1104" s="98"/>
      <c r="BK1104" s="98"/>
      <c r="BL1104" s="98"/>
      <c r="BM1104" s="98"/>
      <c r="BN1104" s="99"/>
    </row>
    <row r="1105" spans="42:66">
      <c r="AP1105" s="15" t="s">
        <v>62</v>
      </c>
      <c r="AQ1105" s="93" t="s">
        <v>140</v>
      </c>
      <c r="AR1105" s="94"/>
      <c r="AS1105" s="95"/>
      <c r="AT1105" s="95"/>
      <c r="AU1105" s="95"/>
      <c r="AV1105" s="95"/>
      <c r="AW1105" s="95"/>
      <c r="AX1105" s="95"/>
      <c r="AY1105" s="95"/>
      <c r="AZ1105" s="95"/>
      <c r="BA1105" s="95"/>
      <c r="BB1105" s="95"/>
      <c r="BC1105" s="95">
        <v>3</v>
      </c>
      <c r="BD1105" s="95"/>
      <c r="BE1105" s="95"/>
      <c r="BF1105" s="95"/>
      <c r="BG1105" s="95"/>
      <c r="BH1105" s="95"/>
      <c r="BI1105" s="95"/>
      <c r="BJ1105" s="95"/>
      <c r="BK1105" s="95"/>
      <c r="BL1105" s="95"/>
      <c r="BM1105" s="95"/>
      <c r="BN1105" s="96"/>
    </row>
    <row r="1106" spans="42:66">
      <c r="AP1106" s="17"/>
      <c r="AQ1106" s="100" t="s">
        <v>141</v>
      </c>
      <c r="AR1106" s="97"/>
      <c r="AS1106" s="98"/>
      <c r="AT1106" s="98"/>
      <c r="AU1106" s="98"/>
      <c r="AV1106" s="98"/>
      <c r="AW1106" s="98"/>
      <c r="AX1106" s="98"/>
      <c r="AY1106" s="98"/>
      <c r="AZ1106" s="98"/>
      <c r="BA1106" s="98"/>
      <c r="BB1106" s="98"/>
      <c r="BC1106" s="98">
        <v>3</v>
      </c>
      <c r="BD1106" s="98"/>
      <c r="BE1106" s="98"/>
      <c r="BF1106" s="98"/>
      <c r="BG1106" s="98"/>
      <c r="BH1106" s="98"/>
      <c r="BI1106" s="98"/>
      <c r="BJ1106" s="98"/>
      <c r="BK1106" s="98"/>
      <c r="BL1106" s="98"/>
      <c r="BM1106" s="98"/>
      <c r="BN1106" s="99"/>
    </row>
    <row r="1107" spans="42:66">
      <c r="AP1107" s="17"/>
      <c r="AQ1107" s="100" t="s">
        <v>142</v>
      </c>
      <c r="AR1107" s="97"/>
      <c r="AS1107" s="98"/>
      <c r="AT1107" s="98"/>
      <c r="AU1107" s="98"/>
      <c r="AV1107" s="98"/>
      <c r="AW1107" s="98"/>
      <c r="AX1107" s="98"/>
      <c r="AY1107" s="98"/>
      <c r="AZ1107" s="98"/>
      <c r="BA1107" s="98"/>
      <c r="BB1107" s="98"/>
      <c r="BC1107" s="98">
        <v>5</v>
      </c>
      <c r="BD1107" s="98"/>
      <c r="BE1107" s="98"/>
      <c r="BF1107" s="98"/>
      <c r="BG1107" s="98"/>
      <c r="BH1107" s="98"/>
      <c r="BI1107" s="98"/>
      <c r="BJ1107" s="98"/>
      <c r="BK1107" s="98"/>
      <c r="BL1107" s="98"/>
      <c r="BM1107" s="98"/>
      <c r="BN1107" s="99"/>
    </row>
    <row r="1108" spans="42:66">
      <c r="AP1108" s="17"/>
      <c r="AQ1108" s="100" t="s">
        <v>143</v>
      </c>
      <c r="AR1108" s="97"/>
      <c r="AS1108" s="98"/>
      <c r="AT1108" s="98"/>
      <c r="AU1108" s="98"/>
      <c r="AV1108" s="98"/>
      <c r="AW1108" s="98"/>
      <c r="AX1108" s="98"/>
      <c r="AY1108" s="98"/>
      <c r="AZ1108" s="98"/>
      <c r="BA1108" s="98"/>
      <c r="BB1108" s="98"/>
      <c r="BC1108" s="98">
        <v>5</v>
      </c>
      <c r="BD1108" s="98"/>
      <c r="BE1108" s="98"/>
      <c r="BF1108" s="98"/>
      <c r="BG1108" s="98"/>
      <c r="BH1108" s="98"/>
      <c r="BI1108" s="98"/>
      <c r="BJ1108" s="98"/>
      <c r="BK1108" s="98"/>
      <c r="BL1108" s="98"/>
      <c r="BM1108" s="98"/>
      <c r="BN1108" s="99"/>
    </row>
    <row r="1109" spans="42:66">
      <c r="AP1109" s="17"/>
      <c r="AQ1109" s="100" t="s">
        <v>144</v>
      </c>
      <c r="AR1109" s="97"/>
      <c r="AS1109" s="98"/>
      <c r="AT1109" s="98"/>
      <c r="AU1109" s="98"/>
      <c r="AV1109" s="98"/>
      <c r="AW1109" s="98"/>
      <c r="AX1109" s="98"/>
      <c r="AY1109" s="98"/>
      <c r="AZ1109" s="98"/>
      <c r="BA1109" s="98"/>
      <c r="BB1109" s="98"/>
      <c r="BC1109" s="98">
        <v>4</v>
      </c>
      <c r="BD1109" s="98"/>
      <c r="BE1109" s="98"/>
      <c r="BF1109" s="98"/>
      <c r="BG1109" s="98"/>
      <c r="BH1109" s="98"/>
      <c r="BI1109" s="98"/>
      <c r="BJ1109" s="98"/>
      <c r="BK1109" s="98"/>
      <c r="BL1109" s="98"/>
      <c r="BM1109" s="98"/>
      <c r="BN1109" s="99"/>
    </row>
    <row r="1110" spans="42:66">
      <c r="AP1110" s="17"/>
      <c r="AQ1110" s="100" t="s">
        <v>145</v>
      </c>
      <c r="AR1110" s="97"/>
      <c r="AS1110" s="98"/>
      <c r="AT1110" s="98"/>
      <c r="AU1110" s="98"/>
      <c r="AV1110" s="98"/>
      <c r="AW1110" s="98"/>
      <c r="AX1110" s="98"/>
      <c r="AY1110" s="98"/>
      <c r="AZ1110" s="98"/>
      <c r="BA1110" s="98"/>
      <c r="BB1110" s="98"/>
      <c r="BC1110" s="98">
        <v>3</v>
      </c>
      <c r="BD1110" s="98"/>
      <c r="BE1110" s="98"/>
      <c r="BF1110" s="98"/>
      <c r="BG1110" s="98"/>
      <c r="BH1110" s="98"/>
      <c r="BI1110" s="98"/>
      <c r="BJ1110" s="98"/>
      <c r="BK1110" s="98"/>
      <c r="BL1110" s="98"/>
      <c r="BM1110" s="98"/>
      <c r="BN1110" s="99"/>
    </row>
    <row r="1111" spans="42:66">
      <c r="AP1111" s="17"/>
      <c r="AQ1111" s="100" t="s">
        <v>146</v>
      </c>
      <c r="AR1111" s="97"/>
      <c r="AS1111" s="98"/>
      <c r="AT1111" s="98"/>
      <c r="AU1111" s="98"/>
      <c r="AV1111" s="98"/>
      <c r="AW1111" s="98"/>
      <c r="AX1111" s="98"/>
      <c r="AY1111" s="98"/>
      <c r="AZ1111" s="98"/>
      <c r="BA1111" s="98"/>
      <c r="BB1111" s="98"/>
      <c r="BC1111" s="98">
        <v>4</v>
      </c>
      <c r="BD1111" s="98"/>
      <c r="BE1111" s="98"/>
      <c r="BF1111" s="98"/>
      <c r="BG1111" s="98"/>
      <c r="BH1111" s="98"/>
      <c r="BI1111" s="98"/>
      <c r="BJ1111" s="98"/>
      <c r="BK1111" s="98"/>
      <c r="BL1111" s="98"/>
      <c r="BM1111" s="98"/>
      <c r="BN1111" s="99"/>
    </row>
    <row r="1112" spans="42:66">
      <c r="AP1112" s="17"/>
      <c r="AQ1112" s="100" t="s">
        <v>147</v>
      </c>
      <c r="AR1112" s="97"/>
      <c r="AS1112" s="98"/>
      <c r="AT1112" s="98"/>
      <c r="AU1112" s="98"/>
      <c r="AV1112" s="98"/>
      <c r="AW1112" s="98"/>
      <c r="AX1112" s="98"/>
      <c r="AY1112" s="98"/>
      <c r="AZ1112" s="98"/>
      <c r="BA1112" s="98"/>
      <c r="BB1112" s="98"/>
      <c r="BC1112" s="98">
        <v>4</v>
      </c>
      <c r="BD1112" s="98"/>
      <c r="BE1112" s="98"/>
      <c r="BF1112" s="98"/>
      <c r="BG1112" s="98"/>
      <c r="BH1112" s="98"/>
      <c r="BI1112" s="98"/>
      <c r="BJ1112" s="98"/>
      <c r="BK1112" s="98"/>
      <c r="BL1112" s="98"/>
      <c r="BM1112" s="98"/>
      <c r="BN1112" s="99"/>
    </row>
    <row r="1113" spans="42:66">
      <c r="AP1113" s="17"/>
      <c r="AQ1113" s="100" t="s">
        <v>148</v>
      </c>
      <c r="AR1113" s="97"/>
      <c r="AS1113" s="98"/>
      <c r="AT1113" s="98"/>
      <c r="AU1113" s="98"/>
      <c r="AV1113" s="98"/>
      <c r="AW1113" s="98"/>
      <c r="AX1113" s="98"/>
      <c r="AY1113" s="98"/>
      <c r="AZ1113" s="98"/>
      <c r="BA1113" s="98"/>
      <c r="BB1113" s="98"/>
      <c r="BC1113" s="98">
        <v>3</v>
      </c>
      <c r="BD1113" s="98"/>
      <c r="BE1113" s="98"/>
      <c r="BF1113" s="98"/>
      <c r="BG1113" s="98"/>
      <c r="BH1113" s="98"/>
      <c r="BI1113" s="98"/>
      <c r="BJ1113" s="98"/>
      <c r="BK1113" s="98"/>
      <c r="BL1113" s="98"/>
      <c r="BM1113" s="98"/>
      <c r="BN1113" s="99"/>
    </row>
    <row r="1114" spans="42:66">
      <c r="AP1114" s="17"/>
      <c r="AQ1114" s="100" t="s">
        <v>149</v>
      </c>
      <c r="AR1114" s="97"/>
      <c r="AS1114" s="98"/>
      <c r="AT1114" s="98"/>
      <c r="AU1114" s="98"/>
      <c r="AV1114" s="98"/>
      <c r="AW1114" s="98"/>
      <c r="AX1114" s="98"/>
      <c r="AY1114" s="98"/>
      <c r="AZ1114" s="98"/>
      <c r="BA1114" s="98"/>
      <c r="BB1114" s="98"/>
      <c r="BC1114" s="98">
        <v>3</v>
      </c>
      <c r="BD1114" s="98"/>
      <c r="BE1114" s="98"/>
      <c r="BF1114" s="98"/>
      <c r="BG1114" s="98"/>
      <c r="BH1114" s="98"/>
      <c r="BI1114" s="98"/>
      <c r="BJ1114" s="98"/>
      <c r="BK1114" s="98"/>
      <c r="BL1114" s="98"/>
      <c r="BM1114" s="98"/>
      <c r="BN1114" s="99"/>
    </row>
    <row r="1115" spans="42:66">
      <c r="AP1115" s="17"/>
      <c r="AQ1115" s="100" t="s">
        <v>150</v>
      </c>
      <c r="AR1115" s="97"/>
      <c r="AS1115" s="98"/>
      <c r="AT1115" s="98"/>
      <c r="AU1115" s="98"/>
      <c r="AV1115" s="98"/>
      <c r="AW1115" s="98"/>
      <c r="AX1115" s="98"/>
      <c r="AY1115" s="98"/>
      <c r="AZ1115" s="98"/>
      <c r="BA1115" s="98"/>
      <c r="BB1115" s="98"/>
      <c r="BC1115" s="98">
        <v>2</v>
      </c>
      <c r="BD1115" s="98"/>
      <c r="BE1115" s="98"/>
      <c r="BF1115" s="98"/>
      <c r="BG1115" s="98"/>
      <c r="BH1115" s="98"/>
      <c r="BI1115" s="98"/>
      <c r="BJ1115" s="98"/>
      <c r="BK1115" s="98"/>
      <c r="BL1115" s="98"/>
      <c r="BM1115" s="98"/>
      <c r="BN1115" s="99"/>
    </row>
    <row r="1116" spans="42:66">
      <c r="AP1116" s="17"/>
      <c r="AQ1116" s="100" t="s">
        <v>151</v>
      </c>
      <c r="AR1116" s="97"/>
      <c r="AS1116" s="98"/>
      <c r="AT1116" s="98"/>
      <c r="AU1116" s="98"/>
      <c r="AV1116" s="98"/>
      <c r="AW1116" s="98"/>
      <c r="AX1116" s="98"/>
      <c r="AY1116" s="98"/>
      <c r="AZ1116" s="98"/>
      <c r="BA1116" s="98"/>
      <c r="BB1116" s="98"/>
      <c r="BC1116" s="98">
        <v>3</v>
      </c>
      <c r="BD1116" s="98"/>
      <c r="BE1116" s="98"/>
      <c r="BF1116" s="98"/>
      <c r="BG1116" s="98"/>
      <c r="BH1116" s="98"/>
      <c r="BI1116" s="98"/>
      <c r="BJ1116" s="98"/>
      <c r="BK1116" s="98"/>
      <c r="BL1116" s="98"/>
      <c r="BM1116" s="98"/>
      <c r="BN1116" s="99"/>
    </row>
    <row r="1117" spans="42:66">
      <c r="AP1117" s="17"/>
      <c r="AQ1117" s="100" t="s">
        <v>152</v>
      </c>
      <c r="AR1117" s="97"/>
      <c r="AS1117" s="98"/>
      <c r="AT1117" s="98"/>
      <c r="AU1117" s="98"/>
      <c r="AV1117" s="98"/>
      <c r="AW1117" s="98"/>
      <c r="AX1117" s="98"/>
      <c r="AY1117" s="98"/>
      <c r="AZ1117" s="98"/>
      <c r="BA1117" s="98"/>
      <c r="BB1117" s="98"/>
      <c r="BC1117" s="98">
        <v>2</v>
      </c>
      <c r="BD1117" s="98"/>
      <c r="BE1117" s="98"/>
      <c r="BF1117" s="98"/>
      <c r="BG1117" s="98"/>
      <c r="BH1117" s="98"/>
      <c r="BI1117" s="98"/>
      <c r="BJ1117" s="98"/>
      <c r="BK1117" s="98"/>
      <c r="BL1117" s="98"/>
      <c r="BM1117" s="98"/>
      <c r="BN1117" s="99"/>
    </row>
    <row r="1118" spans="42:66">
      <c r="AP1118" s="17"/>
      <c r="AQ1118" s="100" t="s">
        <v>153</v>
      </c>
      <c r="AR1118" s="97"/>
      <c r="AS1118" s="98"/>
      <c r="AT1118" s="98"/>
      <c r="AU1118" s="98"/>
      <c r="AV1118" s="98"/>
      <c r="AW1118" s="98"/>
      <c r="AX1118" s="98"/>
      <c r="AY1118" s="98"/>
      <c r="AZ1118" s="98"/>
      <c r="BA1118" s="98"/>
      <c r="BB1118" s="98"/>
      <c r="BC1118" s="98">
        <v>3</v>
      </c>
      <c r="BD1118" s="98"/>
      <c r="BE1118" s="98"/>
      <c r="BF1118" s="98"/>
      <c r="BG1118" s="98"/>
      <c r="BH1118" s="98"/>
      <c r="BI1118" s="98"/>
      <c r="BJ1118" s="98"/>
      <c r="BK1118" s="98"/>
      <c r="BL1118" s="98"/>
      <c r="BM1118" s="98"/>
      <c r="BN1118" s="99"/>
    </row>
    <row r="1119" spans="42:66">
      <c r="AP1119" s="17"/>
      <c r="AQ1119" s="100" t="s">
        <v>154</v>
      </c>
      <c r="AR1119" s="97"/>
      <c r="AS1119" s="98"/>
      <c r="AT1119" s="98"/>
      <c r="AU1119" s="98"/>
      <c r="AV1119" s="98"/>
      <c r="AW1119" s="98"/>
      <c r="AX1119" s="98"/>
      <c r="AY1119" s="98"/>
      <c r="AZ1119" s="98"/>
      <c r="BA1119" s="98"/>
      <c r="BB1119" s="98"/>
      <c r="BC1119" s="98">
        <v>3</v>
      </c>
      <c r="BD1119" s="98"/>
      <c r="BE1119" s="98"/>
      <c r="BF1119" s="98"/>
      <c r="BG1119" s="98"/>
      <c r="BH1119" s="98"/>
      <c r="BI1119" s="98"/>
      <c r="BJ1119" s="98"/>
      <c r="BK1119" s="98"/>
      <c r="BL1119" s="98"/>
      <c r="BM1119" s="98"/>
      <c r="BN1119" s="99"/>
    </row>
    <row r="1120" spans="42:66">
      <c r="AP1120" s="17"/>
      <c r="AQ1120" s="100" t="s">
        <v>155</v>
      </c>
      <c r="AR1120" s="97"/>
      <c r="AS1120" s="98"/>
      <c r="AT1120" s="98"/>
      <c r="AU1120" s="98"/>
      <c r="AV1120" s="98"/>
      <c r="AW1120" s="98"/>
      <c r="AX1120" s="98"/>
      <c r="AY1120" s="98"/>
      <c r="AZ1120" s="98"/>
      <c r="BA1120" s="98"/>
      <c r="BB1120" s="98"/>
      <c r="BC1120" s="98">
        <v>2</v>
      </c>
      <c r="BD1120" s="98"/>
      <c r="BE1120" s="98"/>
      <c r="BF1120" s="98"/>
      <c r="BG1120" s="98"/>
      <c r="BH1120" s="98"/>
      <c r="BI1120" s="98"/>
      <c r="BJ1120" s="98"/>
      <c r="BK1120" s="98"/>
      <c r="BL1120" s="98"/>
      <c r="BM1120" s="98"/>
      <c r="BN1120" s="99"/>
    </row>
    <row r="1121" spans="42:66">
      <c r="AP1121" s="17"/>
      <c r="AQ1121" s="100" t="s">
        <v>156</v>
      </c>
      <c r="AR1121" s="97"/>
      <c r="AS1121" s="98"/>
      <c r="AT1121" s="98"/>
      <c r="AU1121" s="98"/>
      <c r="AV1121" s="98"/>
      <c r="AW1121" s="98"/>
      <c r="AX1121" s="98"/>
      <c r="AY1121" s="98"/>
      <c r="AZ1121" s="98"/>
      <c r="BA1121" s="98"/>
      <c r="BB1121" s="98"/>
      <c r="BC1121" s="98">
        <v>2</v>
      </c>
      <c r="BD1121" s="98"/>
      <c r="BE1121" s="98"/>
      <c r="BF1121" s="98"/>
      <c r="BG1121" s="98"/>
      <c r="BH1121" s="98"/>
      <c r="BI1121" s="98"/>
      <c r="BJ1121" s="98"/>
      <c r="BK1121" s="98"/>
      <c r="BL1121" s="98"/>
      <c r="BM1121" s="98"/>
      <c r="BN1121" s="99"/>
    </row>
    <row r="1122" spans="42:66">
      <c r="AP1122" s="17"/>
      <c r="AQ1122" s="100" t="s">
        <v>157</v>
      </c>
      <c r="AR1122" s="97"/>
      <c r="AS1122" s="98"/>
      <c r="AT1122" s="98"/>
      <c r="AU1122" s="98"/>
      <c r="AV1122" s="98"/>
      <c r="AW1122" s="98"/>
      <c r="AX1122" s="98"/>
      <c r="AY1122" s="98"/>
      <c r="AZ1122" s="98"/>
      <c r="BA1122" s="98"/>
      <c r="BB1122" s="98"/>
      <c r="BC1122" s="98">
        <v>3</v>
      </c>
      <c r="BD1122" s="98"/>
      <c r="BE1122" s="98"/>
      <c r="BF1122" s="98"/>
      <c r="BG1122" s="98"/>
      <c r="BH1122" s="98"/>
      <c r="BI1122" s="98"/>
      <c r="BJ1122" s="98"/>
      <c r="BK1122" s="98"/>
      <c r="BL1122" s="98"/>
      <c r="BM1122" s="98"/>
      <c r="BN1122" s="99"/>
    </row>
    <row r="1123" spans="42:66">
      <c r="AP1123" s="15" t="s">
        <v>33</v>
      </c>
      <c r="AQ1123" s="93" t="s">
        <v>140</v>
      </c>
      <c r="AR1123" s="94"/>
      <c r="AS1123" s="95"/>
      <c r="AT1123" s="95"/>
      <c r="AU1123" s="95"/>
      <c r="AV1123" s="95">
        <v>4</v>
      </c>
      <c r="AW1123" s="95">
        <v>5</v>
      </c>
      <c r="AX1123" s="95"/>
      <c r="AY1123" s="95"/>
      <c r="AZ1123" s="95"/>
      <c r="BA1123" s="95"/>
      <c r="BB1123" s="95"/>
      <c r="BC1123" s="95"/>
      <c r="BD1123" s="95"/>
      <c r="BE1123" s="95"/>
      <c r="BF1123" s="95"/>
      <c r="BG1123" s="95"/>
      <c r="BH1123" s="95"/>
      <c r="BI1123" s="95"/>
      <c r="BJ1123" s="95">
        <v>5</v>
      </c>
      <c r="BK1123" s="95"/>
      <c r="BL1123" s="95"/>
      <c r="BM1123" s="95">
        <v>3</v>
      </c>
      <c r="BN1123" s="96">
        <v>3</v>
      </c>
    </row>
    <row r="1124" spans="42:66">
      <c r="AP1124" s="17"/>
      <c r="AQ1124" s="100" t="s">
        <v>141</v>
      </c>
      <c r="AR1124" s="97"/>
      <c r="AS1124" s="98"/>
      <c r="AT1124" s="98"/>
      <c r="AU1124" s="98"/>
      <c r="AV1124" s="98">
        <v>3</v>
      </c>
      <c r="AW1124" s="98">
        <v>2</v>
      </c>
      <c r="AX1124" s="98"/>
      <c r="AY1124" s="98"/>
      <c r="AZ1124" s="98"/>
      <c r="BA1124" s="98"/>
      <c r="BB1124" s="98"/>
      <c r="BC1124" s="98"/>
      <c r="BD1124" s="98"/>
      <c r="BE1124" s="98"/>
      <c r="BF1124" s="98"/>
      <c r="BG1124" s="98"/>
      <c r="BH1124" s="98"/>
      <c r="BI1124" s="98"/>
      <c r="BJ1124" s="98">
        <v>4</v>
      </c>
      <c r="BK1124" s="98"/>
      <c r="BL1124" s="98"/>
      <c r="BM1124" s="98">
        <v>3</v>
      </c>
      <c r="BN1124" s="99">
        <v>3</v>
      </c>
    </row>
    <row r="1125" spans="42:66">
      <c r="AP1125" s="17"/>
      <c r="AQ1125" s="100" t="s">
        <v>142</v>
      </c>
      <c r="AR1125" s="97"/>
      <c r="AS1125" s="98"/>
      <c r="AT1125" s="98"/>
      <c r="AU1125" s="98"/>
      <c r="AV1125" s="98">
        <v>4</v>
      </c>
      <c r="AW1125" s="98">
        <v>4</v>
      </c>
      <c r="AX1125" s="98"/>
      <c r="AY1125" s="98"/>
      <c r="AZ1125" s="98"/>
      <c r="BA1125" s="98"/>
      <c r="BB1125" s="98"/>
      <c r="BC1125" s="98"/>
      <c r="BD1125" s="98"/>
      <c r="BE1125" s="98"/>
      <c r="BF1125" s="98"/>
      <c r="BG1125" s="98"/>
      <c r="BH1125" s="98"/>
      <c r="BI1125" s="98"/>
      <c r="BJ1125" s="98">
        <v>5</v>
      </c>
      <c r="BK1125" s="98"/>
      <c r="BL1125" s="98"/>
      <c r="BM1125" s="98">
        <v>4</v>
      </c>
      <c r="BN1125" s="99">
        <v>3</v>
      </c>
    </row>
    <row r="1126" spans="42:66">
      <c r="AP1126" s="17"/>
      <c r="AQ1126" s="100" t="s">
        <v>143</v>
      </c>
      <c r="AR1126" s="97"/>
      <c r="AS1126" s="98"/>
      <c r="AT1126" s="98"/>
      <c r="AU1126" s="98"/>
      <c r="AV1126" s="98">
        <v>4</v>
      </c>
      <c r="AW1126" s="98">
        <v>6</v>
      </c>
      <c r="AX1126" s="98"/>
      <c r="AY1126" s="98"/>
      <c r="AZ1126" s="98"/>
      <c r="BA1126" s="98"/>
      <c r="BB1126" s="98"/>
      <c r="BC1126" s="98"/>
      <c r="BD1126" s="98"/>
      <c r="BE1126" s="98"/>
      <c r="BF1126" s="98"/>
      <c r="BG1126" s="98"/>
      <c r="BH1126" s="98"/>
      <c r="BI1126" s="98"/>
      <c r="BJ1126" s="98">
        <v>5</v>
      </c>
      <c r="BK1126" s="98"/>
      <c r="BL1126" s="98"/>
      <c r="BM1126" s="98">
        <v>4</v>
      </c>
      <c r="BN1126" s="99">
        <v>4</v>
      </c>
    </row>
    <row r="1127" spans="42:66">
      <c r="AP1127" s="17"/>
      <c r="AQ1127" s="100" t="s">
        <v>144</v>
      </c>
      <c r="AR1127" s="97"/>
      <c r="AS1127" s="98"/>
      <c r="AT1127" s="98"/>
      <c r="AU1127" s="98"/>
      <c r="AV1127" s="98">
        <v>3</v>
      </c>
      <c r="AW1127" s="98">
        <v>4</v>
      </c>
      <c r="AX1127" s="98"/>
      <c r="AY1127" s="98"/>
      <c r="AZ1127" s="98"/>
      <c r="BA1127" s="98"/>
      <c r="BB1127" s="98"/>
      <c r="BC1127" s="98"/>
      <c r="BD1127" s="98"/>
      <c r="BE1127" s="98"/>
      <c r="BF1127" s="98"/>
      <c r="BG1127" s="98"/>
      <c r="BH1127" s="98"/>
      <c r="BI1127" s="98"/>
      <c r="BJ1127" s="98">
        <v>2</v>
      </c>
      <c r="BK1127" s="98"/>
      <c r="BL1127" s="98"/>
      <c r="BM1127" s="98">
        <v>4</v>
      </c>
      <c r="BN1127" s="99">
        <v>3</v>
      </c>
    </row>
    <row r="1128" spans="42:66">
      <c r="AP1128" s="17"/>
      <c r="AQ1128" s="100" t="s">
        <v>145</v>
      </c>
      <c r="AR1128" s="97"/>
      <c r="AS1128" s="98"/>
      <c r="AT1128" s="98"/>
      <c r="AU1128" s="98"/>
      <c r="AV1128" s="98">
        <v>3</v>
      </c>
      <c r="AW1128" s="98">
        <v>3</v>
      </c>
      <c r="AX1128" s="98"/>
      <c r="AY1128" s="98"/>
      <c r="AZ1128" s="98"/>
      <c r="BA1128" s="98"/>
      <c r="BB1128" s="98"/>
      <c r="BC1128" s="98"/>
      <c r="BD1128" s="98"/>
      <c r="BE1128" s="98"/>
      <c r="BF1128" s="98"/>
      <c r="BG1128" s="98"/>
      <c r="BH1128" s="98"/>
      <c r="BI1128" s="98"/>
      <c r="BJ1128" s="98">
        <v>2</v>
      </c>
      <c r="BK1128" s="98"/>
      <c r="BL1128" s="98"/>
      <c r="BM1128" s="98">
        <v>2</v>
      </c>
      <c r="BN1128" s="99">
        <v>3</v>
      </c>
    </row>
    <row r="1129" spans="42:66">
      <c r="AP1129" s="17"/>
      <c r="AQ1129" s="100" t="s">
        <v>146</v>
      </c>
      <c r="AR1129" s="97"/>
      <c r="AS1129" s="98"/>
      <c r="AT1129" s="98"/>
      <c r="AU1129" s="98"/>
      <c r="AV1129" s="98">
        <v>6</v>
      </c>
      <c r="AW1129" s="98">
        <v>5</v>
      </c>
      <c r="AX1129" s="98"/>
      <c r="AY1129" s="98"/>
      <c r="AZ1129" s="98"/>
      <c r="BA1129" s="98"/>
      <c r="BB1129" s="98"/>
      <c r="BC1129" s="98"/>
      <c r="BD1129" s="98"/>
      <c r="BE1129" s="98"/>
      <c r="BF1129" s="98"/>
      <c r="BG1129" s="98"/>
      <c r="BH1129" s="98"/>
      <c r="BI1129" s="98"/>
      <c r="BJ1129" s="98">
        <v>4</v>
      </c>
      <c r="BK1129" s="98"/>
      <c r="BL1129" s="98"/>
      <c r="BM1129" s="98">
        <v>3</v>
      </c>
      <c r="BN1129" s="99">
        <v>5</v>
      </c>
    </row>
    <row r="1130" spans="42:66">
      <c r="AP1130" s="17"/>
      <c r="AQ1130" s="100" t="s">
        <v>147</v>
      </c>
      <c r="AR1130" s="97"/>
      <c r="AS1130" s="98"/>
      <c r="AT1130" s="98"/>
      <c r="AU1130" s="98"/>
      <c r="AV1130" s="98">
        <v>4</v>
      </c>
      <c r="AW1130" s="98">
        <v>3</v>
      </c>
      <c r="AX1130" s="98"/>
      <c r="AY1130" s="98"/>
      <c r="AZ1130" s="98"/>
      <c r="BA1130" s="98"/>
      <c r="BB1130" s="98"/>
      <c r="BC1130" s="98"/>
      <c r="BD1130" s="98"/>
      <c r="BE1130" s="98"/>
      <c r="BF1130" s="98"/>
      <c r="BG1130" s="98"/>
      <c r="BH1130" s="98"/>
      <c r="BI1130" s="98"/>
      <c r="BJ1130" s="98">
        <v>3</v>
      </c>
      <c r="BK1130" s="98"/>
      <c r="BL1130" s="98"/>
      <c r="BM1130" s="98">
        <v>3</v>
      </c>
      <c r="BN1130" s="99">
        <v>2</v>
      </c>
    </row>
    <row r="1131" spans="42:66">
      <c r="AP1131" s="17"/>
      <c r="AQ1131" s="100" t="s">
        <v>148</v>
      </c>
      <c r="AR1131" s="97"/>
      <c r="AS1131" s="98"/>
      <c r="AT1131" s="98"/>
      <c r="AU1131" s="98"/>
      <c r="AV1131" s="98">
        <v>3</v>
      </c>
      <c r="AW1131" s="98">
        <v>3</v>
      </c>
      <c r="AX1131" s="98"/>
      <c r="AY1131" s="98"/>
      <c r="AZ1131" s="98"/>
      <c r="BA1131" s="98"/>
      <c r="BB1131" s="98"/>
      <c r="BC1131" s="98"/>
      <c r="BD1131" s="98"/>
      <c r="BE1131" s="98"/>
      <c r="BF1131" s="98"/>
      <c r="BG1131" s="98"/>
      <c r="BH1131" s="98"/>
      <c r="BI1131" s="98"/>
      <c r="BJ1131" s="98">
        <v>3</v>
      </c>
      <c r="BK1131" s="98"/>
      <c r="BL1131" s="98"/>
      <c r="BM1131" s="98">
        <v>3</v>
      </c>
      <c r="BN1131" s="99">
        <v>3</v>
      </c>
    </row>
    <row r="1132" spans="42:66">
      <c r="AP1132" s="17"/>
      <c r="AQ1132" s="100" t="s">
        <v>149</v>
      </c>
      <c r="AR1132" s="97"/>
      <c r="AS1132" s="98"/>
      <c r="AT1132" s="98"/>
      <c r="AU1132" s="98"/>
      <c r="AV1132" s="98">
        <v>3</v>
      </c>
      <c r="AW1132" s="98">
        <v>3</v>
      </c>
      <c r="AX1132" s="98"/>
      <c r="AY1132" s="98"/>
      <c r="AZ1132" s="98"/>
      <c r="BA1132" s="98"/>
      <c r="BB1132" s="98"/>
      <c r="BC1132" s="98"/>
      <c r="BD1132" s="98"/>
      <c r="BE1132" s="98"/>
      <c r="BF1132" s="98"/>
      <c r="BG1132" s="98"/>
      <c r="BH1132" s="98"/>
      <c r="BI1132" s="98"/>
      <c r="BJ1132" s="98">
        <v>3</v>
      </c>
      <c r="BK1132" s="98"/>
      <c r="BL1132" s="98"/>
      <c r="BM1132" s="98">
        <v>3</v>
      </c>
      <c r="BN1132" s="99">
        <v>2</v>
      </c>
    </row>
    <row r="1133" spans="42:66">
      <c r="AP1133" s="17"/>
      <c r="AQ1133" s="100" t="s">
        <v>150</v>
      </c>
      <c r="AR1133" s="97"/>
      <c r="AS1133" s="98"/>
      <c r="AT1133" s="98"/>
      <c r="AU1133" s="98"/>
      <c r="AV1133" s="98">
        <v>4</v>
      </c>
      <c r="AW1133" s="98">
        <v>3</v>
      </c>
      <c r="AX1133" s="98"/>
      <c r="AY1133" s="98"/>
      <c r="AZ1133" s="98"/>
      <c r="BA1133" s="98"/>
      <c r="BB1133" s="98"/>
      <c r="BC1133" s="98"/>
      <c r="BD1133" s="98"/>
      <c r="BE1133" s="98"/>
      <c r="BF1133" s="98"/>
      <c r="BG1133" s="98"/>
      <c r="BH1133" s="98"/>
      <c r="BI1133" s="98"/>
      <c r="BJ1133" s="98">
        <v>3</v>
      </c>
      <c r="BK1133" s="98"/>
      <c r="BL1133" s="98"/>
      <c r="BM1133" s="98">
        <v>2</v>
      </c>
      <c r="BN1133" s="99">
        <v>2</v>
      </c>
    </row>
    <row r="1134" spans="42:66">
      <c r="AP1134" s="17"/>
      <c r="AQ1134" s="100" t="s">
        <v>151</v>
      </c>
      <c r="AR1134" s="97"/>
      <c r="AS1134" s="98"/>
      <c r="AT1134" s="98"/>
      <c r="AU1134" s="98"/>
      <c r="AV1134" s="98">
        <v>2</v>
      </c>
      <c r="AW1134" s="98">
        <v>3</v>
      </c>
      <c r="AX1134" s="98"/>
      <c r="AY1134" s="98"/>
      <c r="AZ1134" s="98"/>
      <c r="BA1134" s="98"/>
      <c r="BB1134" s="98"/>
      <c r="BC1134" s="98"/>
      <c r="BD1134" s="98"/>
      <c r="BE1134" s="98"/>
      <c r="BF1134" s="98"/>
      <c r="BG1134" s="98"/>
      <c r="BH1134" s="98"/>
      <c r="BI1134" s="98"/>
      <c r="BJ1134" s="98">
        <v>3</v>
      </c>
      <c r="BK1134" s="98"/>
      <c r="BL1134" s="98"/>
      <c r="BM1134" s="98">
        <v>3</v>
      </c>
      <c r="BN1134" s="99">
        <v>3</v>
      </c>
    </row>
    <row r="1135" spans="42:66">
      <c r="AP1135" s="17"/>
      <c r="AQ1135" s="100" t="s">
        <v>152</v>
      </c>
      <c r="AR1135" s="97"/>
      <c r="AS1135" s="98"/>
      <c r="AT1135" s="98"/>
      <c r="AU1135" s="98"/>
      <c r="AV1135" s="98">
        <v>3</v>
      </c>
      <c r="AW1135" s="98">
        <v>2</v>
      </c>
      <c r="AX1135" s="98"/>
      <c r="AY1135" s="98"/>
      <c r="AZ1135" s="98"/>
      <c r="BA1135" s="98"/>
      <c r="BB1135" s="98"/>
      <c r="BC1135" s="98"/>
      <c r="BD1135" s="98"/>
      <c r="BE1135" s="98"/>
      <c r="BF1135" s="98"/>
      <c r="BG1135" s="98"/>
      <c r="BH1135" s="98"/>
      <c r="BI1135" s="98"/>
      <c r="BJ1135" s="98">
        <v>2</v>
      </c>
      <c r="BK1135" s="98"/>
      <c r="BL1135" s="98"/>
      <c r="BM1135" s="98">
        <v>2</v>
      </c>
      <c r="BN1135" s="99">
        <v>2</v>
      </c>
    </row>
    <row r="1136" spans="42:66">
      <c r="AP1136" s="17"/>
      <c r="AQ1136" s="100" t="s">
        <v>153</v>
      </c>
      <c r="AR1136" s="97"/>
      <c r="AS1136" s="98"/>
      <c r="AT1136" s="98"/>
      <c r="AU1136" s="98"/>
      <c r="AV1136" s="98">
        <v>4</v>
      </c>
      <c r="AW1136" s="98">
        <v>4</v>
      </c>
      <c r="AX1136" s="98"/>
      <c r="AY1136" s="98"/>
      <c r="AZ1136" s="98"/>
      <c r="BA1136" s="98"/>
      <c r="BB1136" s="98"/>
      <c r="BC1136" s="98"/>
      <c r="BD1136" s="98"/>
      <c r="BE1136" s="98"/>
      <c r="BF1136" s="98"/>
      <c r="BG1136" s="98"/>
      <c r="BH1136" s="98"/>
      <c r="BI1136" s="98"/>
      <c r="BJ1136" s="98">
        <v>4</v>
      </c>
      <c r="BK1136" s="98"/>
      <c r="BL1136" s="98"/>
      <c r="BM1136" s="98">
        <v>3</v>
      </c>
      <c r="BN1136" s="99">
        <v>4</v>
      </c>
    </row>
    <row r="1137" spans="42:66">
      <c r="AP1137" s="17"/>
      <c r="AQ1137" s="100" t="s">
        <v>154</v>
      </c>
      <c r="AR1137" s="97"/>
      <c r="AS1137" s="98"/>
      <c r="AT1137" s="98"/>
      <c r="AU1137" s="98"/>
      <c r="AV1137" s="98">
        <v>4</v>
      </c>
      <c r="AW1137" s="98">
        <v>3</v>
      </c>
      <c r="AX1137" s="98"/>
      <c r="AY1137" s="98"/>
      <c r="AZ1137" s="98"/>
      <c r="BA1137" s="98"/>
      <c r="BB1137" s="98"/>
      <c r="BC1137" s="98"/>
      <c r="BD1137" s="98"/>
      <c r="BE1137" s="98"/>
      <c r="BF1137" s="98"/>
      <c r="BG1137" s="98"/>
      <c r="BH1137" s="98"/>
      <c r="BI1137" s="98"/>
      <c r="BJ1137" s="98">
        <v>3</v>
      </c>
      <c r="BK1137" s="98"/>
      <c r="BL1137" s="98"/>
      <c r="BM1137" s="98">
        <v>4</v>
      </c>
      <c r="BN1137" s="99">
        <v>3</v>
      </c>
    </row>
    <row r="1138" spans="42:66">
      <c r="AP1138" s="17"/>
      <c r="AQ1138" s="100" t="s">
        <v>155</v>
      </c>
      <c r="AR1138" s="97"/>
      <c r="AS1138" s="98"/>
      <c r="AT1138" s="98"/>
      <c r="AU1138" s="98"/>
      <c r="AV1138" s="98">
        <v>3</v>
      </c>
      <c r="AW1138" s="98">
        <v>3</v>
      </c>
      <c r="AX1138" s="98"/>
      <c r="AY1138" s="98"/>
      <c r="AZ1138" s="98"/>
      <c r="BA1138" s="98"/>
      <c r="BB1138" s="98"/>
      <c r="BC1138" s="98"/>
      <c r="BD1138" s="98"/>
      <c r="BE1138" s="98"/>
      <c r="BF1138" s="98"/>
      <c r="BG1138" s="98"/>
      <c r="BH1138" s="98"/>
      <c r="BI1138" s="98"/>
      <c r="BJ1138" s="98">
        <v>4</v>
      </c>
      <c r="BK1138" s="98"/>
      <c r="BL1138" s="98"/>
      <c r="BM1138" s="98">
        <v>2</v>
      </c>
      <c r="BN1138" s="99">
        <v>3</v>
      </c>
    </row>
    <row r="1139" spans="42:66">
      <c r="AP1139" s="17"/>
      <c r="AQ1139" s="100" t="s">
        <v>156</v>
      </c>
      <c r="AR1139" s="97"/>
      <c r="AS1139" s="98"/>
      <c r="AT1139" s="98"/>
      <c r="AU1139" s="98"/>
      <c r="AV1139" s="98">
        <v>3</v>
      </c>
      <c r="AW1139" s="98">
        <v>2</v>
      </c>
      <c r="AX1139" s="98"/>
      <c r="AY1139" s="98"/>
      <c r="AZ1139" s="98"/>
      <c r="BA1139" s="98"/>
      <c r="BB1139" s="98"/>
      <c r="BC1139" s="98"/>
      <c r="BD1139" s="98"/>
      <c r="BE1139" s="98"/>
      <c r="BF1139" s="98"/>
      <c r="BG1139" s="98"/>
      <c r="BH1139" s="98"/>
      <c r="BI1139" s="98"/>
      <c r="BJ1139" s="98">
        <v>2</v>
      </c>
      <c r="BK1139" s="98"/>
      <c r="BL1139" s="98"/>
      <c r="BM1139" s="98">
        <v>3</v>
      </c>
      <c r="BN1139" s="99">
        <v>4</v>
      </c>
    </row>
    <row r="1140" spans="42:66">
      <c r="AP1140" s="17"/>
      <c r="AQ1140" s="100" t="s">
        <v>157</v>
      </c>
      <c r="AR1140" s="97"/>
      <c r="AS1140" s="98"/>
      <c r="AT1140" s="98"/>
      <c r="AU1140" s="98"/>
      <c r="AV1140" s="98">
        <v>2</v>
      </c>
      <c r="AW1140" s="98">
        <v>2</v>
      </c>
      <c r="AX1140" s="98"/>
      <c r="AY1140" s="98"/>
      <c r="AZ1140" s="98"/>
      <c r="BA1140" s="98"/>
      <c r="BB1140" s="98"/>
      <c r="BC1140" s="98"/>
      <c r="BD1140" s="98"/>
      <c r="BE1140" s="98"/>
      <c r="BF1140" s="98"/>
      <c r="BG1140" s="98"/>
      <c r="BH1140" s="98"/>
      <c r="BI1140" s="98"/>
      <c r="BJ1140" s="98">
        <v>3</v>
      </c>
      <c r="BK1140" s="98"/>
      <c r="BL1140" s="98"/>
      <c r="BM1140" s="98">
        <v>3</v>
      </c>
      <c r="BN1140" s="99">
        <v>3</v>
      </c>
    </row>
    <row r="1141" spans="42:66">
      <c r="AP1141" s="15" t="s">
        <v>16</v>
      </c>
      <c r="AQ1141" s="93" t="s">
        <v>140</v>
      </c>
      <c r="AR1141" s="94">
        <v>4</v>
      </c>
      <c r="AS1141" s="95">
        <v>3</v>
      </c>
      <c r="AT1141" s="95"/>
      <c r="AU1141" s="95">
        <v>4</v>
      </c>
      <c r="AV1141" s="95"/>
      <c r="AW1141" s="95">
        <v>3</v>
      </c>
      <c r="AX1141" s="95">
        <v>5</v>
      </c>
      <c r="AY1141" s="95">
        <v>4</v>
      </c>
      <c r="AZ1141" s="95"/>
      <c r="BA1141" s="95"/>
      <c r="BB1141" s="95"/>
      <c r="BC1141" s="95"/>
      <c r="BD1141" s="95"/>
      <c r="BE1141" s="95"/>
      <c r="BF1141" s="95">
        <v>3</v>
      </c>
      <c r="BG1141" s="95"/>
      <c r="BH1141" s="95"/>
      <c r="BI1141" s="95"/>
      <c r="BJ1141" s="95"/>
      <c r="BK1141" s="95">
        <v>4</v>
      </c>
      <c r="BL1141" s="95">
        <v>4</v>
      </c>
      <c r="BM1141" s="95">
        <v>4</v>
      </c>
      <c r="BN1141" s="96"/>
    </row>
    <row r="1142" spans="42:66">
      <c r="AP1142" s="17"/>
      <c r="AQ1142" s="100" t="s">
        <v>141</v>
      </c>
      <c r="AR1142" s="97">
        <v>4</v>
      </c>
      <c r="AS1142" s="98">
        <v>3</v>
      </c>
      <c r="AT1142" s="98"/>
      <c r="AU1142" s="98">
        <v>3</v>
      </c>
      <c r="AV1142" s="98"/>
      <c r="AW1142" s="98">
        <v>3</v>
      </c>
      <c r="AX1142" s="98">
        <v>3</v>
      </c>
      <c r="AY1142" s="98">
        <v>4</v>
      </c>
      <c r="AZ1142" s="98"/>
      <c r="BA1142" s="98"/>
      <c r="BB1142" s="98"/>
      <c r="BC1142" s="98"/>
      <c r="BD1142" s="98"/>
      <c r="BE1142" s="98"/>
      <c r="BF1142" s="98">
        <v>3</v>
      </c>
      <c r="BG1142" s="98"/>
      <c r="BH1142" s="98"/>
      <c r="BI1142" s="98"/>
      <c r="BJ1142" s="98"/>
      <c r="BK1142" s="98">
        <v>3</v>
      </c>
      <c r="BL1142" s="98">
        <v>4</v>
      </c>
      <c r="BM1142" s="98">
        <v>3</v>
      </c>
      <c r="BN1142" s="99"/>
    </row>
    <row r="1143" spans="42:66">
      <c r="AP1143" s="17"/>
      <c r="AQ1143" s="100" t="s">
        <v>142</v>
      </c>
      <c r="AR1143" s="97">
        <v>4</v>
      </c>
      <c r="AS1143" s="98">
        <v>4</v>
      </c>
      <c r="AT1143" s="98"/>
      <c r="AU1143" s="98">
        <v>4</v>
      </c>
      <c r="AV1143" s="98"/>
      <c r="AW1143" s="98">
        <v>5</v>
      </c>
      <c r="AX1143" s="98">
        <v>5</v>
      </c>
      <c r="AY1143" s="98">
        <v>3</v>
      </c>
      <c r="AZ1143" s="98"/>
      <c r="BA1143" s="98"/>
      <c r="BB1143" s="98"/>
      <c r="BC1143" s="98"/>
      <c r="BD1143" s="98"/>
      <c r="BE1143" s="98"/>
      <c r="BF1143" s="98">
        <v>4</v>
      </c>
      <c r="BG1143" s="98"/>
      <c r="BH1143" s="98"/>
      <c r="BI1143" s="98"/>
      <c r="BJ1143" s="98"/>
      <c r="BK1143" s="98">
        <v>4</v>
      </c>
      <c r="BL1143" s="98">
        <v>4</v>
      </c>
      <c r="BM1143" s="98">
        <v>3</v>
      </c>
      <c r="BN1143" s="99"/>
    </row>
    <row r="1144" spans="42:66">
      <c r="AP1144" s="17"/>
      <c r="AQ1144" s="100" t="s">
        <v>143</v>
      </c>
      <c r="AR1144" s="97">
        <v>5</v>
      </c>
      <c r="AS1144" s="98">
        <v>4</v>
      </c>
      <c r="AT1144" s="98"/>
      <c r="AU1144" s="98">
        <v>5</v>
      </c>
      <c r="AV1144" s="98"/>
      <c r="AW1144" s="98">
        <v>5</v>
      </c>
      <c r="AX1144" s="98">
        <v>5</v>
      </c>
      <c r="AY1144" s="98">
        <v>4</v>
      </c>
      <c r="AZ1144" s="98"/>
      <c r="BA1144" s="98"/>
      <c r="BB1144" s="98"/>
      <c r="BC1144" s="98"/>
      <c r="BD1144" s="98"/>
      <c r="BE1144" s="98"/>
      <c r="BF1144" s="98">
        <v>4</v>
      </c>
      <c r="BG1144" s="98"/>
      <c r="BH1144" s="98"/>
      <c r="BI1144" s="98"/>
      <c r="BJ1144" s="98"/>
      <c r="BK1144" s="98">
        <v>5</v>
      </c>
      <c r="BL1144" s="98">
        <v>5</v>
      </c>
      <c r="BM1144" s="98">
        <v>4</v>
      </c>
      <c r="BN1144" s="99"/>
    </row>
    <row r="1145" spans="42:66">
      <c r="AP1145" s="17"/>
      <c r="AQ1145" s="100" t="s">
        <v>144</v>
      </c>
      <c r="AR1145" s="97">
        <v>3</v>
      </c>
      <c r="AS1145" s="98">
        <v>3</v>
      </c>
      <c r="AT1145" s="98"/>
      <c r="AU1145" s="98">
        <v>4</v>
      </c>
      <c r="AV1145" s="98"/>
      <c r="AW1145" s="98">
        <v>4</v>
      </c>
      <c r="AX1145" s="98">
        <v>4</v>
      </c>
      <c r="AY1145" s="98">
        <v>3</v>
      </c>
      <c r="AZ1145" s="98"/>
      <c r="BA1145" s="98"/>
      <c r="BB1145" s="98"/>
      <c r="BC1145" s="98"/>
      <c r="BD1145" s="98"/>
      <c r="BE1145" s="98"/>
      <c r="BF1145" s="98">
        <v>3</v>
      </c>
      <c r="BG1145" s="98"/>
      <c r="BH1145" s="98"/>
      <c r="BI1145" s="98"/>
      <c r="BJ1145" s="98"/>
      <c r="BK1145" s="98">
        <v>4</v>
      </c>
      <c r="BL1145" s="98">
        <v>3</v>
      </c>
      <c r="BM1145" s="98">
        <v>3</v>
      </c>
      <c r="BN1145" s="99"/>
    </row>
    <row r="1146" spans="42:66">
      <c r="AP1146" s="17"/>
      <c r="AQ1146" s="100" t="s">
        <v>145</v>
      </c>
      <c r="AR1146" s="97">
        <v>3</v>
      </c>
      <c r="AS1146" s="98">
        <v>3</v>
      </c>
      <c r="AT1146" s="98"/>
      <c r="AU1146" s="98">
        <v>3</v>
      </c>
      <c r="AV1146" s="98"/>
      <c r="AW1146" s="98">
        <v>2</v>
      </c>
      <c r="AX1146" s="98">
        <v>4</v>
      </c>
      <c r="AY1146" s="98">
        <v>2</v>
      </c>
      <c r="AZ1146" s="98"/>
      <c r="BA1146" s="98"/>
      <c r="BB1146" s="98"/>
      <c r="BC1146" s="98"/>
      <c r="BD1146" s="98"/>
      <c r="BE1146" s="98"/>
      <c r="BF1146" s="98">
        <v>3</v>
      </c>
      <c r="BG1146" s="98"/>
      <c r="BH1146" s="98"/>
      <c r="BI1146" s="98"/>
      <c r="BJ1146" s="98"/>
      <c r="BK1146" s="98">
        <v>3</v>
      </c>
      <c r="BL1146" s="98">
        <v>3</v>
      </c>
      <c r="BM1146" s="98">
        <v>3</v>
      </c>
      <c r="BN1146" s="99"/>
    </row>
    <row r="1147" spans="42:66">
      <c r="AP1147" s="17"/>
      <c r="AQ1147" s="100" t="s">
        <v>146</v>
      </c>
      <c r="AR1147" s="97">
        <v>4</v>
      </c>
      <c r="AS1147" s="98">
        <v>4</v>
      </c>
      <c r="AT1147" s="98"/>
      <c r="AU1147" s="98">
        <v>4</v>
      </c>
      <c r="AV1147" s="98"/>
      <c r="AW1147" s="98">
        <v>4</v>
      </c>
      <c r="AX1147" s="98">
        <v>4</v>
      </c>
      <c r="AY1147" s="98">
        <v>4</v>
      </c>
      <c r="AZ1147" s="98"/>
      <c r="BA1147" s="98"/>
      <c r="BB1147" s="98"/>
      <c r="BC1147" s="98"/>
      <c r="BD1147" s="98"/>
      <c r="BE1147" s="98"/>
      <c r="BF1147" s="98">
        <v>4</v>
      </c>
      <c r="BG1147" s="98"/>
      <c r="BH1147" s="98"/>
      <c r="BI1147" s="98"/>
      <c r="BJ1147" s="98"/>
      <c r="BK1147" s="98">
        <v>6</v>
      </c>
      <c r="BL1147" s="98">
        <v>4</v>
      </c>
      <c r="BM1147" s="98">
        <v>5</v>
      </c>
      <c r="BN1147" s="99"/>
    </row>
    <row r="1148" spans="42:66">
      <c r="AP1148" s="17"/>
      <c r="AQ1148" s="100" t="s">
        <v>147</v>
      </c>
      <c r="AR1148" s="97">
        <v>4</v>
      </c>
      <c r="AS1148" s="98">
        <v>4</v>
      </c>
      <c r="AT1148" s="98"/>
      <c r="AU1148" s="98">
        <v>5</v>
      </c>
      <c r="AV1148" s="98"/>
      <c r="AW1148" s="98">
        <v>4</v>
      </c>
      <c r="AX1148" s="98">
        <v>3</v>
      </c>
      <c r="AY1148" s="98">
        <v>4</v>
      </c>
      <c r="AZ1148" s="98"/>
      <c r="BA1148" s="98"/>
      <c r="BB1148" s="98"/>
      <c r="BC1148" s="98"/>
      <c r="BD1148" s="98"/>
      <c r="BE1148" s="98"/>
      <c r="BF1148" s="98">
        <v>3</v>
      </c>
      <c r="BG1148" s="98"/>
      <c r="BH1148" s="98"/>
      <c r="BI1148" s="98"/>
      <c r="BJ1148" s="98"/>
      <c r="BK1148" s="98">
        <v>4</v>
      </c>
      <c r="BL1148" s="98">
        <v>4</v>
      </c>
      <c r="BM1148" s="98">
        <v>4</v>
      </c>
      <c r="BN1148" s="99"/>
    </row>
    <row r="1149" spans="42:66">
      <c r="AP1149" s="17"/>
      <c r="AQ1149" s="100" t="s">
        <v>148</v>
      </c>
      <c r="AR1149" s="97">
        <v>3</v>
      </c>
      <c r="AS1149" s="98">
        <v>3</v>
      </c>
      <c r="AT1149" s="98"/>
      <c r="AU1149" s="98">
        <v>4</v>
      </c>
      <c r="AV1149" s="98"/>
      <c r="AW1149" s="98">
        <v>4</v>
      </c>
      <c r="AX1149" s="98">
        <v>4</v>
      </c>
      <c r="AY1149" s="98">
        <v>3</v>
      </c>
      <c r="AZ1149" s="98"/>
      <c r="BA1149" s="98"/>
      <c r="BB1149" s="98"/>
      <c r="BC1149" s="98"/>
      <c r="BD1149" s="98"/>
      <c r="BE1149" s="98"/>
      <c r="BF1149" s="98">
        <v>3</v>
      </c>
      <c r="BG1149" s="98"/>
      <c r="BH1149" s="98"/>
      <c r="BI1149" s="98"/>
      <c r="BJ1149" s="98"/>
      <c r="BK1149" s="98">
        <v>3</v>
      </c>
      <c r="BL1149" s="98">
        <v>3</v>
      </c>
      <c r="BM1149" s="98">
        <v>2</v>
      </c>
      <c r="BN1149" s="99"/>
    </row>
    <row r="1150" spans="42:66">
      <c r="AP1150" s="17"/>
      <c r="AQ1150" s="100" t="s">
        <v>149</v>
      </c>
      <c r="AR1150" s="97">
        <v>4</v>
      </c>
      <c r="AS1150" s="98">
        <v>3</v>
      </c>
      <c r="AT1150" s="98"/>
      <c r="AU1150" s="98">
        <v>4</v>
      </c>
      <c r="AV1150" s="98"/>
      <c r="AW1150" s="98">
        <v>3</v>
      </c>
      <c r="AX1150" s="98">
        <v>3</v>
      </c>
      <c r="AY1150" s="98">
        <v>3</v>
      </c>
      <c r="AZ1150" s="98"/>
      <c r="BA1150" s="98"/>
      <c r="BB1150" s="98"/>
      <c r="BC1150" s="98"/>
      <c r="BD1150" s="98"/>
      <c r="BE1150" s="98"/>
      <c r="BF1150" s="98">
        <v>2</v>
      </c>
      <c r="BG1150" s="98"/>
      <c r="BH1150" s="98"/>
      <c r="BI1150" s="98"/>
      <c r="BJ1150" s="98"/>
      <c r="BK1150" s="98">
        <v>3</v>
      </c>
      <c r="BL1150" s="98">
        <v>4</v>
      </c>
      <c r="BM1150" s="98">
        <v>3</v>
      </c>
      <c r="BN1150" s="99"/>
    </row>
    <row r="1151" spans="42:66">
      <c r="AP1151" s="17"/>
      <c r="AQ1151" s="100" t="s">
        <v>150</v>
      </c>
      <c r="AR1151" s="97">
        <v>4</v>
      </c>
      <c r="AS1151" s="98">
        <v>4</v>
      </c>
      <c r="AT1151" s="98"/>
      <c r="AU1151" s="98">
        <v>2</v>
      </c>
      <c r="AV1151" s="98"/>
      <c r="AW1151" s="98">
        <v>4</v>
      </c>
      <c r="AX1151" s="98">
        <v>4</v>
      </c>
      <c r="AY1151" s="98">
        <v>4</v>
      </c>
      <c r="AZ1151" s="98"/>
      <c r="BA1151" s="98"/>
      <c r="BB1151" s="98"/>
      <c r="BC1151" s="98"/>
      <c r="BD1151" s="98"/>
      <c r="BE1151" s="98"/>
      <c r="BF1151" s="98">
        <v>2</v>
      </c>
      <c r="BG1151" s="98"/>
      <c r="BH1151" s="98"/>
      <c r="BI1151" s="98"/>
      <c r="BJ1151" s="98"/>
      <c r="BK1151" s="98">
        <v>2</v>
      </c>
      <c r="BL1151" s="98">
        <v>4</v>
      </c>
      <c r="BM1151" s="98">
        <v>2</v>
      </c>
      <c r="BN1151" s="99"/>
    </row>
    <row r="1152" spans="42:66">
      <c r="AP1152" s="17"/>
      <c r="AQ1152" s="100" t="s">
        <v>151</v>
      </c>
      <c r="AR1152" s="97">
        <v>2</v>
      </c>
      <c r="AS1152" s="98">
        <v>3</v>
      </c>
      <c r="AT1152" s="98"/>
      <c r="AU1152" s="98">
        <v>3</v>
      </c>
      <c r="AV1152" s="98"/>
      <c r="AW1152" s="98">
        <v>3</v>
      </c>
      <c r="AX1152" s="98">
        <v>4</v>
      </c>
      <c r="AY1152" s="98">
        <v>4</v>
      </c>
      <c r="AZ1152" s="98"/>
      <c r="BA1152" s="98"/>
      <c r="BB1152" s="98"/>
      <c r="BC1152" s="98"/>
      <c r="BD1152" s="98"/>
      <c r="BE1152" s="98"/>
      <c r="BF1152" s="98">
        <v>4</v>
      </c>
      <c r="BG1152" s="98"/>
      <c r="BH1152" s="98"/>
      <c r="BI1152" s="98"/>
      <c r="BJ1152" s="98"/>
      <c r="BK1152" s="98">
        <v>3</v>
      </c>
      <c r="BL1152" s="98">
        <v>2</v>
      </c>
      <c r="BM1152" s="98">
        <v>3</v>
      </c>
      <c r="BN1152" s="99"/>
    </row>
    <row r="1153" spans="42:66">
      <c r="AP1153" s="17"/>
      <c r="AQ1153" s="100" t="s">
        <v>152</v>
      </c>
      <c r="AR1153" s="97">
        <v>3</v>
      </c>
      <c r="AS1153" s="98">
        <v>3</v>
      </c>
      <c r="AT1153" s="98"/>
      <c r="AU1153" s="98">
        <v>3</v>
      </c>
      <c r="AV1153" s="98"/>
      <c r="AW1153" s="98">
        <v>3</v>
      </c>
      <c r="AX1153" s="98">
        <v>3</v>
      </c>
      <c r="AY1153" s="98">
        <v>3</v>
      </c>
      <c r="AZ1153" s="98"/>
      <c r="BA1153" s="98"/>
      <c r="BB1153" s="98"/>
      <c r="BC1153" s="98"/>
      <c r="BD1153" s="98"/>
      <c r="BE1153" s="98"/>
      <c r="BF1153" s="98">
        <v>2</v>
      </c>
      <c r="BG1153" s="98"/>
      <c r="BH1153" s="98"/>
      <c r="BI1153" s="98"/>
      <c r="BJ1153" s="98"/>
      <c r="BK1153" s="98">
        <v>3</v>
      </c>
      <c r="BL1153" s="98">
        <v>3</v>
      </c>
      <c r="BM1153" s="98">
        <v>2</v>
      </c>
      <c r="BN1153" s="99"/>
    </row>
    <row r="1154" spans="42:66">
      <c r="AP1154" s="17"/>
      <c r="AQ1154" s="100" t="s">
        <v>153</v>
      </c>
      <c r="AR1154" s="97">
        <v>4</v>
      </c>
      <c r="AS1154" s="98">
        <v>4</v>
      </c>
      <c r="AT1154" s="98"/>
      <c r="AU1154" s="98">
        <v>4</v>
      </c>
      <c r="AV1154" s="98"/>
      <c r="AW1154" s="98">
        <v>4</v>
      </c>
      <c r="AX1154" s="98">
        <v>5</v>
      </c>
      <c r="AY1154" s="98">
        <v>5</v>
      </c>
      <c r="AZ1154" s="98"/>
      <c r="BA1154" s="98"/>
      <c r="BB1154" s="98"/>
      <c r="BC1154" s="98"/>
      <c r="BD1154" s="98"/>
      <c r="BE1154" s="98"/>
      <c r="BF1154" s="98">
        <v>5</v>
      </c>
      <c r="BG1154" s="98"/>
      <c r="BH1154" s="98"/>
      <c r="BI1154" s="98"/>
      <c r="BJ1154" s="98"/>
      <c r="BK1154" s="98">
        <v>5</v>
      </c>
      <c r="BL1154" s="98">
        <v>5</v>
      </c>
      <c r="BM1154" s="98">
        <v>4</v>
      </c>
      <c r="BN1154" s="99"/>
    </row>
    <row r="1155" spans="42:66">
      <c r="AP1155" s="17"/>
      <c r="AQ1155" s="100" t="s">
        <v>154</v>
      </c>
      <c r="AR1155" s="97">
        <v>3</v>
      </c>
      <c r="AS1155" s="98">
        <v>3</v>
      </c>
      <c r="AT1155" s="98"/>
      <c r="AU1155" s="98">
        <v>3</v>
      </c>
      <c r="AV1155" s="98"/>
      <c r="AW1155" s="98">
        <v>4</v>
      </c>
      <c r="AX1155" s="98">
        <v>5</v>
      </c>
      <c r="AY1155" s="98">
        <v>3</v>
      </c>
      <c r="AZ1155" s="98"/>
      <c r="BA1155" s="98"/>
      <c r="BB1155" s="98"/>
      <c r="BC1155" s="98"/>
      <c r="BD1155" s="98"/>
      <c r="BE1155" s="98"/>
      <c r="BF1155" s="98">
        <v>4</v>
      </c>
      <c r="BG1155" s="98"/>
      <c r="BH1155" s="98"/>
      <c r="BI1155" s="98"/>
      <c r="BJ1155" s="98"/>
      <c r="BK1155" s="98">
        <v>3</v>
      </c>
      <c r="BL1155" s="98">
        <v>3</v>
      </c>
      <c r="BM1155" s="98">
        <v>4</v>
      </c>
      <c r="BN1155" s="99"/>
    </row>
    <row r="1156" spans="42:66">
      <c r="AP1156" s="17"/>
      <c r="AQ1156" s="100" t="s">
        <v>155</v>
      </c>
      <c r="AR1156" s="97">
        <v>2</v>
      </c>
      <c r="AS1156" s="98">
        <v>3</v>
      </c>
      <c r="AT1156" s="98"/>
      <c r="AU1156" s="98">
        <v>2</v>
      </c>
      <c r="AV1156" s="98"/>
      <c r="AW1156" s="98">
        <v>3</v>
      </c>
      <c r="AX1156" s="98">
        <v>4</v>
      </c>
      <c r="AY1156" s="98">
        <v>3</v>
      </c>
      <c r="AZ1156" s="98"/>
      <c r="BA1156" s="98"/>
      <c r="BB1156" s="98"/>
      <c r="BC1156" s="98"/>
      <c r="BD1156" s="98"/>
      <c r="BE1156" s="98"/>
      <c r="BF1156" s="98">
        <v>3</v>
      </c>
      <c r="BG1156" s="98"/>
      <c r="BH1156" s="98"/>
      <c r="BI1156" s="98"/>
      <c r="BJ1156" s="98"/>
      <c r="BK1156" s="98">
        <v>3</v>
      </c>
      <c r="BL1156" s="98">
        <v>3</v>
      </c>
      <c r="BM1156" s="98">
        <v>4</v>
      </c>
      <c r="BN1156" s="99"/>
    </row>
    <row r="1157" spans="42:66">
      <c r="AP1157" s="17"/>
      <c r="AQ1157" s="100" t="s">
        <v>156</v>
      </c>
      <c r="AR1157" s="97">
        <v>3</v>
      </c>
      <c r="AS1157" s="98">
        <v>3</v>
      </c>
      <c r="AT1157" s="98"/>
      <c r="AU1157" s="98">
        <v>3</v>
      </c>
      <c r="AV1157" s="98"/>
      <c r="AW1157" s="98">
        <v>3</v>
      </c>
      <c r="AX1157" s="98">
        <v>3</v>
      </c>
      <c r="AY1157" s="98">
        <v>3</v>
      </c>
      <c r="AZ1157" s="98"/>
      <c r="BA1157" s="98"/>
      <c r="BB1157" s="98"/>
      <c r="BC1157" s="98"/>
      <c r="BD1157" s="98"/>
      <c r="BE1157" s="98"/>
      <c r="BF1157" s="98">
        <v>3</v>
      </c>
      <c r="BG1157" s="98"/>
      <c r="BH1157" s="98"/>
      <c r="BI1157" s="98"/>
      <c r="BJ1157" s="98"/>
      <c r="BK1157" s="98">
        <v>3</v>
      </c>
      <c r="BL1157" s="98">
        <v>4</v>
      </c>
      <c r="BM1157" s="98">
        <v>3</v>
      </c>
      <c r="BN1157" s="99"/>
    </row>
    <row r="1158" spans="42:66">
      <c r="AP1158" s="17"/>
      <c r="AQ1158" s="100" t="s">
        <v>157</v>
      </c>
      <c r="AR1158" s="97">
        <v>3</v>
      </c>
      <c r="AS1158" s="98">
        <v>2</v>
      </c>
      <c r="AT1158" s="98"/>
      <c r="AU1158" s="98">
        <v>5</v>
      </c>
      <c r="AV1158" s="98"/>
      <c r="AW1158" s="98">
        <v>4</v>
      </c>
      <c r="AX1158" s="98">
        <v>3</v>
      </c>
      <c r="AY1158" s="98">
        <v>7</v>
      </c>
      <c r="AZ1158" s="98"/>
      <c r="BA1158" s="98"/>
      <c r="BB1158" s="98"/>
      <c r="BC1158" s="98"/>
      <c r="BD1158" s="98"/>
      <c r="BE1158" s="98"/>
      <c r="BF1158" s="98">
        <v>3</v>
      </c>
      <c r="BG1158" s="98"/>
      <c r="BH1158" s="98"/>
      <c r="BI1158" s="98"/>
      <c r="BJ1158" s="98"/>
      <c r="BK1158" s="98">
        <v>3</v>
      </c>
      <c r="BL1158" s="98">
        <v>3</v>
      </c>
      <c r="BM1158" s="98">
        <v>3</v>
      </c>
      <c r="BN1158" s="99"/>
    </row>
    <row r="1159" spans="42:66">
      <c r="AP1159" s="15" t="s">
        <v>105</v>
      </c>
      <c r="AQ1159" s="93" t="s">
        <v>140</v>
      </c>
      <c r="AR1159" s="94"/>
      <c r="AS1159" s="95"/>
      <c r="AT1159" s="95"/>
      <c r="AU1159" s="95"/>
      <c r="AV1159" s="95">
        <v>6</v>
      </c>
      <c r="AW1159" s="95"/>
      <c r="AX1159" s="95"/>
      <c r="AY1159" s="95"/>
      <c r="AZ1159" s="95"/>
      <c r="BA1159" s="95"/>
      <c r="BB1159" s="95"/>
      <c r="BC1159" s="95"/>
      <c r="BD1159" s="95"/>
      <c r="BE1159" s="95"/>
      <c r="BF1159" s="95"/>
      <c r="BG1159" s="95"/>
      <c r="BH1159" s="95"/>
      <c r="BI1159" s="95"/>
      <c r="BJ1159" s="95"/>
      <c r="BK1159" s="95"/>
      <c r="BL1159" s="95"/>
      <c r="BM1159" s="95"/>
      <c r="BN1159" s="96"/>
    </row>
    <row r="1160" spans="42:66">
      <c r="AP1160" s="17"/>
      <c r="AQ1160" s="100" t="s">
        <v>141</v>
      </c>
      <c r="AR1160" s="97"/>
      <c r="AS1160" s="98"/>
      <c r="AT1160" s="98"/>
      <c r="AU1160" s="98"/>
      <c r="AV1160" s="98">
        <v>4</v>
      </c>
      <c r="AW1160" s="98"/>
      <c r="AX1160" s="98"/>
      <c r="AY1160" s="98"/>
      <c r="AZ1160" s="98"/>
      <c r="BA1160" s="98"/>
      <c r="BB1160" s="98"/>
      <c r="BC1160" s="98"/>
      <c r="BD1160" s="98"/>
      <c r="BE1160" s="98"/>
      <c r="BF1160" s="98"/>
      <c r="BG1160" s="98"/>
      <c r="BH1160" s="98"/>
      <c r="BI1160" s="98"/>
      <c r="BJ1160" s="98"/>
      <c r="BK1160" s="98"/>
      <c r="BL1160" s="98"/>
      <c r="BM1160" s="98"/>
      <c r="BN1160" s="99"/>
    </row>
    <row r="1161" spans="42:66">
      <c r="AP1161" s="17"/>
      <c r="AQ1161" s="100" t="s">
        <v>142</v>
      </c>
      <c r="AR1161" s="97"/>
      <c r="AS1161" s="98"/>
      <c r="AT1161" s="98"/>
      <c r="AU1161" s="98"/>
      <c r="AV1161" s="98">
        <v>5</v>
      </c>
      <c r="AW1161" s="98"/>
      <c r="AX1161" s="98"/>
      <c r="AY1161" s="98"/>
      <c r="AZ1161" s="98"/>
      <c r="BA1161" s="98"/>
      <c r="BB1161" s="98"/>
      <c r="BC1161" s="98"/>
      <c r="BD1161" s="98"/>
      <c r="BE1161" s="98"/>
      <c r="BF1161" s="98"/>
      <c r="BG1161" s="98"/>
      <c r="BH1161" s="98"/>
      <c r="BI1161" s="98"/>
      <c r="BJ1161" s="98"/>
      <c r="BK1161" s="98"/>
      <c r="BL1161" s="98"/>
      <c r="BM1161" s="98"/>
      <c r="BN1161" s="99"/>
    </row>
    <row r="1162" spans="42:66">
      <c r="AP1162" s="17"/>
      <c r="AQ1162" s="100" t="s">
        <v>143</v>
      </c>
      <c r="AR1162" s="97"/>
      <c r="AS1162" s="98"/>
      <c r="AT1162" s="98"/>
      <c r="AU1162" s="98"/>
      <c r="AV1162" s="98">
        <v>6</v>
      </c>
      <c r="AW1162" s="98"/>
      <c r="AX1162" s="98"/>
      <c r="AY1162" s="98"/>
      <c r="AZ1162" s="98"/>
      <c r="BA1162" s="98"/>
      <c r="BB1162" s="98"/>
      <c r="BC1162" s="98"/>
      <c r="BD1162" s="98"/>
      <c r="BE1162" s="98"/>
      <c r="BF1162" s="98"/>
      <c r="BG1162" s="98"/>
      <c r="BH1162" s="98"/>
      <c r="BI1162" s="98"/>
      <c r="BJ1162" s="98"/>
      <c r="BK1162" s="98"/>
      <c r="BL1162" s="98"/>
      <c r="BM1162" s="98"/>
      <c r="BN1162" s="99"/>
    </row>
    <row r="1163" spans="42:66">
      <c r="AP1163" s="17"/>
      <c r="AQ1163" s="100" t="s">
        <v>144</v>
      </c>
      <c r="AR1163" s="97"/>
      <c r="AS1163" s="98"/>
      <c r="AT1163" s="98"/>
      <c r="AU1163" s="98"/>
      <c r="AV1163" s="98">
        <v>4</v>
      </c>
      <c r="AW1163" s="98"/>
      <c r="AX1163" s="98"/>
      <c r="AY1163" s="98"/>
      <c r="AZ1163" s="98"/>
      <c r="BA1163" s="98"/>
      <c r="BB1163" s="98"/>
      <c r="BC1163" s="98"/>
      <c r="BD1163" s="98"/>
      <c r="BE1163" s="98"/>
      <c r="BF1163" s="98"/>
      <c r="BG1163" s="98"/>
      <c r="BH1163" s="98"/>
      <c r="BI1163" s="98"/>
      <c r="BJ1163" s="98"/>
      <c r="BK1163" s="98"/>
      <c r="BL1163" s="98"/>
      <c r="BM1163" s="98"/>
      <c r="BN1163" s="99"/>
    </row>
    <row r="1164" spans="42:66">
      <c r="AP1164" s="17"/>
      <c r="AQ1164" s="100" t="s">
        <v>145</v>
      </c>
      <c r="AR1164" s="97"/>
      <c r="AS1164" s="98"/>
      <c r="AT1164" s="98"/>
      <c r="AU1164" s="98"/>
      <c r="AV1164" s="98">
        <v>5</v>
      </c>
      <c r="AW1164" s="98"/>
      <c r="AX1164" s="98"/>
      <c r="AY1164" s="98"/>
      <c r="AZ1164" s="98"/>
      <c r="BA1164" s="98"/>
      <c r="BB1164" s="98"/>
      <c r="BC1164" s="98"/>
      <c r="BD1164" s="98"/>
      <c r="BE1164" s="98"/>
      <c r="BF1164" s="98"/>
      <c r="BG1164" s="98"/>
      <c r="BH1164" s="98"/>
      <c r="BI1164" s="98"/>
      <c r="BJ1164" s="98"/>
      <c r="BK1164" s="98"/>
      <c r="BL1164" s="98"/>
      <c r="BM1164" s="98"/>
      <c r="BN1164" s="99"/>
    </row>
    <row r="1165" spans="42:66">
      <c r="AP1165" s="17"/>
      <c r="AQ1165" s="100" t="s">
        <v>146</v>
      </c>
      <c r="AR1165" s="97"/>
      <c r="AS1165" s="98"/>
      <c r="AT1165" s="98"/>
      <c r="AU1165" s="98"/>
      <c r="AV1165" s="98">
        <v>6</v>
      </c>
      <c r="AW1165" s="98"/>
      <c r="AX1165" s="98"/>
      <c r="AY1165" s="98"/>
      <c r="AZ1165" s="98"/>
      <c r="BA1165" s="98"/>
      <c r="BB1165" s="98"/>
      <c r="BC1165" s="98"/>
      <c r="BD1165" s="98"/>
      <c r="BE1165" s="98"/>
      <c r="BF1165" s="98"/>
      <c r="BG1165" s="98"/>
      <c r="BH1165" s="98"/>
      <c r="BI1165" s="98"/>
      <c r="BJ1165" s="98"/>
      <c r="BK1165" s="98"/>
      <c r="BL1165" s="98"/>
      <c r="BM1165" s="98"/>
      <c r="BN1165" s="99"/>
    </row>
    <row r="1166" spans="42:66">
      <c r="AP1166" s="17"/>
      <c r="AQ1166" s="100" t="s">
        <v>147</v>
      </c>
      <c r="AR1166" s="97"/>
      <c r="AS1166" s="98"/>
      <c r="AT1166" s="98"/>
      <c r="AU1166" s="98"/>
      <c r="AV1166" s="98">
        <v>5</v>
      </c>
      <c r="AW1166" s="98"/>
      <c r="AX1166" s="98"/>
      <c r="AY1166" s="98"/>
      <c r="AZ1166" s="98"/>
      <c r="BA1166" s="98"/>
      <c r="BB1166" s="98"/>
      <c r="BC1166" s="98"/>
      <c r="BD1166" s="98"/>
      <c r="BE1166" s="98"/>
      <c r="BF1166" s="98"/>
      <c r="BG1166" s="98"/>
      <c r="BH1166" s="98"/>
      <c r="BI1166" s="98"/>
      <c r="BJ1166" s="98"/>
      <c r="BK1166" s="98"/>
      <c r="BL1166" s="98"/>
      <c r="BM1166" s="98"/>
      <c r="BN1166" s="99"/>
    </row>
    <row r="1167" spans="42:66">
      <c r="AP1167" s="17"/>
      <c r="AQ1167" s="100" t="s">
        <v>148</v>
      </c>
      <c r="AR1167" s="97"/>
      <c r="AS1167" s="98"/>
      <c r="AT1167" s="98"/>
      <c r="AU1167" s="98"/>
      <c r="AV1167" s="98">
        <v>3</v>
      </c>
      <c r="AW1167" s="98"/>
      <c r="AX1167" s="98"/>
      <c r="AY1167" s="98"/>
      <c r="AZ1167" s="98"/>
      <c r="BA1167" s="98"/>
      <c r="BB1167" s="98"/>
      <c r="BC1167" s="98"/>
      <c r="BD1167" s="98"/>
      <c r="BE1167" s="98"/>
      <c r="BF1167" s="98"/>
      <c r="BG1167" s="98"/>
      <c r="BH1167" s="98"/>
      <c r="BI1167" s="98"/>
      <c r="BJ1167" s="98"/>
      <c r="BK1167" s="98"/>
      <c r="BL1167" s="98"/>
      <c r="BM1167" s="98"/>
      <c r="BN1167" s="99"/>
    </row>
    <row r="1168" spans="42:66">
      <c r="AP1168" s="17"/>
      <c r="AQ1168" s="100" t="s">
        <v>149</v>
      </c>
      <c r="AR1168" s="97"/>
      <c r="AS1168" s="98"/>
      <c r="AT1168" s="98"/>
      <c r="AU1168" s="98"/>
      <c r="AV1168" s="98">
        <v>3</v>
      </c>
      <c r="AW1168" s="98"/>
      <c r="AX1168" s="98"/>
      <c r="AY1168" s="98"/>
      <c r="AZ1168" s="98"/>
      <c r="BA1168" s="98"/>
      <c r="BB1168" s="98"/>
      <c r="BC1168" s="98"/>
      <c r="BD1168" s="98"/>
      <c r="BE1168" s="98"/>
      <c r="BF1168" s="98"/>
      <c r="BG1168" s="98"/>
      <c r="BH1168" s="98"/>
      <c r="BI1168" s="98"/>
      <c r="BJ1168" s="98"/>
      <c r="BK1168" s="98"/>
      <c r="BL1168" s="98"/>
      <c r="BM1168" s="98"/>
      <c r="BN1168" s="99"/>
    </row>
    <row r="1169" spans="42:66">
      <c r="AP1169" s="17"/>
      <c r="AQ1169" s="100" t="s">
        <v>150</v>
      </c>
      <c r="AR1169" s="97"/>
      <c r="AS1169" s="98"/>
      <c r="AT1169" s="98"/>
      <c r="AU1169" s="98"/>
      <c r="AV1169" s="98">
        <v>4</v>
      </c>
      <c r="AW1169" s="98"/>
      <c r="AX1169" s="98"/>
      <c r="AY1169" s="98"/>
      <c r="AZ1169" s="98"/>
      <c r="BA1169" s="98"/>
      <c r="BB1169" s="98"/>
      <c r="BC1169" s="98"/>
      <c r="BD1169" s="98"/>
      <c r="BE1169" s="98"/>
      <c r="BF1169" s="98"/>
      <c r="BG1169" s="98"/>
      <c r="BH1169" s="98"/>
      <c r="BI1169" s="98"/>
      <c r="BJ1169" s="98"/>
      <c r="BK1169" s="98"/>
      <c r="BL1169" s="98"/>
      <c r="BM1169" s="98"/>
      <c r="BN1169" s="99"/>
    </row>
    <row r="1170" spans="42:66">
      <c r="AP1170" s="17"/>
      <c r="AQ1170" s="100" t="s">
        <v>151</v>
      </c>
      <c r="AR1170" s="97"/>
      <c r="AS1170" s="98"/>
      <c r="AT1170" s="98"/>
      <c r="AU1170" s="98"/>
      <c r="AV1170" s="98">
        <v>3</v>
      </c>
      <c r="AW1170" s="98"/>
      <c r="AX1170" s="98"/>
      <c r="AY1170" s="98"/>
      <c r="AZ1170" s="98"/>
      <c r="BA1170" s="98"/>
      <c r="BB1170" s="98"/>
      <c r="BC1170" s="98"/>
      <c r="BD1170" s="98"/>
      <c r="BE1170" s="98"/>
      <c r="BF1170" s="98"/>
      <c r="BG1170" s="98"/>
      <c r="BH1170" s="98"/>
      <c r="BI1170" s="98"/>
      <c r="BJ1170" s="98"/>
      <c r="BK1170" s="98"/>
      <c r="BL1170" s="98"/>
      <c r="BM1170" s="98"/>
      <c r="BN1170" s="99"/>
    </row>
    <row r="1171" spans="42:66">
      <c r="AP1171" s="17"/>
      <c r="AQ1171" s="100" t="s">
        <v>152</v>
      </c>
      <c r="AR1171" s="97"/>
      <c r="AS1171" s="98"/>
      <c r="AT1171" s="98"/>
      <c r="AU1171" s="98"/>
      <c r="AV1171" s="98">
        <v>2</v>
      </c>
      <c r="AW1171" s="98"/>
      <c r="AX1171" s="98"/>
      <c r="AY1171" s="98"/>
      <c r="AZ1171" s="98"/>
      <c r="BA1171" s="98"/>
      <c r="BB1171" s="98"/>
      <c r="BC1171" s="98"/>
      <c r="BD1171" s="98"/>
      <c r="BE1171" s="98"/>
      <c r="BF1171" s="98"/>
      <c r="BG1171" s="98"/>
      <c r="BH1171" s="98"/>
      <c r="BI1171" s="98"/>
      <c r="BJ1171" s="98"/>
      <c r="BK1171" s="98"/>
      <c r="BL1171" s="98"/>
      <c r="BM1171" s="98"/>
      <c r="BN1171" s="99"/>
    </row>
    <row r="1172" spans="42:66">
      <c r="AP1172" s="17"/>
      <c r="AQ1172" s="100" t="s">
        <v>153</v>
      </c>
      <c r="AR1172" s="97"/>
      <c r="AS1172" s="98"/>
      <c r="AT1172" s="98"/>
      <c r="AU1172" s="98"/>
      <c r="AV1172" s="98">
        <v>6</v>
      </c>
      <c r="AW1172" s="98"/>
      <c r="AX1172" s="98"/>
      <c r="AY1172" s="98"/>
      <c r="AZ1172" s="98"/>
      <c r="BA1172" s="98"/>
      <c r="BB1172" s="98"/>
      <c r="BC1172" s="98"/>
      <c r="BD1172" s="98"/>
      <c r="BE1172" s="98"/>
      <c r="BF1172" s="98"/>
      <c r="BG1172" s="98"/>
      <c r="BH1172" s="98"/>
      <c r="BI1172" s="98"/>
      <c r="BJ1172" s="98"/>
      <c r="BK1172" s="98"/>
      <c r="BL1172" s="98"/>
      <c r="BM1172" s="98"/>
      <c r="BN1172" s="99"/>
    </row>
    <row r="1173" spans="42:66">
      <c r="AP1173" s="17"/>
      <c r="AQ1173" s="100" t="s">
        <v>154</v>
      </c>
      <c r="AR1173" s="97"/>
      <c r="AS1173" s="98"/>
      <c r="AT1173" s="98"/>
      <c r="AU1173" s="98"/>
      <c r="AV1173" s="98">
        <v>6</v>
      </c>
      <c r="AW1173" s="98"/>
      <c r="AX1173" s="98"/>
      <c r="AY1173" s="98"/>
      <c r="AZ1173" s="98"/>
      <c r="BA1173" s="98"/>
      <c r="BB1173" s="98"/>
      <c r="BC1173" s="98"/>
      <c r="BD1173" s="98"/>
      <c r="BE1173" s="98"/>
      <c r="BF1173" s="98"/>
      <c r="BG1173" s="98"/>
      <c r="BH1173" s="98"/>
      <c r="BI1173" s="98"/>
      <c r="BJ1173" s="98"/>
      <c r="BK1173" s="98"/>
      <c r="BL1173" s="98"/>
      <c r="BM1173" s="98"/>
      <c r="BN1173" s="99"/>
    </row>
    <row r="1174" spans="42:66">
      <c r="AP1174" s="17"/>
      <c r="AQ1174" s="100" t="s">
        <v>155</v>
      </c>
      <c r="AR1174" s="97"/>
      <c r="AS1174" s="98"/>
      <c r="AT1174" s="98"/>
      <c r="AU1174" s="98"/>
      <c r="AV1174" s="98">
        <v>4</v>
      </c>
      <c r="AW1174" s="98"/>
      <c r="AX1174" s="98"/>
      <c r="AY1174" s="98"/>
      <c r="AZ1174" s="98"/>
      <c r="BA1174" s="98"/>
      <c r="BB1174" s="98"/>
      <c r="BC1174" s="98"/>
      <c r="BD1174" s="98"/>
      <c r="BE1174" s="98"/>
      <c r="BF1174" s="98"/>
      <c r="BG1174" s="98"/>
      <c r="BH1174" s="98"/>
      <c r="BI1174" s="98"/>
      <c r="BJ1174" s="98"/>
      <c r="BK1174" s="98"/>
      <c r="BL1174" s="98"/>
      <c r="BM1174" s="98"/>
      <c r="BN1174" s="99"/>
    </row>
    <row r="1175" spans="42:66">
      <c r="AP1175" s="17"/>
      <c r="AQ1175" s="100" t="s">
        <v>156</v>
      </c>
      <c r="AR1175" s="97"/>
      <c r="AS1175" s="98"/>
      <c r="AT1175" s="98"/>
      <c r="AU1175" s="98"/>
      <c r="AV1175" s="98">
        <v>3</v>
      </c>
      <c r="AW1175" s="98"/>
      <c r="AX1175" s="98"/>
      <c r="AY1175" s="98"/>
      <c r="AZ1175" s="98"/>
      <c r="BA1175" s="98"/>
      <c r="BB1175" s="98"/>
      <c r="BC1175" s="98"/>
      <c r="BD1175" s="98"/>
      <c r="BE1175" s="98"/>
      <c r="BF1175" s="98"/>
      <c r="BG1175" s="98"/>
      <c r="BH1175" s="98"/>
      <c r="BI1175" s="98"/>
      <c r="BJ1175" s="98"/>
      <c r="BK1175" s="98"/>
      <c r="BL1175" s="98"/>
      <c r="BM1175" s="98"/>
      <c r="BN1175" s="99"/>
    </row>
    <row r="1176" spans="42:66">
      <c r="AP1176" s="17"/>
      <c r="AQ1176" s="100" t="s">
        <v>157</v>
      </c>
      <c r="AR1176" s="97"/>
      <c r="AS1176" s="98"/>
      <c r="AT1176" s="98"/>
      <c r="AU1176" s="98"/>
      <c r="AV1176" s="98">
        <v>5</v>
      </c>
      <c r="AW1176" s="98"/>
      <c r="AX1176" s="98"/>
      <c r="AY1176" s="98"/>
      <c r="AZ1176" s="98"/>
      <c r="BA1176" s="98"/>
      <c r="BB1176" s="98"/>
      <c r="BC1176" s="98"/>
      <c r="BD1176" s="98"/>
      <c r="BE1176" s="98"/>
      <c r="BF1176" s="98"/>
      <c r="BG1176" s="98"/>
      <c r="BH1176" s="98"/>
      <c r="BI1176" s="98"/>
      <c r="BJ1176" s="98"/>
      <c r="BK1176" s="98"/>
      <c r="BL1176" s="98"/>
      <c r="BM1176" s="98"/>
      <c r="BN1176" s="99"/>
    </row>
    <row r="1177" spans="42:66">
      <c r="AP1177" s="15" t="s">
        <v>108</v>
      </c>
      <c r="AQ1177" s="93" t="s">
        <v>140</v>
      </c>
      <c r="AR1177" s="94"/>
      <c r="AS1177" s="95"/>
      <c r="AT1177" s="95"/>
      <c r="AU1177" s="95">
        <v>5</v>
      </c>
      <c r="AV1177" s="95"/>
      <c r="AW1177" s="95"/>
      <c r="AX1177" s="95"/>
      <c r="AY1177" s="95"/>
      <c r="AZ1177" s="95"/>
      <c r="BA1177" s="95"/>
      <c r="BB1177" s="95"/>
      <c r="BC1177" s="95"/>
      <c r="BD1177" s="95"/>
      <c r="BE1177" s="95"/>
      <c r="BF1177" s="95">
        <v>5</v>
      </c>
      <c r="BG1177" s="95"/>
      <c r="BH1177" s="95"/>
      <c r="BI1177" s="95"/>
      <c r="BJ1177" s="95"/>
      <c r="BK1177" s="95"/>
      <c r="BL1177" s="95"/>
      <c r="BM1177" s="95"/>
      <c r="BN1177" s="96"/>
    </row>
    <row r="1178" spans="42:66">
      <c r="AP1178" s="17"/>
      <c r="AQ1178" s="100" t="s">
        <v>141</v>
      </c>
      <c r="AR1178" s="97"/>
      <c r="AS1178" s="98"/>
      <c r="AT1178" s="98"/>
      <c r="AU1178" s="98">
        <v>4</v>
      </c>
      <c r="AV1178" s="98"/>
      <c r="AW1178" s="98"/>
      <c r="AX1178" s="98"/>
      <c r="AY1178" s="98"/>
      <c r="AZ1178" s="98"/>
      <c r="BA1178" s="98"/>
      <c r="BB1178" s="98"/>
      <c r="BC1178" s="98"/>
      <c r="BD1178" s="98"/>
      <c r="BE1178" s="98"/>
      <c r="BF1178" s="98">
        <v>4</v>
      </c>
      <c r="BG1178" s="98"/>
      <c r="BH1178" s="98"/>
      <c r="BI1178" s="98"/>
      <c r="BJ1178" s="98"/>
      <c r="BK1178" s="98"/>
      <c r="BL1178" s="98"/>
      <c r="BM1178" s="98"/>
      <c r="BN1178" s="99"/>
    </row>
    <row r="1179" spans="42:66">
      <c r="AP1179" s="17"/>
      <c r="AQ1179" s="100" t="s">
        <v>142</v>
      </c>
      <c r="AR1179" s="97"/>
      <c r="AS1179" s="98"/>
      <c r="AT1179" s="98"/>
      <c r="AU1179" s="98">
        <v>6</v>
      </c>
      <c r="AV1179" s="98"/>
      <c r="AW1179" s="98"/>
      <c r="AX1179" s="98"/>
      <c r="AY1179" s="98"/>
      <c r="AZ1179" s="98"/>
      <c r="BA1179" s="98"/>
      <c r="BB1179" s="98"/>
      <c r="BC1179" s="98"/>
      <c r="BD1179" s="98"/>
      <c r="BE1179" s="98"/>
      <c r="BF1179" s="98">
        <v>5</v>
      </c>
      <c r="BG1179" s="98"/>
      <c r="BH1179" s="98"/>
      <c r="BI1179" s="98"/>
      <c r="BJ1179" s="98"/>
      <c r="BK1179" s="98"/>
      <c r="BL1179" s="98"/>
      <c r="BM1179" s="98"/>
      <c r="BN1179" s="99"/>
    </row>
    <row r="1180" spans="42:66">
      <c r="AP1180" s="17"/>
      <c r="AQ1180" s="100" t="s">
        <v>143</v>
      </c>
      <c r="AR1180" s="97"/>
      <c r="AS1180" s="98"/>
      <c r="AT1180" s="98"/>
      <c r="AU1180" s="98">
        <v>7</v>
      </c>
      <c r="AV1180" s="98"/>
      <c r="AW1180" s="98"/>
      <c r="AX1180" s="98"/>
      <c r="AY1180" s="98"/>
      <c r="AZ1180" s="98"/>
      <c r="BA1180" s="98"/>
      <c r="BB1180" s="98"/>
      <c r="BC1180" s="98"/>
      <c r="BD1180" s="98"/>
      <c r="BE1180" s="98"/>
      <c r="BF1180" s="98">
        <v>6</v>
      </c>
      <c r="BG1180" s="98"/>
      <c r="BH1180" s="98"/>
      <c r="BI1180" s="98"/>
      <c r="BJ1180" s="98"/>
      <c r="BK1180" s="98"/>
      <c r="BL1180" s="98"/>
      <c r="BM1180" s="98"/>
      <c r="BN1180" s="99"/>
    </row>
    <row r="1181" spans="42:66">
      <c r="AP1181" s="17"/>
      <c r="AQ1181" s="100" t="s">
        <v>144</v>
      </c>
      <c r="AR1181" s="97"/>
      <c r="AS1181" s="98"/>
      <c r="AT1181" s="98"/>
      <c r="AU1181" s="98">
        <v>4</v>
      </c>
      <c r="AV1181" s="98"/>
      <c r="AW1181" s="98"/>
      <c r="AX1181" s="98"/>
      <c r="AY1181" s="98"/>
      <c r="AZ1181" s="98"/>
      <c r="BA1181" s="98"/>
      <c r="BB1181" s="98"/>
      <c r="BC1181" s="98"/>
      <c r="BD1181" s="98"/>
      <c r="BE1181" s="98"/>
      <c r="BF1181" s="98">
        <v>4</v>
      </c>
      <c r="BG1181" s="98"/>
      <c r="BH1181" s="98"/>
      <c r="BI1181" s="98"/>
      <c r="BJ1181" s="98"/>
      <c r="BK1181" s="98"/>
      <c r="BL1181" s="98"/>
      <c r="BM1181" s="98"/>
      <c r="BN1181" s="99"/>
    </row>
    <row r="1182" spans="42:66">
      <c r="AP1182" s="17"/>
      <c r="AQ1182" s="100" t="s">
        <v>145</v>
      </c>
      <c r="AR1182" s="97"/>
      <c r="AS1182" s="98"/>
      <c r="AT1182" s="98"/>
      <c r="AU1182" s="98">
        <v>5</v>
      </c>
      <c r="AV1182" s="98"/>
      <c r="AW1182" s="98"/>
      <c r="AX1182" s="98"/>
      <c r="AY1182" s="98"/>
      <c r="AZ1182" s="98"/>
      <c r="BA1182" s="98"/>
      <c r="BB1182" s="98"/>
      <c r="BC1182" s="98"/>
      <c r="BD1182" s="98"/>
      <c r="BE1182" s="98"/>
      <c r="BF1182" s="98">
        <v>3</v>
      </c>
      <c r="BG1182" s="98"/>
      <c r="BH1182" s="98"/>
      <c r="BI1182" s="98"/>
      <c r="BJ1182" s="98"/>
      <c r="BK1182" s="98"/>
      <c r="BL1182" s="98"/>
      <c r="BM1182" s="98"/>
      <c r="BN1182" s="99"/>
    </row>
    <row r="1183" spans="42:66">
      <c r="AP1183" s="17"/>
      <c r="AQ1183" s="100" t="s">
        <v>146</v>
      </c>
      <c r="AR1183" s="97"/>
      <c r="AS1183" s="98"/>
      <c r="AT1183" s="98"/>
      <c r="AU1183" s="98">
        <v>4</v>
      </c>
      <c r="AV1183" s="98"/>
      <c r="AW1183" s="98"/>
      <c r="AX1183" s="98"/>
      <c r="AY1183" s="98"/>
      <c r="AZ1183" s="98"/>
      <c r="BA1183" s="98"/>
      <c r="BB1183" s="98"/>
      <c r="BC1183" s="98"/>
      <c r="BD1183" s="98"/>
      <c r="BE1183" s="98"/>
      <c r="BF1183" s="98">
        <v>5</v>
      </c>
      <c r="BG1183" s="98"/>
      <c r="BH1183" s="98"/>
      <c r="BI1183" s="98"/>
      <c r="BJ1183" s="98"/>
      <c r="BK1183" s="98"/>
      <c r="BL1183" s="98"/>
      <c r="BM1183" s="98"/>
      <c r="BN1183" s="99"/>
    </row>
    <row r="1184" spans="42:66">
      <c r="AP1184" s="17"/>
      <c r="AQ1184" s="100" t="s">
        <v>147</v>
      </c>
      <c r="AR1184" s="97"/>
      <c r="AS1184" s="98"/>
      <c r="AT1184" s="98"/>
      <c r="AU1184" s="98">
        <v>3</v>
      </c>
      <c r="AV1184" s="98"/>
      <c r="AW1184" s="98"/>
      <c r="AX1184" s="98"/>
      <c r="AY1184" s="98"/>
      <c r="AZ1184" s="98"/>
      <c r="BA1184" s="98"/>
      <c r="BB1184" s="98"/>
      <c r="BC1184" s="98"/>
      <c r="BD1184" s="98"/>
      <c r="BE1184" s="98"/>
      <c r="BF1184" s="98">
        <v>3</v>
      </c>
      <c r="BG1184" s="98"/>
      <c r="BH1184" s="98"/>
      <c r="BI1184" s="98"/>
      <c r="BJ1184" s="98"/>
      <c r="BK1184" s="98"/>
      <c r="BL1184" s="98"/>
      <c r="BM1184" s="98"/>
      <c r="BN1184" s="99"/>
    </row>
    <row r="1185" spans="42:66">
      <c r="AP1185" s="17"/>
      <c r="AQ1185" s="100" t="s">
        <v>148</v>
      </c>
      <c r="AR1185" s="97"/>
      <c r="AS1185" s="98"/>
      <c r="AT1185" s="98"/>
      <c r="AU1185" s="98">
        <v>4</v>
      </c>
      <c r="AV1185" s="98"/>
      <c r="AW1185" s="98"/>
      <c r="AX1185" s="98"/>
      <c r="AY1185" s="98"/>
      <c r="AZ1185" s="98"/>
      <c r="BA1185" s="98"/>
      <c r="BB1185" s="98"/>
      <c r="BC1185" s="98"/>
      <c r="BD1185" s="98"/>
      <c r="BE1185" s="98"/>
      <c r="BF1185" s="98">
        <v>4</v>
      </c>
      <c r="BG1185" s="98"/>
      <c r="BH1185" s="98"/>
      <c r="BI1185" s="98"/>
      <c r="BJ1185" s="98"/>
      <c r="BK1185" s="98"/>
      <c r="BL1185" s="98"/>
      <c r="BM1185" s="98"/>
      <c r="BN1185" s="99"/>
    </row>
    <row r="1186" spans="42:66">
      <c r="AP1186" s="17"/>
      <c r="AQ1186" s="100" t="s">
        <v>149</v>
      </c>
      <c r="AR1186" s="97"/>
      <c r="AS1186" s="98"/>
      <c r="AT1186" s="98"/>
      <c r="AU1186" s="98">
        <v>5</v>
      </c>
      <c r="AV1186" s="98"/>
      <c r="AW1186" s="98"/>
      <c r="AX1186" s="98"/>
      <c r="AY1186" s="98"/>
      <c r="AZ1186" s="98"/>
      <c r="BA1186" s="98"/>
      <c r="BB1186" s="98"/>
      <c r="BC1186" s="98"/>
      <c r="BD1186" s="98"/>
      <c r="BE1186" s="98"/>
      <c r="BF1186" s="98">
        <v>4</v>
      </c>
      <c r="BG1186" s="98"/>
      <c r="BH1186" s="98"/>
      <c r="BI1186" s="98"/>
      <c r="BJ1186" s="98"/>
      <c r="BK1186" s="98"/>
      <c r="BL1186" s="98"/>
      <c r="BM1186" s="98"/>
      <c r="BN1186" s="99"/>
    </row>
    <row r="1187" spans="42:66">
      <c r="AP1187" s="17"/>
      <c r="AQ1187" s="100" t="s">
        <v>150</v>
      </c>
      <c r="AR1187" s="97"/>
      <c r="AS1187" s="98"/>
      <c r="AT1187" s="98"/>
      <c r="AU1187" s="98">
        <v>2</v>
      </c>
      <c r="AV1187" s="98"/>
      <c r="AW1187" s="98"/>
      <c r="AX1187" s="98"/>
      <c r="AY1187" s="98"/>
      <c r="AZ1187" s="98"/>
      <c r="BA1187" s="98"/>
      <c r="BB1187" s="98"/>
      <c r="BC1187" s="98"/>
      <c r="BD1187" s="98"/>
      <c r="BE1187" s="98"/>
      <c r="BF1187" s="98">
        <v>2</v>
      </c>
      <c r="BG1187" s="98"/>
      <c r="BH1187" s="98"/>
      <c r="BI1187" s="98"/>
      <c r="BJ1187" s="98"/>
      <c r="BK1187" s="98"/>
      <c r="BL1187" s="98"/>
      <c r="BM1187" s="98"/>
      <c r="BN1187" s="99"/>
    </row>
    <row r="1188" spans="42:66">
      <c r="AP1188" s="17"/>
      <c r="AQ1188" s="100" t="s">
        <v>151</v>
      </c>
      <c r="AR1188" s="97"/>
      <c r="AS1188" s="98"/>
      <c r="AT1188" s="98"/>
      <c r="AU1188" s="98">
        <v>6</v>
      </c>
      <c r="AV1188" s="98"/>
      <c r="AW1188" s="98"/>
      <c r="AX1188" s="98"/>
      <c r="AY1188" s="98"/>
      <c r="AZ1188" s="98"/>
      <c r="BA1188" s="98"/>
      <c r="BB1188" s="98"/>
      <c r="BC1188" s="98"/>
      <c r="BD1188" s="98"/>
      <c r="BE1188" s="98"/>
      <c r="BF1188" s="98">
        <v>3</v>
      </c>
      <c r="BG1188" s="98"/>
      <c r="BH1188" s="98"/>
      <c r="BI1188" s="98"/>
      <c r="BJ1188" s="98"/>
      <c r="BK1188" s="98"/>
      <c r="BL1188" s="98"/>
      <c r="BM1188" s="98"/>
      <c r="BN1188" s="99"/>
    </row>
    <row r="1189" spans="42:66">
      <c r="AP1189" s="17"/>
      <c r="AQ1189" s="100" t="s">
        <v>152</v>
      </c>
      <c r="AR1189" s="97"/>
      <c r="AS1189" s="98"/>
      <c r="AT1189" s="98"/>
      <c r="AU1189" s="98">
        <v>3</v>
      </c>
      <c r="AV1189" s="98"/>
      <c r="AW1189" s="98"/>
      <c r="AX1189" s="98"/>
      <c r="AY1189" s="98"/>
      <c r="AZ1189" s="98"/>
      <c r="BA1189" s="98"/>
      <c r="BB1189" s="98"/>
      <c r="BC1189" s="98"/>
      <c r="BD1189" s="98"/>
      <c r="BE1189" s="98"/>
      <c r="BF1189" s="98">
        <v>3</v>
      </c>
      <c r="BG1189" s="98"/>
      <c r="BH1189" s="98"/>
      <c r="BI1189" s="98"/>
      <c r="BJ1189" s="98"/>
      <c r="BK1189" s="98"/>
      <c r="BL1189" s="98"/>
      <c r="BM1189" s="98"/>
      <c r="BN1189" s="99"/>
    </row>
    <row r="1190" spans="42:66">
      <c r="AP1190" s="17"/>
      <c r="AQ1190" s="100" t="s">
        <v>153</v>
      </c>
      <c r="AR1190" s="97"/>
      <c r="AS1190" s="98"/>
      <c r="AT1190" s="98"/>
      <c r="AU1190" s="98">
        <v>5</v>
      </c>
      <c r="AV1190" s="98"/>
      <c r="AW1190" s="98"/>
      <c r="AX1190" s="98"/>
      <c r="AY1190" s="98"/>
      <c r="AZ1190" s="98"/>
      <c r="BA1190" s="98"/>
      <c r="BB1190" s="98"/>
      <c r="BC1190" s="98"/>
      <c r="BD1190" s="98"/>
      <c r="BE1190" s="98"/>
      <c r="BF1190" s="98">
        <v>4</v>
      </c>
      <c r="BG1190" s="98"/>
      <c r="BH1190" s="98"/>
      <c r="BI1190" s="98"/>
      <c r="BJ1190" s="98"/>
      <c r="BK1190" s="98"/>
      <c r="BL1190" s="98"/>
      <c r="BM1190" s="98"/>
      <c r="BN1190" s="99"/>
    </row>
    <row r="1191" spans="42:66">
      <c r="AP1191" s="17"/>
      <c r="AQ1191" s="100" t="s">
        <v>154</v>
      </c>
      <c r="AR1191" s="97"/>
      <c r="AS1191" s="98"/>
      <c r="AT1191" s="98"/>
      <c r="AU1191" s="98">
        <v>4</v>
      </c>
      <c r="AV1191" s="98"/>
      <c r="AW1191" s="98"/>
      <c r="AX1191" s="98"/>
      <c r="AY1191" s="98"/>
      <c r="AZ1191" s="98"/>
      <c r="BA1191" s="98"/>
      <c r="BB1191" s="98"/>
      <c r="BC1191" s="98"/>
      <c r="BD1191" s="98"/>
      <c r="BE1191" s="98"/>
      <c r="BF1191" s="98">
        <v>4</v>
      </c>
      <c r="BG1191" s="98"/>
      <c r="BH1191" s="98"/>
      <c r="BI1191" s="98"/>
      <c r="BJ1191" s="98"/>
      <c r="BK1191" s="98"/>
      <c r="BL1191" s="98"/>
      <c r="BM1191" s="98"/>
      <c r="BN1191" s="99"/>
    </row>
    <row r="1192" spans="42:66">
      <c r="AP1192" s="17"/>
      <c r="AQ1192" s="100" t="s">
        <v>155</v>
      </c>
      <c r="AR1192" s="97"/>
      <c r="AS1192" s="98"/>
      <c r="AT1192" s="98"/>
      <c r="AU1192" s="98">
        <v>3</v>
      </c>
      <c r="AV1192" s="98"/>
      <c r="AW1192" s="98"/>
      <c r="AX1192" s="98"/>
      <c r="AY1192" s="98"/>
      <c r="AZ1192" s="98"/>
      <c r="BA1192" s="98"/>
      <c r="BB1192" s="98"/>
      <c r="BC1192" s="98"/>
      <c r="BD1192" s="98"/>
      <c r="BE1192" s="98"/>
      <c r="BF1192" s="98">
        <v>3</v>
      </c>
      <c r="BG1192" s="98"/>
      <c r="BH1192" s="98"/>
      <c r="BI1192" s="98"/>
      <c r="BJ1192" s="98"/>
      <c r="BK1192" s="98"/>
      <c r="BL1192" s="98"/>
      <c r="BM1192" s="98"/>
      <c r="BN1192" s="99"/>
    </row>
    <row r="1193" spans="42:66">
      <c r="AP1193" s="17"/>
      <c r="AQ1193" s="100" t="s">
        <v>156</v>
      </c>
      <c r="AR1193" s="97"/>
      <c r="AS1193" s="98"/>
      <c r="AT1193" s="98"/>
      <c r="AU1193" s="98">
        <v>3</v>
      </c>
      <c r="AV1193" s="98"/>
      <c r="AW1193" s="98"/>
      <c r="AX1193" s="98"/>
      <c r="AY1193" s="98"/>
      <c r="AZ1193" s="98"/>
      <c r="BA1193" s="98"/>
      <c r="BB1193" s="98"/>
      <c r="BC1193" s="98"/>
      <c r="BD1193" s="98"/>
      <c r="BE1193" s="98"/>
      <c r="BF1193" s="98">
        <v>5</v>
      </c>
      <c r="BG1193" s="98"/>
      <c r="BH1193" s="98"/>
      <c r="BI1193" s="98"/>
      <c r="BJ1193" s="98"/>
      <c r="BK1193" s="98"/>
      <c r="BL1193" s="98"/>
      <c r="BM1193" s="98"/>
      <c r="BN1193" s="99"/>
    </row>
    <row r="1194" spans="42:66">
      <c r="AP1194" s="17"/>
      <c r="AQ1194" s="100" t="s">
        <v>157</v>
      </c>
      <c r="AR1194" s="97"/>
      <c r="AS1194" s="98"/>
      <c r="AT1194" s="98"/>
      <c r="AU1194" s="98">
        <v>4</v>
      </c>
      <c r="AV1194" s="98"/>
      <c r="AW1194" s="98"/>
      <c r="AX1194" s="98"/>
      <c r="AY1194" s="98"/>
      <c r="AZ1194" s="98"/>
      <c r="BA1194" s="98"/>
      <c r="BB1194" s="98"/>
      <c r="BC1194" s="98"/>
      <c r="BD1194" s="98"/>
      <c r="BE1194" s="98"/>
      <c r="BF1194" s="98">
        <v>4</v>
      </c>
      <c r="BG1194" s="98"/>
      <c r="BH1194" s="98"/>
      <c r="BI1194" s="98"/>
      <c r="BJ1194" s="98"/>
      <c r="BK1194" s="98"/>
      <c r="BL1194" s="98"/>
      <c r="BM1194" s="98"/>
      <c r="BN1194" s="99"/>
    </row>
    <row r="1195" spans="42:66">
      <c r="AP1195" s="15" t="s">
        <v>46</v>
      </c>
      <c r="AQ1195" s="93" t="s">
        <v>140</v>
      </c>
      <c r="AR1195" s="94"/>
      <c r="AS1195" s="95"/>
      <c r="AT1195" s="95"/>
      <c r="AU1195" s="95"/>
      <c r="AV1195" s="95">
        <v>4</v>
      </c>
      <c r="AW1195" s="95">
        <v>4</v>
      </c>
      <c r="AX1195" s="95"/>
      <c r="AY1195" s="95"/>
      <c r="AZ1195" s="95">
        <v>4</v>
      </c>
      <c r="BA1195" s="95"/>
      <c r="BB1195" s="95"/>
      <c r="BC1195" s="95"/>
      <c r="BD1195" s="95"/>
      <c r="BE1195" s="95"/>
      <c r="BF1195" s="95">
        <v>4</v>
      </c>
      <c r="BG1195" s="95"/>
      <c r="BH1195" s="95"/>
      <c r="BI1195" s="95"/>
      <c r="BJ1195" s="95"/>
      <c r="BK1195" s="95"/>
      <c r="BL1195" s="95"/>
      <c r="BM1195" s="95"/>
      <c r="BN1195" s="96"/>
    </row>
    <row r="1196" spans="42:66">
      <c r="AP1196" s="17"/>
      <c r="AQ1196" s="100" t="s">
        <v>141</v>
      </c>
      <c r="AR1196" s="97"/>
      <c r="AS1196" s="98"/>
      <c r="AT1196" s="98"/>
      <c r="AU1196" s="98"/>
      <c r="AV1196" s="98">
        <v>4</v>
      </c>
      <c r="AW1196" s="98">
        <v>3</v>
      </c>
      <c r="AX1196" s="98"/>
      <c r="AY1196" s="98"/>
      <c r="AZ1196" s="98">
        <v>4</v>
      </c>
      <c r="BA1196" s="98"/>
      <c r="BB1196" s="98"/>
      <c r="BC1196" s="98"/>
      <c r="BD1196" s="98"/>
      <c r="BE1196" s="98"/>
      <c r="BF1196" s="98">
        <v>3</v>
      </c>
      <c r="BG1196" s="98"/>
      <c r="BH1196" s="98"/>
      <c r="BI1196" s="98"/>
      <c r="BJ1196" s="98"/>
      <c r="BK1196" s="98"/>
      <c r="BL1196" s="98"/>
      <c r="BM1196" s="98"/>
      <c r="BN1196" s="99"/>
    </row>
    <row r="1197" spans="42:66">
      <c r="AP1197" s="17"/>
      <c r="AQ1197" s="100" t="s">
        <v>142</v>
      </c>
      <c r="AR1197" s="97"/>
      <c r="AS1197" s="98"/>
      <c r="AT1197" s="98"/>
      <c r="AU1197" s="98"/>
      <c r="AV1197" s="98">
        <v>4</v>
      </c>
      <c r="AW1197" s="98">
        <v>4</v>
      </c>
      <c r="AX1197" s="98"/>
      <c r="AY1197" s="98"/>
      <c r="AZ1197" s="98">
        <v>4</v>
      </c>
      <c r="BA1197" s="98"/>
      <c r="BB1197" s="98"/>
      <c r="BC1197" s="98"/>
      <c r="BD1197" s="98"/>
      <c r="BE1197" s="98"/>
      <c r="BF1197" s="98">
        <v>5</v>
      </c>
      <c r="BG1197" s="98"/>
      <c r="BH1197" s="98"/>
      <c r="BI1197" s="98"/>
      <c r="BJ1197" s="98"/>
      <c r="BK1197" s="98"/>
      <c r="BL1197" s="98"/>
      <c r="BM1197" s="98"/>
      <c r="BN1197" s="99"/>
    </row>
    <row r="1198" spans="42:66">
      <c r="AP1198" s="17"/>
      <c r="AQ1198" s="100" t="s">
        <v>143</v>
      </c>
      <c r="AR1198" s="97"/>
      <c r="AS1198" s="98"/>
      <c r="AT1198" s="98"/>
      <c r="AU1198" s="98"/>
      <c r="AV1198" s="98">
        <v>5</v>
      </c>
      <c r="AW1198" s="98">
        <v>4</v>
      </c>
      <c r="AX1198" s="98"/>
      <c r="AY1198" s="98"/>
      <c r="AZ1198" s="98">
        <v>5</v>
      </c>
      <c r="BA1198" s="98"/>
      <c r="BB1198" s="98"/>
      <c r="BC1198" s="98"/>
      <c r="BD1198" s="98"/>
      <c r="BE1198" s="98"/>
      <c r="BF1198" s="98">
        <v>6</v>
      </c>
      <c r="BG1198" s="98"/>
      <c r="BH1198" s="98"/>
      <c r="BI1198" s="98"/>
      <c r="BJ1198" s="98"/>
      <c r="BK1198" s="98"/>
      <c r="BL1198" s="98"/>
      <c r="BM1198" s="98"/>
      <c r="BN1198" s="99"/>
    </row>
    <row r="1199" spans="42:66">
      <c r="AP1199" s="17"/>
      <c r="AQ1199" s="100" t="s">
        <v>144</v>
      </c>
      <c r="AR1199" s="97"/>
      <c r="AS1199" s="98"/>
      <c r="AT1199" s="98"/>
      <c r="AU1199" s="98"/>
      <c r="AV1199" s="98">
        <v>4</v>
      </c>
      <c r="AW1199" s="98">
        <v>3</v>
      </c>
      <c r="AX1199" s="98"/>
      <c r="AY1199" s="98"/>
      <c r="AZ1199" s="98">
        <v>4</v>
      </c>
      <c r="BA1199" s="98"/>
      <c r="BB1199" s="98"/>
      <c r="BC1199" s="98"/>
      <c r="BD1199" s="98"/>
      <c r="BE1199" s="98"/>
      <c r="BF1199" s="98">
        <v>4</v>
      </c>
      <c r="BG1199" s="98"/>
      <c r="BH1199" s="98"/>
      <c r="BI1199" s="98"/>
      <c r="BJ1199" s="98"/>
      <c r="BK1199" s="98"/>
      <c r="BL1199" s="98"/>
      <c r="BM1199" s="98"/>
      <c r="BN1199" s="99"/>
    </row>
    <row r="1200" spans="42:66">
      <c r="AP1200" s="17"/>
      <c r="AQ1200" s="100" t="s">
        <v>145</v>
      </c>
      <c r="AR1200" s="97"/>
      <c r="AS1200" s="98"/>
      <c r="AT1200" s="98"/>
      <c r="AU1200" s="98"/>
      <c r="AV1200" s="98">
        <v>3</v>
      </c>
      <c r="AW1200" s="98">
        <v>2</v>
      </c>
      <c r="AX1200" s="98"/>
      <c r="AY1200" s="98"/>
      <c r="AZ1200" s="98">
        <v>3</v>
      </c>
      <c r="BA1200" s="98"/>
      <c r="BB1200" s="98"/>
      <c r="BC1200" s="98"/>
      <c r="BD1200" s="98"/>
      <c r="BE1200" s="98"/>
      <c r="BF1200" s="98">
        <v>2</v>
      </c>
      <c r="BG1200" s="98"/>
      <c r="BH1200" s="98"/>
      <c r="BI1200" s="98"/>
      <c r="BJ1200" s="98"/>
      <c r="BK1200" s="98"/>
      <c r="BL1200" s="98"/>
      <c r="BM1200" s="98"/>
      <c r="BN1200" s="99"/>
    </row>
    <row r="1201" spans="42:66">
      <c r="AP1201" s="17"/>
      <c r="AQ1201" s="100" t="s">
        <v>146</v>
      </c>
      <c r="AR1201" s="97"/>
      <c r="AS1201" s="98"/>
      <c r="AT1201" s="98"/>
      <c r="AU1201" s="98"/>
      <c r="AV1201" s="98">
        <v>5</v>
      </c>
      <c r="AW1201" s="98">
        <v>4</v>
      </c>
      <c r="AX1201" s="98"/>
      <c r="AY1201" s="98"/>
      <c r="AZ1201" s="98">
        <v>4</v>
      </c>
      <c r="BA1201" s="98"/>
      <c r="BB1201" s="98"/>
      <c r="BC1201" s="98"/>
      <c r="BD1201" s="98"/>
      <c r="BE1201" s="98"/>
      <c r="BF1201" s="98">
        <v>4</v>
      </c>
      <c r="BG1201" s="98"/>
      <c r="BH1201" s="98"/>
      <c r="BI1201" s="98"/>
      <c r="BJ1201" s="98"/>
      <c r="BK1201" s="98"/>
      <c r="BL1201" s="98"/>
      <c r="BM1201" s="98"/>
      <c r="BN1201" s="99"/>
    </row>
    <row r="1202" spans="42:66">
      <c r="AP1202" s="17"/>
      <c r="AQ1202" s="100" t="s">
        <v>147</v>
      </c>
      <c r="AR1202" s="97"/>
      <c r="AS1202" s="98"/>
      <c r="AT1202" s="98"/>
      <c r="AU1202" s="98"/>
      <c r="AV1202" s="98">
        <v>4</v>
      </c>
      <c r="AW1202" s="98">
        <v>3</v>
      </c>
      <c r="AX1202" s="98"/>
      <c r="AY1202" s="98"/>
      <c r="AZ1202" s="98">
        <v>3</v>
      </c>
      <c r="BA1202" s="98"/>
      <c r="BB1202" s="98"/>
      <c r="BC1202" s="98"/>
      <c r="BD1202" s="98"/>
      <c r="BE1202" s="98"/>
      <c r="BF1202" s="98">
        <v>3</v>
      </c>
      <c r="BG1202" s="98"/>
      <c r="BH1202" s="98"/>
      <c r="BI1202" s="98"/>
      <c r="BJ1202" s="98"/>
      <c r="BK1202" s="98"/>
      <c r="BL1202" s="98"/>
      <c r="BM1202" s="98"/>
      <c r="BN1202" s="99"/>
    </row>
    <row r="1203" spans="42:66">
      <c r="AP1203" s="17"/>
      <c r="AQ1203" s="100" t="s">
        <v>148</v>
      </c>
      <c r="AR1203" s="97"/>
      <c r="AS1203" s="98"/>
      <c r="AT1203" s="98"/>
      <c r="AU1203" s="98"/>
      <c r="AV1203" s="98">
        <v>4</v>
      </c>
      <c r="AW1203" s="98">
        <v>3</v>
      </c>
      <c r="AX1203" s="98"/>
      <c r="AY1203" s="98"/>
      <c r="AZ1203" s="98">
        <v>4</v>
      </c>
      <c r="BA1203" s="98"/>
      <c r="BB1203" s="98"/>
      <c r="BC1203" s="98"/>
      <c r="BD1203" s="98"/>
      <c r="BE1203" s="98"/>
      <c r="BF1203" s="98">
        <v>3</v>
      </c>
      <c r="BG1203" s="98"/>
      <c r="BH1203" s="98"/>
      <c r="BI1203" s="98"/>
      <c r="BJ1203" s="98"/>
      <c r="BK1203" s="98"/>
      <c r="BL1203" s="98"/>
      <c r="BM1203" s="98"/>
      <c r="BN1203" s="99"/>
    </row>
    <row r="1204" spans="42:66">
      <c r="AP1204" s="17"/>
      <c r="AQ1204" s="100" t="s">
        <v>149</v>
      </c>
      <c r="AR1204" s="97"/>
      <c r="AS1204" s="98"/>
      <c r="AT1204" s="98"/>
      <c r="AU1204" s="98"/>
      <c r="AV1204" s="98">
        <v>4</v>
      </c>
      <c r="AW1204" s="98">
        <v>3</v>
      </c>
      <c r="AX1204" s="98"/>
      <c r="AY1204" s="98"/>
      <c r="AZ1204" s="98">
        <v>3</v>
      </c>
      <c r="BA1204" s="98"/>
      <c r="BB1204" s="98"/>
      <c r="BC1204" s="98"/>
      <c r="BD1204" s="98"/>
      <c r="BE1204" s="98"/>
      <c r="BF1204" s="98">
        <v>3</v>
      </c>
      <c r="BG1204" s="98"/>
      <c r="BH1204" s="98"/>
      <c r="BI1204" s="98"/>
      <c r="BJ1204" s="98"/>
      <c r="BK1204" s="98"/>
      <c r="BL1204" s="98"/>
      <c r="BM1204" s="98"/>
      <c r="BN1204" s="99"/>
    </row>
    <row r="1205" spans="42:66">
      <c r="AP1205" s="17"/>
      <c r="AQ1205" s="100" t="s">
        <v>150</v>
      </c>
      <c r="AR1205" s="97"/>
      <c r="AS1205" s="98"/>
      <c r="AT1205" s="98"/>
      <c r="AU1205" s="98"/>
      <c r="AV1205" s="98">
        <v>2</v>
      </c>
      <c r="AW1205" s="98">
        <v>4</v>
      </c>
      <c r="AX1205" s="98"/>
      <c r="AY1205" s="98"/>
      <c r="AZ1205" s="98">
        <v>4</v>
      </c>
      <c r="BA1205" s="98"/>
      <c r="BB1205" s="98"/>
      <c r="BC1205" s="98"/>
      <c r="BD1205" s="98"/>
      <c r="BE1205" s="98"/>
      <c r="BF1205" s="98">
        <v>2</v>
      </c>
      <c r="BG1205" s="98"/>
      <c r="BH1205" s="98"/>
      <c r="BI1205" s="98"/>
      <c r="BJ1205" s="98"/>
      <c r="BK1205" s="98"/>
      <c r="BL1205" s="98"/>
      <c r="BM1205" s="98"/>
      <c r="BN1205" s="99"/>
    </row>
    <row r="1206" spans="42:66">
      <c r="AP1206" s="17"/>
      <c r="AQ1206" s="100" t="s">
        <v>151</v>
      </c>
      <c r="AR1206" s="97"/>
      <c r="AS1206" s="98"/>
      <c r="AT1206" s="98"/>
      <c r="AU1206" s="98"/>
      <c r="AV1206" s="98">
        <v>2</v>
      </c>
      <c r="AW1206" s="98">
        <v>3</v>
      </c>
      <c r="AX1206" s="98"/>
      <c r="AY1206" s="98"/>
      <c r="AZ1206" s="98">
        <v>2</v>
      </c>
      <c r="BA1206" s="98"/>
      <c r="BB1206" s="98"/>
      <c r="BC1206" s="98"/>
      <c r="BD1206" s="98"/>
      <c r="BE1206" s="98"/>
      <c r="BF1206" s="98">
        <v>2</v>
      </c>
      <c r="BG1206" s="98"/>
      <c r="BH1206" s="98"/>
      <c r="BI1206" s="98"/>
      <c r="BJ1206" s="98"/>
      <c r="BK1206" s="98"/>
      <c r="BL1206" s="98"/>
      <c r="BM1206" s="98"/>
      <c r="BN1206" s="99"/>
    </row>
    <row r="1207" spans="42:66">
      <c r="AP1207" s="17"/>
      <c r="AQ1207" s="100" t="s">
        <v>152</v>
      </c>
      <c r="AR1207" s="97"/>
      <c r="AS1207" s="98"/>
      <c r="AT1207" s="98"/>
      <c r="AU1207" s="98"/>
      <c r="AV1207" s="98">
        <v>3</v>
      </c>
      <c r="AW1207" s="98">
        <v>4</v>
      </c>
      <c r="AX1207" s="98"/>
      <c r="AY1207" s="98"/>
      <c r="AZ1207" s="98">
        <v>3</v>
      </c>
      <c r="BA1207" s="98"/>
      <c r="BB1207" s="98"/>
      <c r="BC1207" s="98"/>
      <c r="BD1207" s="98"/>
      <c r="BE1207" s="98"/>
      <c r="BF1207" s="98">
        <v>3</v>
      </c>
      <c r="BG1207" s="98"/>
      <c r="BH1207" s="98"/>
      <c r="BI1207" s="98"/>
      <c r="BJ1207" s="98"/>
      <c r="BK1207" s="98"/>
      <c r="BL1207" s="98"/>
      <c r="BM1207" s="98"/>
      <c r="BN1207" s="99"/>
    </row>
    <row r="1208" spans="42:66">
      <c r="AP1208" s="17"/>
      <c r="AQ1208" s="100" t="s">
        <v>153</v>
      </c>
      <c r="AR1208" s="97"/>
      <c r="AS1208" s="98"/>
      <c r="AT1208" s="98"/>
      <c r="AU1208" s="98"/>
      <c r="AV1208" s="98">
        <v>6</v>
      </c>
      <c r="AW1208" s="98">
        <v>4</v>
      </c>
      <c r="AX1208" s="98"/>
      <c r="AY1208" s="98"/>
      <c r="AZ1208" s="98">
        <v>4</v>
      </c>
      <c r="BA1208" s="98"/>
      <c r="BB1208" s="98"/>
      <c r="BC1208" s="98"/>
      <c r="BD1208" s="98"/>
      <c r="BE1208" s="98"/>
      <c r="BF1208" s="98">
        <v>3</v>
      </c>
      <c r="BG1208" s="98"/>
      <c r="BH1208" s="98"/>
      <c r="BI1208" s="98"/>
      <c r="BJ1208" s="98"/>
      <c r="BK1208" s="98"/>
      <c r="BL1208" s="98"/>
      <c r="BM1208" s="98"/>
      <c r="BN1208" s="99"/>
    </row>
    <row r="1209" spans="42:66">
      <c r="AP1209" s="17"/>
      <c r="AQ1209" s="100" t="s">
        <v>154</v>
      </c>
      <c r="AR1209" s="97"/>
      <c r="AS1209" s="98"/>
      <c r="AT1209" s="98"/>
      <c r="AU1209" s="98"/>
      <c r="AV1209" s="98">
        <v>3</v>
      </c>
      <c r="AW1209" s="98">
        <v>4</v>
      </c>
      <c r="AX1209" s="98"/>
      <c r="AY1209" s="98"/>
      <c r="AZ1209" s="98">
        <v>3</v>
      </c>
      <c r="BA1209" s="98"/>
      <c r="BB1209" s="98"/>
      <c r="BC1209" s="98"/>
      <c r="BD1209" s="98"/>
      <c r="BE1209" s="98"/>
      <c r="BF1209" s="98">
        <v>4</v>
      </c>
      <c r="BG1209" s="98"/>
      <c r="BH1209" s="98"/>
      <c r="BI1209" s="98"/>
      <c r="BJ1209" s="98"/>
      <c r="BK1209" s="98"/>
      <c r="BL1209" s="98"/>
      <c r="BM1209" s="98"/>
      <c r="BN1209" s="99"/>
    </row>
    <row r="1210" spans="42:66">
      <c r="AP1210" s="17"/>
      <c r="AQ1210" s="100" t="s">
        <v>155</v>
      </c>
      <c r="AR1210" s="97"/>
      <c r="AS1210" s="98"/>
      <c r="AT1210" s="98"/>
      <c r="AU1210" s="98"/>
      <c r="AV1210" s="98">
        <v>3</v>
      </c>
      <c r="AW1210" s="98">
        <v>3</v>
      </c>
      <c r="AX1210" s="98"/>
      <c r="AY1210" s="98"/>
      <c r="AZ1210" s="98">
        <v>3</v>
      </c>
      <c r="BA1210" s="98"/>
      <c r="BB1210" s="98"/>
      <c r="BC1210" s="98"/>
      <c r="BD1210" s="98"/>
      <c r="BE1210" s="98"/>
      <c r="BF1210" s="98">
        <v>3</v>
      </c>
      <c r="BG1210" s="98"/>
      <c r="BH1210" s="98"/>
      <c r="BI1210" s="98"/>
      <c r="BJ1210" s="98"/>
      <c r="BK1210" s="98"/>
      <c r="BL1210" s="98"/>
      <c r="BM1210" s="98"/>
      <c r="BN1210" s="99"/>
    </row>
    <row r="1211" spans="42:66">
      <c r="AP1211" s="17"/>
      <c r="AQ1211" s="100" t="s">
        <v>156</v>
      </c>
      <c r="AR1211" s="97"/>
      <c r="AS1211" s="98"/>
      <c r="AT1211" s="98"/>
      <c r="AU1211" s="98"/>
      <c r="AV1211" s="98">
        <v>3</v>
      </c>
      <c r="AW1211" s="98">
        <v>2</v>
      </c>
      <c r="AX1211" s="98"/>
      <c r="AY1211" s="98"/>
      <c r="AZ1211" s="98">
        <v>3</v>
      </c>
      <c r="BA1211" s="98"/>
      <c r="BB1211" s="98"/>
      <c r="BC1211" s="98"/>
      <c r="BD1211" s="98"/>
      <c r="BE1211" s="98"/>
      <c r="BF1211" s="98">
        <v>3</v>
      </c>
      <c r="BG1211" s="98"/>
      <c r="BH1211" s="98"/>
      <c r="BI1211" s="98"/>
      <c r="BJ1211" s="98"/>
      <c r="BK1211" s="98"/>
      <c r="BL1211" s="98"/>
      <c r="BM1211" s="98"/>
      <c r="BN1211" s="99"/>
    </row>
    <row r="1212" spans="42:66">
      <c r="AP1212" s="17"/>
      <c r="AQ1212" s="100" t="s">
        <v>157</v>
      </c>
      <c r="AR1212" s="97"/>
      <c r="AS1212" s="98"/>
      <c r="AT1212" s="98"/>
      <c r="AU1212" s="98"/>
      <c r="AV1212" s="98">
        <v>2</v>
      </c>
      <c r="AW1212" s="98">
        <v>2</v>
      </c>
      <c r="AX1212" s="98"/>
      <c r="AY1212" s="98"/>
      <c r="AZ1212" s="98">
        <v>3</v>
      </c>
      <c r="BA1212" s="98"/>
      <c r="BB1212" s="98"/>
      <c r="BC1212" s="98"/>
      <c r="BD1212" s="98"/>
      <c r="BE1212" s="98"/>
      <c r="BF1212" s="98">
        <v>3</v>
      </c>
      <c r="BG1212" s="98"/>
      <c r="BH1212" s="98"/>
      <c r="BI1212" s="98"/>
      <c r="BJ1212" s="98"/>
      <c r="BK1212" s="98"/>
      <c r="BL1212" s="98"/>
      <c r="BM1212" s="98"/>
      <c r="BN1212" s="99"/>
    </row>
    <row r="1213" spans="42:66">
      <c r="AP1213" s="15" t="s">
        <v>100</v>
      </c>
      <c r="AQ1213" s="93" t="s">
        <v>140</v>
      </c>
      <c r="AR1213" s="94"/>
      <c r="AS1213" s="95"/>
      <c r="AT1213" s="95">
        <v>5</v>
      </c>
      <c r="AU1213" s="95"/>
      <c r="AV1213" s="95">
        <v>4</v>
      </c>
      <c r="AW1213" s="95"/>
      <c r="AX1213" s="95"/>
      <c r="AY1213" s="95"/>
      <c r="AZ1213" s="95"/>
      <c r="BA1213" s="95"/>
      <c r="BB1213" s="95"/>
      <c r="BC1213" s="95"/>
      <c r="BD1213" s="95"/>
      <c r="BE1213" s="95"/>
      <c r="BF1213" s="95"/>
      <c r="BG1213" s="95"/>
      <c r="BH1213" s="95"/>
      <c r="BI1213" s="95"/>
      <c r="BJ1213" s="95"/>
      <c r="BK1213" s="95"/>
      <c r="BL1213" s="95"/>
      <c r="BM1213" s="95"/>
      <c r="BN1213" s="96"/>
    </row>
    <row r="1214" spans="42:66">
      <c r="AP1214" s="17"/>
      <c r="AQ1214" s="100" t="s">
        <v>141</v>
      </c>
      <c r="AR1214" s="97"/>
      <c r="AS1214" s="98"/>
      <c r="AT1214" s="98">
        <v>4</v>
      </c>
      <c r="AU1214" s="98"/>
      <c r="AV1214" s="98">
        <v>3</v>
      </c>
      <c r="AW1214" s="98"/>
      <c r="AX1214" s="98"/>
      <c r="AY1214" s="98"/>
      <c r="AZ1214" s="98"/>
      <c r="BA1214" s="98"/>
      <c r="BB1214" s="98"/>
      <c r="BC1214" s="98"/>
      <c r="BD1214" s="98"/>
      <c r="BE1214" s="98"/>
      <c r="BF1214" s="98"/>
      <c r="BG1214" s="98"/>
      <c r="BH1214" s="98"/>
      <c r="BI1214" s="98"/>
      <c r="BJ1214" s="98"/>
      <c r="BK1214" s="98"/>
      <c r="BL1214" s="98"/>
      <c r="BM1214" s="98"/>
      <c r="BN1214" s="99"/>
    </row>
    <row r="1215" spans="42:66">
      <c r="AP1215" s="17"/>
      <c r="AQ1215" s="100" t="s">
        <v>142</v>
      </c>
      <c r="AR1215" s="97"/>
      <c r="AS1215" s="98"/>
      <c r="AT1215" s="98">
        <v>4</v>
      </c>
      <c r="AU1215" s="98"/>
      <c r="AV1215" s="98">
        <v>4</v>
      </c>
      <c r="AW1215" s="98"/>
      <c r="AX1215" s="98"/>
      <c r="AY1215" s="98"/>
      <c r="AZ1215" s="98"/>
      <c r="BA1215" s="98"/>
      <c r="BB1215" s="98"/>
      <c r="BC1215" s="98"/>
      <c r="BD1215" s="98"/>
      <c r="BE1215" s="98"/>
      <c r="BF1215" s="98"/>
      <c r="BG1215" s="98"/>
      <c r="BH1215" s="98"/>
      <c r="BI1215" s="98"/>
      <c r="BJ1215" s="98"/>
      <c r="BK1215" s="98"/>
      <c r="BL1215" s="98"/>
      <c r="BM1215" s="98"/>
      <c r="BN1215" s="99"/>
    </row>
    <row r="1216" spans="42:66">
      <c r="AP1216" s="17"/>
      <c r="AQ1216" s="100" t="s">
        <v>143</v>
      </c>
      <c r="AR1216" s="97"/>
      <c r="AS1216" s="98"/>
      <c r="AT1216" s="98">
        <v>6</v>
      </c>
      <c r="AU1216" s="98"/>
      <c r="AV1216" s="98">
        <v>4</v>
      </c>
      <c r="AW1216" s="98"/>
      <c r="AX1216" s="98"/>
      <c r="AY1216" s="98"/>
      <c r="AZ1216" s="98"/>
      <c r="BA1216" s="98"/>
      <c r="BB1216" s="98"/>
      <c r="BC1216" s="98"/>
      <c r="BD1216" s="98"/>
      <c r="BE1216" s="98"/>
      <c r="BF1216" s="98"/>
      <c r="BG1216" s="98"/>
      <c r="BH1216" s="98"/>
      <c r="BI1216" s="98"/>
      <c r="BJ1216" s="98"/>
      <c r="BK1216" s="98"/>
      <c r="BL1216" s="98"/>
      <c r="BM1216" s="98"/>
      <c r="BN1216" s="99"/>
    </row>
    <row r="1217" spans="42:66">
      <c r="AP1217" s="17"/>
      <c r="AQ1217" s="100" t="s">
        <v>144</v>
      </c>
      <c r="AR1217" s="97"/>
      <c r="AS1217" s="98"/>
      <c r="AT1217" s="98">
        <v>4</v>
      </c>
      <c r="AU1217" s="98"/>
      <c r="AV1217" s="98">
        <v>3</v>
      </c>
      <c r="AW1217" s="98"/>
      <c r="AX1217" s="98"/>
      <c r="AY1217" s="98"/>
      <c r="AZ1217" s="98"/>
      <c r="BA1217" s="98"/>
      <c r="BB1217" s="98"/>
      <c r="BC1217" s="98"/>
      <c r="BD1217" s="98"/>
      <c r="BE1217" s="98"/>
      <c r="BF1217" s="98"/>
      <c r="BG1217" s="98"/>
      <c r="BH1217" s="98"/>
      <c r="BI1217" s="98"/>
      <c r="BJ1217" s="98"/>
      <c r="BK1217" s="98"/>
      <c r="BL1217" s="98"/>
      <c r="BM1217" s="98"/>
      <c r="BN1217" s="99"/>
    </row>
    <row r="1218" spans="42:66">
      <c r="AP1218" s="17"/>
      <c r="AQ1218" s="100" t="s">
        <v>145</v>
      </c>
      <c r="AR1218" s="97"/>
      <c r="AS1218" s="98"/>
      <c r="AT1218" s="98">
        <v>3</v>
      </c>
      <c r="AU1218" s="98"/>
      <c r="AV1218" s="98">
        <v>3</v>
      </c>
      <c r="AW1218" s="98"/>
      <c r="AX1218" s="98"/>
      <c r="AY1218" s="98"/>
      <c r="AZ1218" s="98"/>
      <c r="BA1218" s="98"/>
      <c r="BB1218" s="98"/>
      <c r="BC1218" s="98"/>
      <c r="BD1218" s="98"/>
      <c r="BE1218" s="98"/>
      <c r="BF1218" s="98"/>
      <c r="BG1218" s="98"/>
      <c r="BH1218" s="98"/>
      <c r="BI1218" s="98"/>
      <c r="BJ1218" s="98"/>
      <c r="BK1218" s="98"/>
      <c r="BL1218" s="98"/>
      <c r="BM1218" s="98"/>
      <c r="BN1218" s="99"/>
    </row>
    <row r="1219" spans="42:66">
      <c r="AP1219" s="17"/>
      <c r="AQ1219" s="100" t="s">
        <v>146</v>
      </c>
      <c r="AR1219" s="97"/>
      <c r="AS1219" s="98"/>
      <c r="AT1219" s="98">
        <v>4</v>
      </c>
      <c r="AU1219" s="98"/>
      <c r="AV1219" s="98">
        <v>4</v>
      </c>
      <c r="AW1219" s="98"/>
      <c r="AX1219" s="98"/>
      <c r="AY1219" s="98"/>
      <c r="AZ1219" s="98"/>
      <c r="BA1219" s="98"/>
      <c r="BB1219" s="98"/>
      <c r="BC1219" s="98"/>
      <c r="BD1219" s="98"/>
      <c r="BE1219" s="98"/>
      <c r="BF1219" s="98"/>
      <c r="BG1219" s="98"/>
      <c r="BH1219" s="98"/>
      <c r="BI1219" s="98"/>
      <c r="BJ1219" s="98"/>
      <c r="BK1219" s="98"/>
      <c r="BL1219" s="98"/>
      <c r="BM1219" s="98"/>
      <c r="BN1219" s="99"/>
    </row>
    <row r="1220" spans="42:66">
      <c r="AP1220" s="17"/>
      <c r="AQ1220" s="100" t="s">
        <v>147</v>
      </c>
      <c r="AR1220" s="97"/>
      <c r="AS1220" s="98"/>
      <c r="AT1220" s="98">
        <v>3</v>
      </c>
      <c r="AU1220" s="98"/>
      <c r="AV1220" s="98">
        <v>3</v>
      </c>
      <c r="AW1220" s="98"/>
      <c r="AX1220" s="98"/>
      <c r="AY1220" s="98"/>
      <c r="AZ1220" s="98"/>
      <c r="BA1220" s="98"/>
      <c r="BB1220" s="98"/>
      <c r="BC1220" s="98"/>
      <c r="BD1220" s="98"/>
      <c r="BE1220" s="98"/>
      <c r="BF1220" s="98"/>
      <c r="BG1220" s="98"/>
      <c r="BH1220" s="98"/>
      <c r="BI1220" s="98"/>
      <c r="BJ1220" s="98"/>
      <c r="BK1220" s="98"/>
      <c r="BL1220" s="98"/>
      <c r="BM1220" s="98"/>
      <c r="BN1220" s="99"/>
    </row>
    <row r="1221" spans="42:66">
      <c r="AP1221" s="17"/>
      <c r="AQ1221" s="100" t="s">
        <v>148</v>
      </c>
      <c r="AR1221" s="97"/>
      <c r="AS1221" s="98"/>
      <c r="AT1221" s="98">
        <v>3</v>
      </c>
      <c r="AU1221" s="98"/>
      <c r="AV1221" s="98">
        <v>3</v>
      </c>
      <c r="AW1221" s="98"/>
      <c r="AX1221" s="98"/>
      <c r="AY1221" s="98"/>
      <c r="AZ1221" s="98"/>
      <c r="BA1221" s="98"/>
      <c r="BB1221" s="98"/>
      <c r="BC1221" s="98"/>
      <c r="BD1221" s="98"/>
      <c r="BE1221" s="98"/>
      <c r="BF1221" s="98"/>
      <c r="BG1221" s="98"/>
      <c r="BH1221" s="98"/>
      <c r="BI1221" s="98"/>
      <c r="BJ1221" s="98"/>
      <c r="BK1221" s="98"/>
      <c r="BL1221" s="98"/>
      <c r="BM1221" s="98"/>
      <c r="BN1221" s="99"/>
    </row>
    <row r="1222" spans="42:66">
      <c r="AP1222" s="17"/>
      <c r="AQ1222" s="100" t="s">
        <v>149</v>
      </c>
      <c r="AR1222" s="97"/>
      <c r="AS1222" s="98"/>
      <c r="AT1222" s="98">
        <v>3</v>
      </c>
      <c r="AU1222" s="98"/>
      <c r="AV1222" s="98">
        <v>3</v>
      </c>
      <c r="AW1222" s="98"/>
      <c r="AX1222" s="98"/>
      <c r="AY1222" s="98"/>
      <c r="AZ1222" s="98"/>
      <c r="BA1222" s="98"/>
      <c r="BB1222" s="98"/>
      <c r="BC1222" s="98"/>
      <c r="BD1222" s="98"/>
      <c r="BE1222" s="98"/>
      <c r="BF1222" s="98"/>
      <c r="BG1222" s="98"/>
      <c r="BH1222" s="98"/>
      <c r="BI1222" s="98"/>
      <c r="BJ1222" s="98"/>
      <c r="BK1222" s="98"/>
      <c r="BL1222" s="98"/>
      <c r="BM1222" s="98"/>
      <c r="BN1222" s="99"/>
    </row>
    <row r="1223" spans="42:66">
      <c r="AP1223" s="17"/>
      <c r="AQ1223" s="100" t="s">
        <v>150</v>
      </c>
      <c r="AR1223" s="97"/>
      <c r="AS1223" s="98"/>
      <c r="AT1223" s="98">
        <v>3</v>
      </c>
      <c r="AU1223" s="98"/>
      <c r="AV1223" s="98">
        <v>2</v>
      </c>
      <c r="AW1223" s="98"/>
      <c r="AX1223" s="98"/>
      <c r="AY1223" s="98"/>
      <c r="AZ1223" s="98"/>
      <c r="BA1223" s="98"/>
      <c r="BB1223" s="98"/>
      <c r="BC1223" s="98"/>
      <c r="BD1223" s="98"/>
      <c r="BE1223" s="98"/>
      <c r="BF1223" s="98"/>
      <c r="BG1223" s="98"/>
      <c r="BH1223" s="98"/>
      <c r="BI1223" s="98"/>
      <c r="BJ1223" s="98"/>
      <c r="BK1223" s="98"/>
      <c r="BL1223" s="98"/>
      <c r="BM1223" s="98"/>
      <c r="BN1223" s="99"/>
    </row>
    <row r="1224" spans="42:66">
      <c r="AP1224" s="17"/>
      <c r="AQ1224" s="100" t="s">
        <v>151</v>
      </c>
      <c r="AR1224" s="97"/>
      <c r="AS1224" s="98"/>
      <c r="AT1224" s="98">
        <v>3</v>
      </c>
      <c r="AU1224" s="98"/>
      <c r="AV1224" s="98">
        <v>4</v>
      </c>
      <c r="AW1224" s="98"/>
      <c r="AX1224" s="98"/>
      <c r="AY1224" s="98"/>
      <c r="AZ1224" s="98"/>
      <c r="BA1224" s="98"/>
      <c r="BB1224" s="98"/>
      <c r="BC1224" s="98"/>
      <c r="BD1224" s="98"/>
      <c r="BE1224" s="98"/>
      <c r="BF1224" s="98"/>
      <c r="BG1224" s="98"/>
      <c r="BH1224" s="98"/>
      <c r="BI1224" s="98"/>
      <c r="BJ1224" s="98"/>
      <c r="BK1224" s="98"/>
      <c r="BL1224" s="98"/>
      <c r="BM1224" s="98"/>
      <c r="BN1224" s="99"/>
    </row>
    <row r="1225" spans="42:66">
      <c r="AP1225" s="17"/>
      <c r="AQ1225" s="100" t="s">
        <v>152</v>
      </c>
      <c r="AR1225" s="97"/>
      <c r="AS1225" s="98"/>
      <c r="AT1225" s="98">
        <v>3</v>
      </c>
      <c r="AU1225" s="98"/>
      <c r="AV1225" s="98">
        <v>4</v>
      </c>
      <c r="AW1225" s="98"/>
      <c r="AX1225" s="98"/>
      <c r="AY1225" s="98"/>
      <c r="AZ1225" s="98"/>
      <c r="BA1225" s="98"/>
      <c r="BB1225" s="98"/>
      <c r="BC1225" s="98"/>
      <c r="BD1225" s="98"/>
      <c r="BE1225" s="98"/>
      <c r="BF1225" s="98"/>
      <c r="BG1225" s="98"/>
      <c r="BH1225" s="98"/>
      <c r="BI1225" s="98"/>
      <c r="BJ1225" s="98"/>
      <c r="BK1225" s="98"/>
      <c r="BL1225" s="98"/>
      <c r="BM1225" s="98"/>
      <c r="BN1225" s="99"/>
    </row>
    <row r="1226" spans="42:66">
      <c r="AP1226" s="17"/>
      <c r="AQ1226" s="100" t="s">
        <v>153</v>
      </c>
      <c r="AR1226" s="97"/>
      <c r="AS1226" s="98"/>
      <c r="AT1226" s="98">
        <v>4</v>
      </c>
      <c r="AU1226" s="98"/>
      <c r="AV1226" s="98">
        <v>5</v>
      </c>
      <c r="AW1226" s="98"/>
      <c r="AX1226" s="98"/>
      <c r="AY1226" s="98"/>
      <c r="AZ1226" s="98"/>
      <c r="BA1226" s="98"/>
      <c r="BB1226" s="98"/>
      <c r="BC1226" s="98"/>
      <c r="BD1226" s="98"/>
      <c r="BE1226" s="98"/>
      <c r="BF1226" s="98"/>
      <c r="BG1226" s="98"/>
      <c r="BH1226" s="98"/>
      <c r="BI1226" s="98"/>
      <c r="BJ1226" s="98"/>
      <c r="BK1226" s="98"/>
      <c r="BL1226" s="98"/>
      <c r="BM1226" s="98"/>
      <c r="BN1226" s="99"/>
    </row>
    <row r="1227" spans="42:66">
      <c r="AP1227" s="17"/>
      <c r="AQ1227" s="100" t="s">
        <v>154</v>
      </c>
      <c r="AR1227" s="97"/>
      <c r="AS1227" s="98"/>
      <c r="AT1227" s="98">
        <v>3</v>
      </c>
      <c r="AU1227" s="98"/>
      <c r="AV1227" s="98">
        <v>3</v>
      </c>
      <c r="AW1227" s="98"/>
      <c r="AX1227" s="98"/>
      <c r="AY1227" s="98"/>
      <c r="AZ1227" s="98"/>
      <c r="BA1227" s="98"/>
      <c r="BB1227" s="98"/>
      <c r="BC1227" s="98"/>
      <c r="BD1227" s="98"/>
      <c r="BE1227" s="98"/>
      <c r="BF1227" s="98"/>
      <c r="BG1227" s="98"/>
      <c r="BH1227" s="98"/>
      <c r="BI1227" s="98"/>
      <c r="BJ1227" s="98"/>
      <c r="BK1227" s="98"/>
      <c r="BL1227" s="98"/>
      <c r="BM1227" s="98"/>
      <c r="BN1227" s="99"/>
    </row>
    <row r="1228" spans="42:66">
      <c r="AP1228" s="17"/>
      <c r="AQ1228" s="100" t="s">
        <v>155</v>
      </c>
      <c r="AR1228" s="97"/>
      <c r="AS1228" s="98"/>
      <c r="AT1228" s="98">
        <v>3</v>
      </c>
      <c r="AU1228" s="98"/>
      <c r="AV1228" s="98">
        <v>2</v>
      </c>
      <c r="AW1228" s="98"/>
      <c r="AX1228" s="98"/>
      <c r="AY1228" s="98"/>
      <c r="AZ1228" s="98"/>
      <c r="BA1228" s="98"/>
      <c r="BB1228" s="98"/>
      <c r="BC1228" s="98"/>
      <c r="BD1228" s="98"/>
      <c r="BE1228" s="98"/>
      <c r="BF1228" s="98"/>
      <c r="BG1228" s="98"/>
      <c r="BH1228" s="98"/>
      <c r="BI1228" s="98"/>
      <c r="BJ1228" s="98"/>
      <c r="BK1228" s="98"/>
      <c r="BL1228" s="98"/>
      <c r="BM1228" s="98"/>
      <c r="BN1228" s="99"/>
    </row>
    <row r="1229" spans="42:66">
      <c r="AP1229" s="17"/>
      <c r="AQ1229" s="100" t="s">
        <v>156</v>
      </c>
      <c r="AR1229" s="97"/>
      <c r="AS1229" s="98"/>
      <c r="AT1229" s="98">
        <v>4</v>
      </c>
      <c r="AU1229" s="98"/>
      <c r="AV1229" s="98">
        <v>3</v>
      </c>
      <c r="AW1229" s="98"/>
      <c r="AX1229" s="98"/>
      <c r="AY1229" s="98"/>
      <c r="AZ1229" s="98"/>
      <c r="BA1229" s="98"/>
      <c r="BB1229" s="98"/>
      <c r="BC1229" s="98"/>
      <c r="BD1229" s="98"/>
      <c r="BE1229" s="98"/>
      <c r="BF1229" s="98"/>
      <c r="BG1229" s="98"/>
      <c r="BH1229" s="98"/>
      <c r="BI1229" s="98"/>
      <c r="BJ1229" s="98"/>
      <c r="BK1229" s="98"/>
      <c r="BL1229" s="98"/>
      <c r="BM1229" s="98"/>
      <c r="BN1229" s="99"/>
    </row>
    <row r="1230" spans="42:66">
      <c r="AP1230" s="17"/>
      <c r="AQ1230" s="100" t="s">
        <v>157</v>
      </c>
      <c r="AR1230" s="97"/>
      <c r="AS1230" s="98"/>
      <c r="AT1230" s="98">
        <v>4</v>
      </c>
      <c r="AU1230" s="98"/>
      <c r="AV1230" s="98">
        <v>4</v>
      </c>
      <c r="AW1230" s="98"/>
      <c r="AX1230" s="98"/>
      <c r="AY1230" s="98"/>
      <c r="AZ1230" s="98"/>
      <c r="BA1230" s="98"/>
      <c r="BB1230" s="98"/>
      <c r="BC1230" s="98"/>
      <c r="BD1230" s="98"/>
      <c r="BE1230" s="98"/>
      <c r="BF1230" s="98"/>
      <c r="BG1230" s="98"/>
      <c r="BH1230" s="98"/>
      <c r="BI1230" s="98"/>
      <c r="BJ1230" s="98"/>
      <c r="BK1230" s="98"/>
      <c r="BL1230" s="98"/>
      <c r="BM1230" s="98"/>
      <c r="BN1230" s="99"/>
    </row>
    <row r="1231" spans="42:66">
      <c r="AP1231" s="15" t="s">
        <v>158</v>
      </c>
      <c r="AQ1231" s="93" t="s">
        <v>140</v>
      </c>
      <c r="AR1231" s="94"/>
      <c r="AS1231" s="95"/>
      <c r="AT1231" s="95"/>
      <c r="AU1231" s="95"/>
      <c r="AV1231" s="95"/>
      <c r="AW1231" s="95"/>
      <c r="AX1231" s="95"/>
      <c r="AY1231" s="95"/>
      <c r="AZ1231" s="95"/>
      <c r="BA1231" s="95"/>
      <c r="BB1231" s="95"/>
      <c r="BC1231" s="95"/>
      <c r="BD1231" s="95"/>
      <c r="BE1231" s="95"/>
      <c r="BF1231" s="95"/>
      <c r="BG1231" s="95"/>
      <c r="BH1231" s="95"/>
      <c r="BI1231" s="95"/>
      <c r="BJ1231" s="95"/>
      <c r="BK1231" s="95"/>
      <c r="BL1231" s="95"/>
      <c r="BM1231" s="95"/>
      <c r="BN1231" s="96">
        <v>4</v>
      </c>
    </row>
    <row r="1232" spans="42:66">
      <c r="AP1232" s="17"/>
      <c r="AQ1232" s="100" t="s">
        <v>141</v>
      </c>
      <c r="AR1232" s="97"/>
      <c r="AS1232" s="98"/>
      <c r="AT1232" s="98"/>
      <c r="AU1232" s="98"/>
      <c r="AV1232" s="98"/>
      <c r="AW1232" s="98"/>
      <c r="AX1232" s="98"/>
      <c r="AY1232" s="98"/>
      <c r="AZ1232" s="98"/>
      <c r="BA1232" s="98"/>
      <c r="BB1232" s="98"/>
      <c r="BC1232" s="98"/>
      <c r="BD1232" s="98"/>
      <c r="BE1232" s="98"/>
      <c r="BF1232" s="98"/>
      <c r="BG1232" s="98"/>
      <c r="BH1232" s="98"/>
      <c r="BI1232" s="98"/>
      <c r="BJ1232" s="98"/>
      <c r="BK1232" s="98"/>
      <c r="BL1232" s="98"/>
      <c r="BM1232" s="98"/>
      <c r="BN1232" s="99">
        <v>4</v>
      </c>
    </row>
    <row r="1233" spans="42:66">
      <c r="AP1233" s="17"/>
      <c r="AQ1233" s="100" t="s">
        <v>142</v>
      </c>
      <c r="AR1233" s="97"/>
      <c r="AS1233" s="98"/>
      <c r="AT1233" s="98"/>
      <c r="AU1233" s="98"/>
      <c r="AV1233" s="98"/>
      <c r="AW1233" s="98"/>
      <c r="AX1233" s="98"/>
      <c r="AY1233" s="98"/>
      <c r="AZ1233" s="98"/>
      <c r="BA1233" s="98"/>
      <c r="BB1233" s="98"/>
      <c r="BC1233" s="98"/>
      <c r="BD1233" s="98"/>
      <c r="BE1233" s="98"/>
      <c r="BF1233" s="98"/>
      <c r="BG1233" s="98"/>
      <c r="BH1233" s="98"/>
      <c r="BI1233" s="98"/>
      <c r="BJ1233" s="98"/>
      <c r="BK1233" s="98"/>
      <c r="BL1233" s="98"/>
      <c r="BM1233" s="98"/>
      <c r="BN1233" s="99">
        <v>4</v>
      </c>
    </row>
    <row r="1234" spans="42:66">
      <c r="AP1234" s="17"/>
      <c r="AQ1234" s="100" t="s">
        <v>143</v>
      </c>
      <c r="AR1234" s="97"/>
      <c r="AS1234" s="98"/>
      <c r="AT1234" s="98"/>
      <c r="AU1234" s="98"/>
      <c r="AV1234" s="98"/>
      <c r="AW1234" s="98"/>
      <c r="AX1234" s="98"/>
      <c r="AY1234" s="98"/>
      <c r="AZ1234" s="98"/>
      <c r="BA1234" s="98"/>
      <c r="BB1234" s="98"/>
      <c r="BC1234" s="98"/>
      <c r="BD1234" s="98"/>
      <c r="BE1234" s="98"/>
      <c r="BF1234" s="98"/>
      <c r="BG1234" s="98"/>
      <c r="BH1234" s="98"/>
      <c r="BI1234" s="98"/>
      <c r="BJ1234" s="98"/>
      <c r="BK1234" s="98"/>
      <c r="BL1234" s="98"/>
      <c r="BM1234" s="98"/>
      <c r="BN1234" s="99">
        <v>4</v>
      </c>
    </row>
    <row r="1235" spans="42:66">
      <c r="AP1235" s="17"/>
      <c r="AQ1235" s="100" t="s">
        <v>144</v>
      </c>
      <c r="AR1235" s="97"/>
      <c r="AS1235" s="98"/>
      <c r="AT1235" s="98"/>
      <c r="AU1235" s="98"/>
      <c r="AV1235" s="98"/>
      <c r="AW1235" s="98"/>
      <c r="AX1235" s="98"/>
      <c r="AY1235" s="98"/>
      <c r="AZ1235" s="98"/>
      <c r="BA1235" s="98"/>
      <c r="BB1235" s="98"/>
      <c r="BC1235" s="98"/>
      <c r="BD1235" s="98"/>
      <c r="BE1235" s="98"/>
      <c r="BF1235" s="98"/>
      <c r="BG1235" s="98"/>
      <c r="BH1235" s="98"/>
      <c r="BI1235" s="98"/>
      <c r="BJ1235" s="98"/>
      <c r="BK1235" s="98"/>
      <c r="BL1235" s="98"/>
      <c r="BM1235" s="98"/>
      <c r="BN1235" s="99">
        <v>3</v>
      </c>
    </row>
    <row r="1236" spans="42:66">
      <c r="AP1236" s="17"/>
      <c r="AQ1236" s="100" t="s">
        <v>145</v>
      </c>
      <c r="AR1236" s="97"/>
      <c r="AS1236" s="98"/>
      <c r="AT1236" s="98"/>
      <c r="AU1236" s="98"/>
      <c r="AV1236" s="98"/>
      <c r="AW1236" s="98"/>
      <c r="AX1236" s="98"/>
      <c r="AY1236" s="98"/>
      <c r="AZ1236" s="98"/>
      <c r="BA1236" s="98"/>
      <c r="BB1236" s="98"/>
      <c r="BC1236" s="98"/>
      <c r="BD1236" s="98"/>
      <c r="BE1236" s="98"/>
      <c r="BF1236" s="98"/>
      <c r="BG1236" s="98"/>
      <c r="BH1236" s="98"/>
      <c r="BI1236" s="98"/>
      <c r="BJ1236" s="98"/>
      <c r="BK1236" s="98"/>
      <c r="BL1236" s="98"/>
      <c r="BM1236" s="98"/>
      <c r="BN1236" s="99">
        <v>3</v>
      </c>
    </row>
    <row r="1237" spans="42:66">
      <c r="AP1237" s="17"/>
      <c r="AQ1237" s="100" t="s">
        <v>146</v>
      </c>
      <c r="AR1237" s="97"/>
      <c r="AS1237" s="98"/>
      <c r="AT1237" s="98"/>
      <c r="AU1237" s="98"/>
      <c r="AV1237" s="98"/>
      <c r="AW1237" s="98"/>
      <c r="AX1237" s="98"/>
      <c r="AY1237" s="98"/>
      <c r="AZ1237" s="98"/>
      <c r="BA1237" s="98"/>
      <c r="BB1237" s="98"/>
      <c r="BC1237" s="98"/>
      <c r="BD1237" s="98"/>
      <c r="BE1237" s="98"/>
      <c r="BF1237" s="98"/>
      <c r="BG1237" s="98"/>
      <c r="BH1237" s="98"/>
      <c r="BI1237" s="98"/>
      <c r="BJ1237" s="98"/>
      <c r="BK1237" s="98"/>
      <c r="BL1237" s="98"/>
      <c r="BM1237" s="98"/>
      <c r="BN1237" s="99">
        <v>4</v>
      </c>
    </row>
    <row r="1238" spans="42:66">
      <c r="AP1238" s="17"/>
      <c r="AQ1238" s="100" t="s">
        <v>147</v>
      </c>
      <c r="AR1238" s="97"/>
      <c r="AS1238" s="98"/>
      <c r="AT1238" s="98"/>
      <c r="AU1238" s="98"/>
      <c r="AV1238" s="98"/>
      <c r="AW1238" s="98"/>
      <c r="AX1238" s="98"/>
      <c r="AY1238" s="98"/>
      <c r="AZ1238" s="98"/>
      <c r="BA1238" s="98"/>
      <c r="BB1238" s="98"/>
      <c r="BC1238" s="98"/>
      <c r="BD1238" s="98"/>
      <c r="BE1238" s="98"/>
      <c r="BF1238" s="98"/>
      <c r="BG1238" s="98"/>
      <c r="BH1238" s="98"/>
      <c r="BI1238" s="98"/>
      <c r="BJ1238" s="98"/>
      <c r="BK1238" s="98"/>
      <c r="BL1238" s="98"/>
      <c r="BM1238" s="98"/>
      <c r="BN1238" s="99">
        <v>4</v>
      </c>
    </row>
    <row r="1239" spans="42:66">
      <c r="AP1239" s="17"/>
      <c r="AQ1239" s="100" t="s">
        <v>148</v>
      </c>
      <c r="AR1239" s="97"/>
      <c r="AS1239" s="98"/>
      <c r="AT1239" s="98"/>
      <c r="AU1239" s="98"/>
      <c r="AV1239" s="98"/>
      <c r="AW1239" s="98"/>
      <c r="AX1239" s="98"/>
      <c r="AY1239" s="98"/>
      <c r="AZ1239" s="98"/>
      <c r="BA1239" s="98"/>
      <c r="BB1239" s="98"/>
      <c r="BC1239" s="98"/>
      <c r="BD1239" s="98"/>
      <c r="BE1239" s="98"/>
      <c r="BF1239" s="98"/>
      <c r="BG1239" s="98"/>
      <c r="BH1239" s="98"/>
      <c r="BI1239" s="98"/>
      <c r="BJ1239" s="98"/>
      <c r="BK1239" s="98"/>
      <c r="BL1239" s="98"/>
      <c r="BM1239" s="98"/>
      <c r="BN1239" s="99">
        <v>4</v>
      </c>
    </row>
    <row r="1240" spans="42:66">
      <c r="AP1240" s="17"/>
      <c r="AQ1240" s="100" t="s">
        <v>149</v>
      </c>
      <c r="AR1240" s="97"/>
      <c r="AS1240" s="98"/>
      <c r="AT1240" s="98"/>
      <c r="AU1240" s="98"/>
      <c r="AV1240" s="98"/>
      <c r="AW1240" s="98"/>
      <c r="AX1240" s="98"/>
      <c r="AY1240" s="98"/>
      <c r="AZ1240" s="98"/>
      <c r="BA1240" s="98"/>
      <c r="BB1240" s="98"/>
      <c r="BC1240" s="98"/>
      <c r="BD1240" s="98"/>
      <c r="BE1240" s="98"/>
      <c r="BF1240" s="98"/>
      <c r="BG1240" s="98"/>
      <c r="BH1240" s="98"/>
      <c r="BI1240" s="98"/>
      <c r="BJ1240" s="98"/>
      <c r="BK1240" s="98"/>
      <c r="BL1240" s="98"/>
      <c r="BM1240" s="98"/>
      <c r="BN1240" s="99">
        <v>3</v>
      </c>
    </row>
    <row r="1241" spans="42:66">
      <c r="AP1241" s="17"/>
      <c r="AQ1241" s="100" t="s">
        <v>150</v>
      </c>
      <c r="AR1241" s="97"/>
      <c r="AS1241" s="98"/>
      <c r="AT1241" s="98"/>
      <c r="AU1241" s="98"/>
      <c r="AV1241" s="98"/>
      <c r="AW1241" s="98"/>
      <c r="AX1241" s="98"/>
      <c r="AY1241" s="98"/>
      <c r="AZ1241" s="98"/>
      <c r="BA1241" s="98"/>
      <c r="BB1241" s="98"/>
      <c r="BC1241" s="98"/>
      <c r="BD1241" s="98"/>
      <c r="BE1241" s="98"/>
      <c r="BF1241" s="98"/>
      <c r="BG1241" s="98"/>
      <c r="BH1241" s="98"/>
      <c r="BI1241" s="98"/>
      <c r="BJ1241" s="98"/>
      <c r="BK1241" s="98"/>
      <c r="BL1241" s="98"/>
      <c r="BM1241" s="98"/>
      <c r="BN1241" s="99">
        <v>4</v>
      </c>
    </row>
    <row r="1242" spans="42:66">
      <c r="AP1242" s="17"/>
      <c r="AQ1242" s="100" t="s">
        <v>151</v>
      </c>
      <c r="AR1242" s="97"/>
      <c r="AS1242" s="98"/>
      <c r="AT1242" s="98"/>
      <c r="AU1242" s="98"/>
      <c r="AV1242" s="98"/>
      <c r="AW1242" s="98"/>
      <c r="AX1242" s="98"/>
      <c r="AY1242" s="98"/>
      <c r="AZ1242" s="98"/>
      <c r="BA1242" s="98"/>
      <c r="BB1242" s="98"/>
      <c r="BC1242" s="98"/>
      <c r="BD1242" s="98"/>
      <c r="BE1242" s="98"/>
      <c r="BF1242" s="98"/>
      <c r="BG1242" s="98"/>
      <c r="BH1242" s="98"/>
      <c r="BI1242" s="98"/>
      <c r="BJ1242" s="98"/>
      <c r="BK1242" s="98"/>
      <c r="BL1242" s="98"/>
      <c r="BM1242" s="98"/>
      <c r="BN1242" s="99">
        <v>3</v>
      </c>
    </row>
    <row r="1243" spans="42:66">
      <c r="AP1243" s="17"/>
      <c r="AQ1243" s="100" t="s">
        <v>152</v>
      </c>
      <c r="AR1243" s="97"/>
      <c r="AS1243" s="98"/>
      <c r="AT1243" s="98"/>
      <c r="AU1243" s="98"/>
      <c r="AV1243" s="98"/>
      <c r="AW1243" s="98"/>
      <c r="AX1243" s="98"/>
      <c r="AY1243" s="98"/>
      <c r="AZ1243" s="98"/>
      <c r="BA1243" s="98"/>
      <c r="BB1243" s="98"/>
      <c r="BC1243" s="98"/>
      <c r="BD1243" s="98"/>
      <c r="BE1243" s="98"/>
      <c r="BF1243" s="98"/>
      <c r="BG1243" s="98"/>
      <c r="BH1243" s="98"/>
      <c r="BI1243" s="98"/>
      <c r="BJ1243" s="98"/>
      <c r="BK1243" s="98"/>
      <c r="BL1243" s="98"/>
      <c r="BM1243" s="98"/>
      <c r="BN1243" s="99">
        <v>4</v>
      </c>
    </row>
    <row r="1244" spans="42:66">
      <c r="AP1244" s="17"/>
      <c r="AQ1244" s="100" t="s">
        <v>153</v>
      </c>
      <c r="AR1244" s="97"/>
      <c r="AS1244" s="98"/>
      <c r="AT1244" s="98"/>
      <c r="AU1244" s="98"/>
      <c r="AV1244" s="98"/>
      <c r="AW1244" s="98"/>
      <c r="AX1244" s="98"/>
      <c r="AY1244" s="98"/>
      <c r="AZ1244" s="98"/>
      <c r="BA1244" s="98"/>
      <c r="BB1244" s="98"/>
      <c r="BC1244" s="98"/>
      <c r="BD1244" s="98"/>
      <c r="BE1244" s="98"/>
      <c r="BF1244" s="98"/>
      <c r="BG1244" s="98"/>
      <c r="BH1244" s="98"/>
      <c r="BI1244" s="98"/>
      <c r="BJ1244" s="98"/>
      <c r="BK1244" s="98"/>
      <c r="BL1244" s="98"/>
      <c r="BM1244" s="98"/>
      <c r="BN1244" s="99">
        <v>4</v>
      </c>
    </row>
    <row r="1245" spans="42:66">
      <c r="AP1245" s="17"/>
      <c r="AQ1245" s="100" t="s">
        <v>154</v>
      </c>
      <c r="AR1245" s="97"/>
      <c r="AS1245" s="98"/>
      <c r="AT1245" s="98"/>
      <c r="AU1245" s="98"/>
      <c r="AV1245" s="98"/>
      <c r="AW1245" s="98"/>
      <c r="AX1245" s="98"/>
      <c r="AY1245" s="98"/>
      <c r="AZ1245" s="98"/>
      <c r="BA1245" s="98"/>
      <c r="BB1245" s="98"/>
      <c r="BC1245" s="98"/>
      <c r="BD1245" s="98"/>
      <c r="BE1245" s="98"/>
      <c r="BF1245" s="98"/>
      <c r="BG1245" s="98"/>
      <c r="BH1245" s="98"/>
      <c r="BI1245" s="98"/>
      <c r="BJ1245" s="98"/>
      <c r="BK1245" s="98"/>
      <c r="BL1245" s="98"/>
      <c r="BM1245" s="98"/>
      <c r="BN1245" s="99">
        <v>4</v>
      </c>
    </row>
    <row r="1246" spans="42:66">
      <c r="AP1246" s="17"/>
      <c r="AQ1246" s="100" t="s">
        <v>155</v>
      </c>
      <c r="AR1246" s="97"/>
      <c r="AS1246" s="98"/>
      <c r="AT1246" s="98"/>
      <c r="AU1246" s="98"/>
      <c r="AV1246" s="98"/>
      <c r="AW1246" s="98"/>
      <c r="AX1246" s="98"/>
      <c r="AY1246" s="98"/>
      <c r="AZ1246" s="98"/>
      <c r="BA1246" s="98"/>
      <c r="BB1246" s="98"/>
      <c r="BC1246" s="98"/>
      <c r="BD1246" s="98"/>
      <c r="BE1246" s="98"/>
      <c r="BF1246" s="98"/>
      <c r="BG1246" s="98"/>
      <c r="BH1246" s="98"/>
      <c r="BI1246" s="98"/>
      <c r="BJ1246" s="98"/>
      <c r="BK1246" s="98"/>
      <c r="BL1246" s="98"/>
      <c r="BM1246" s="98"/>
      <c r="BN1246" s="99">
        <v>3</v>
      </c>
    </row>
    <row r="1247" spans="42:66">
      <c r="AP1247" s="17"/>
      <c r="AQ1247" s="100" t="s">
        <v>156</v>
      </c>
      <c r="AR1247" s="97"/>
      <c r="AS1247" s="98"/>
      <c r="AT1247" s="98"/>
      <c r="AU1247" s="98"/>
      <c r="AV1247" s="98"/>
      <c r="AW1247" s="98"/>
      <c r="AX1247" s="98"/>
      <c r="AY1247" s="98"/>
      <c r="AZ1247" s="98"/>
      <c r="BA1247" s="98"/>
      <c r="BB1247" s="98"/>
      <c r="BC1247" s="98"/>
      <c r="BD1247" s="98"/>
      <c r="BE1247" s="98"/>
      <c r="BF1247" s="98"/>
      <c r="BG1247" s="98"/>
      <c r="BH1247" s="98"/>
      <c r="BI1247" s="98"/>
      <c r="BJ1247" s="98"/>
      <c r="BK1247" s="98"/>
      <c r="BL1247" s="98"/>
      <c r="BM1247" s="98"/>
      <c r="BN1247" s="99">
        <v>3</v>
      </c>
    </row>
    <row r="1248" spans="42:66">
      <c r="AP1248" s="17"/>
      <c r="AQ1248" s="100" t="s">
        <v>157</v>
      </c>
      <c r="AR1248" s="97"/>
      <c r="AS1248" s="98"/>
      <c r="AT1248" s="98"/>
      <c r="AU1248" s="98"/>
      <c r="AV1248" s="98"/>
      <c r="AW1248" s="98"/>
      <c r="AX1248" s="98"/>
      <c r="AY1248" s="98"/>
      <c r="AZ1248" s="98"/>
      <c r="BA1248" s="98"/>
      <c r="BB1248" s="98"/>
      <c r="BC1248" s="98"/>
      <c r="BD1248" s="98"/>
      <c r="BE1248" s="98"/>
      <c r="BF1248" s="98"/>
      <c r="BG1248" s="98"/>
      <c r="BH1248" s="98"/>
      <c r="BI1248" s="98"/>
      <c r="BJ1248" s="98"/>
      <c r="BK1248" s="98"/>
      <c r="BL1248" s="98"/>
      <c r="BM1248" s="98"/>
      <c r="BN1248" s="99">
        <v>3</v>
      </c>
    </row>
    <row r="1249" spans="42:66">
      <c r="AP1249" s="15" t="s">
        <v>20</v>
      </c>
      <c r="AQ1249" s="93" t="s">
        <v>140</v>
      </c>
      <c r="AR1249" s="94">
        <v>2</v>
      </c>
      <c r="AS1249" s="95">
        <v>4</v>
      </c>
      <c r="AT1249" s="95"/>
      <c r="AU1249" s="95"/>
      <c r="AV1249" s="95"/>
      <c r="AW1249" s="95">
        <v>3</v>
      </c>
      <c r="AX1249" s="95"/>
      <c r="AY1249" s="95">
        <v>2</v>
      </c>
      <c r="AZ1249" s="95">
        <v>4</v>
      </c>
      <c r="BA1249" s="95"/>
      <c r="BB1249" s="95">
        <v>3</v>
      </c>
      <c r="BC1249" s="95"/>
      <c r="BD1249" s="95"/>
      <c r="BE1249" s="95"/>
      <c r="BF1249" s="95">
        <v>3</v>
      </c>
      <c r="BG1249" s="95"/>
      <c r="BH1249" s="95"/>
      <c r="BI1249" s="95"/>
      <c r="BJ1249" s="95">
        <v>3</v>
      </c>
      <c r="BK1249" s="95">
        <v>3</v>
      </c>
      <c r="BL1249" s="95"/>
      <c r="BM1249" s="95">
        <v>2</v>
      </c>
      <c r="BN1249" s="96">
        <v>5</v>
      </c>
    </row>
    <row r="1250" spans="42:66">
      <c r="AP1250" s="17"/>
      <c r="AQ1250" s="100" t="s">
        <v>141</v>
      </c>
      <c r="AR1250" s="97">
        <v>3</v>
      </c>
      <c r="AS1250" s="98">
        <v>2</v>
      </c>
      <c r="AT1250" s="98"/>
      <c r="AU1250" s="98"/>
      <c r="AV1250" s="98"/>
      <c r="AW1250" s="98">
        <v>4</v>
      </c>
      <c r="AX1250" s="98"/>
      <c r="AY1250" s="98">
        <v>3</v>
      </c>
      <c r="AZ1250" s="98">
        <v>3</v>
      </c>
      <c r="BA1250" s="98"/>
      <c r="BB1250" s="98">
        <v>3</v>
      </c>
      <c r="BC1250" s="98"/>
      <c r="BD1250" s="98"/>
      <c r="BE1250" s="98"/>
      <c r="BF1250" s="98">
        <v>2</v>
      </c>
      <c r="BG1250" s="98"/>
      <c r="BH1250" s="98"/>
      <c r="BI1250" s="98"/>
      <c r="BJ1250" s="98">
        <v>2</v>
      </c>
      <c r="BK1250" s="98">
        <v>3</v>
      </c>
      <c r="BL1250" s="98"/>
      <c r="BM1250" s="98">
        <v>3</v>
      </c>
      <c r="BN1250" s="99">
        <v>3</v>
      </c>
    </row>
    <row r="1251" spans="42:66">
      <c r="AP1251" s="17"/>
      <c r="AQ1251" s="100" t="s">
        <v>142</v>
      </c>
      <c r="AR1251" s="97">
        <v>3</v>
      </c>
      <c r="AS1251" s="98">
        <v>3</v>
      </c>
      <c r="AT1251" s="98"/>
      <c r="AU1251" s="98"/>
      <c r="AV1251" s="98"/>
      <c r="AW1251" s="98">
        <v>3</v>
      </c>
      <c r="AX1251" s="98"/>
      <c r="AY1251" s="98">
        <v>3</v>
      </c>
      <c r="AZ1251" s="98">
        <v>3</v>
      </c>
      <c r="BA1251" s="98"/>
      <c r="BB1251" s="98">
        <v>3</v>
      </c>
      <c r="BC1251" s="98"/>
      <c r="BD1251" s="98"/>
      <c r="BE1251" s="98"/>
      <c r="BF1251" s="98">
        <v>3</v>
      </c>
      <c r="BG1251" s="98"/>
      <c r="BH1251" s="98"/>
      <c r="BI1251" s="98"/>
      <c r="BJ1251" s="98">
        <v>3</v>
      </c>
      <c r="BK1251" s="98">
        <v>3</v>
      </c>
      <c r="BL1251" s="98"/>
      <c r="BM1251" s="98">
        <v>3</v>
      </c>
      <c r="BN1251" s="99">
        <v>3</v>
      </c>
    </row>
    <row r="1252" spans="42:66">
      <c r="AP1252" s="17"/>
      <c r="AQ1252" s="100" t="s">
        <v>143</v>
      </c>
      <c r="AR1252" s="97">
        <v>3</v>
      </c>
      <c r="AS1252" s="98">
        <v>5</v>
      </c>
      <c r="AT1252" s="98"/>
      <c r="AU1252" s="98"/>
      <c r="AV1252" s="98"/>
      <c r="AW1252" s="98">
        <v>3</v>
      </c>
      <c r="AX1252" s="98"/>
      <c r="AY1252" s="98">
        <v>3</v>
      </c>
      <c r="AZ1252" s="98">
        <v>3</v>
      </c>
      <c r="BA1252" s="98"/>
      <c r="BB1252" s="98">
        <v>3</v>
      </c>
      <c r="BC1252" s="98"/>
      <c r="BD1252" s="98"/>
      <c r="BE1252" s="98"/>
      <c r="BF1252" s="98">
        <v>4</v>
      </c>
      <c r="BG1252" s="98"/>
      <c r="BH1252" s="98"/>
      <c r="BI1252" s="98"/>
      <c r="BJ1252" s="98">
        <v>4</v>
      </c>
      <c r="BK1252" s="98">
        <v>3</v>
      </c>
      <c r="BL1252" s="98"/>
      <c r="BM1252" s="98">
        <v>4</v>
      </c>
      <c r="BN1252" s="99">
        <v>3</v>
      </c>
    </row>
    <row r="1253" spans="42:66">
      <c r="AP1253" s="17"/>
      <c r="AQ1253" s="100" t="s">
        <v>144</v>
      </c>
      <c r="AR1253" s="97">
        <v>3</v>
      </c>
      <c r="AS1253" s="98">
        <v>3</v>
      </c>
      <c r="AT1253" s="98"/>
      <c r="AU1253" s="98"/>
      <c r="AV1253" s="98"/>
      <c r="AW1253" s="98">
        <v>4</v>
      </c>
      <c r="AX1253" s="98"/>
      <c r="AY1253" s="98">
        <v>4</v>
      </c>
      <c r="AZ1253" s="98">
        <v>5</v>
      </c>
      <c r="BA1253" s="98"/>
      <c r="BB1253" s="98">
        <v>2</v>
      </c>
      <c r="BC1253" s="98"/>
      <c r="BD1253" s="98"/>
      <c r="BE1253" s="98"/>
      <c r="BF1253" s="98">
        <v>4</v>
      </c>
      <c r="BG1253" s="98"/>
      <c r="BH1253" s="98"/>
      <c r="BI1253" s="98"/>
      <c r="BJ1253" s="98">
        <v>3</v>
      </c>
      <c r="BK1253" s="98">
        <v>3</v>
      </c>
      <c r="BL1253" s="98"/>
      <c r="BM1253" s="98">
        <v>3</v>
      </c>
      <c r="BN1253" s="99">
        <v>3</v>
      </c>
    </row>
    <row r="1254" spans="42:66">
      <c r="AP1254" s="17"/>
      <c r="AQ1254" s="100" t="s">
        <v>145</v>
      </c>
      <c r="AR1254" s="97">
        <v>4</v>
      </c>
      <c r="AS1254" s="98">
        <v>3</v>
      </c>
      <c r="AT1254" s="98"/>
      <c r="AU1254" s="98"/>
      <c r="AV1254" s="98"/>
      <c r="AW1254" s="98">
        <v>3</v>
      </c>
      <c r="AX1254" s="98"/>
      <c r="AY1254" s="98">
        <v>2</v>
      </c>
      <c r="AZ1254" s="98">
        <v>2</v>
      </c>
      <c r="BA1254" s="98"/>
      <c r="BB1254" s="98">
        <v>2</v>
      </c>
      <c r="BC1254" s="98"/>
      <c r="BD1254" s="98"/>
      <c r="BE1254" s="98"/>
      <c r="BF1254" s="98">
        <v>3</v>
      </c>
      <c r="BG1254" s="98"/>
      <c r="BH1254" s="98"/>
      <c r="BI1254" s="98"/>
      <c r="BJ1254" s="98">
        <v>2</v>
      </c>
      <c r="BK1254" s="98">
        <v>3</v>
      </c>
      <c r="BL1254" s="98"/>
      <c r="BM1254" s="98">
        <v>2</v>
      </c>
      <c r="BN1254" s="99">
        <v>3</v>
      </c>
    </row>
    <row r="1255" spans="42:66">
      <c r="AP1255" s="17"/>
      <c r="AQ1255" s="100" t="s">
        <v>146</v>
      </c>
      <c r="AR1255" s="97">
        <v>5</v>
      </c>
      <c r="AS1255" s="98">
        <v>3</v>
      </c>
      <c r="AT1255" s="98"/>
      <c r="AU1255" s="98"/>
      <c r="AV1255" s="98"/>
      <c r="AW1255" s="98">
        <v>5</v>
      </c>
      <c r="AX1255" s="98"/>
      <c r="AY1255" s="98">
        <v>4</v>
      </c>
      <c r="AZ1255" s="98">
        <v>4</v>
      </c>
      <c r="BA1255" s="98"/>
      <c r="BB1255" s="98">
        <v>4</v>
      </c>
      <c r="BC1255" s="98"/>
      <c r="BD1255" s="98"/>
      <c r="BE1255" s="98"/>
      <c r="BF1255" s="98">
        <v>3</v>
      </c>
      <c r="BG1255" s="98"/>
      <c r="BH1255" s="98"/>
      <c r="BI1255" s="98"/>
      <c r="BJ1255" s="98">
        <v>4</v>
      </c>
      <c r="BK1255" s="98">
        <v>3</v>
      </c>
      <c r="BL1255" s="98"/>
      <c r="BM1255" s="98">
        <v>3</v>
      </c>
      <c r="BN1255" s="99">
        <v>3</v>
      </c>
    </row>
    <row r="1256" spans="42:66">
      <c r="AP1256" s="17"/>
      <c r="AQ1256" s="100" t="s">
        <v>147</v>
      </c>
      <c r="AR1256" s="97">
        <v>5</v>
      </c>
      <c r="AS1256" s="98">
        <v>3</v>
      </c>
      <c r="AT1256" s="98"/>
      <c r="AU1256" s="98"/>
      <c r="AV1256" s="98"/>
      <c r="AW1256" s="98">
        <v>3</v>
      </c>
      <c r="AX1256" s="98"/>
      <c r="AY1256" s="98">
        <v>3</v>
      </c>
      <c r="AZ1256" s="98">
        <v>2</v>
      </c>
      <c r="BA1256" s="98"/>
      <c r="BB1256" s="98">
        <v>3</v>
      </c>
      <c r="BC1256" s="98"/>
      <c r="BD1256" s="98"/>
      <c r="BE1256" s="98"/>
      <c r="BF1256" s="98">
        <v>4</v>
      </c>
      <c r="BG1256" s="98"/>
      <c r="BH1256" s="98"/>
      <c r="BI1256" s="98"/>
      <c r="BJ1256" s="98">
        <v>3</v>
      </c>
      <c r="BK1256" s="98">
        <v>3</v>
      </c>
      <c r="BL1256" s="98"/>
      <c r="BM1256" s="98">
        <v>2</v>
      </c>
      <c r="BN1256" s="99">
        <v>3</v>
      </c>
    </row>
    <row r="1257" spans="42:66">
      <c r="AP1257" s="17"/>
      <c r="AQ1257" s="100" t="s">
        <v>148</v>
      </c>
      <c r="AR1257" s="97">
        <v>2</v>
      </c>
      <c r="AS1257" s="98">
        <v>3</v>
      </c>
      <c r="AT1257" s="98"/>
      <c r="AU1257" s="98"/>
      <c r="AV1257" s="98"/>
      <c r="AW1257" s="98">
        <v>3</v>
      </c>
      <c r="AX1257" s="98"/>
      <c r="AY1257" s="98">
        <v>3</v>
      </c>
      <c r="AZ1257" s="98">
        <v>4</v>
      </c>
      <c r="BA1257" s="98"/>
      <c r="BB1257" s="98">
        <v>3</v>
      </c>
      <c r="BC1257" s="98"/>
      <c r="BD1257" s="98"/>
      <c r="BE1257" s="98"/>
      <c r="BF1257" s="98">
        <v>4</v>
      </c>
      <c r="BG1257" s="98"/>
      <c r="BH1257" s="98"/>
      <c r="BI1257" s="98"/>
      <c r="BJ1257" s="98">
        <v>3</v>
      </c>
      <c r="BK1257" s="98">
        <v>3</v>
      </c>
      <c r="BL1257" s="98"/>
      <c r="BM1257" s="98">
        <v>2</v>
      </c>
      <c r="BN1257" s="99">
        <v>4</v>
      </c>
    </row>
    <row r="1258" spans="42:66">
      <c r="AP1258" s="17"/>
      <c r="AQ1258" s="100" t="s">
        <v>149</v>
      </c>
      <c r="AR1258" s="97">
        <v>3</v>
      </c>
      <c r="AS1258" s="98">
        <v>3</v>
      </c>
      <c r="AT1258" s="98"/>
      <c r="AU1258" s="98"/>
      <c r="AV1258" s="98"/>
      <c r="AW1258" s="98">
        <v>2</v>
      </c>
      <c r="AX1258" s="98"/>
      <c r="AY1258" s="98">
        <v>2</v>
      </c>
      <c r="AZ1258" s="98">
        <v>3</v>
      </c>
      <c r="BA1258" s="98"/>
      <c r="BB1258" s="98">
        <v>3</v>
      </c>
      <c r="BC1258" s="98"/>
      <c r="BD1258" s="98"/>
      <c r="BE1258" s="98"/>
      <c r="BF1258" s="98">
        <v>3</v>
      </c>
      <c r="BG1258" s="98"/>
      <c r="BH1258" s="98"/>
      <c r="BI1258" s="98"/>
      <c r="BJ1258" s="98">
        <v>2</v>
      </c>
      <c r="BK1258" s="98">
        <v>3</v>
      </c>
      <c r="BL1258" s="98"/>
      <c r="BM1258" s="98">
        <v>2</v>
      </c>
      <c r="BN1258" s="99">
        <v>3</v>
      </c>
    </row>
    <row r="1259" spans="42:66">
      <c r="AP1259" s="17"/>
      <c r="AQ1259" s="100" t="s">
        <v>150</v>
      </c>
      <c r="AR1259" s="97">
        <v>2</v>
      </c>
      <c r="AS1259" s="98">
        <v>2</v>
      </c>
      <c r="AT1259" s="98"/>
      <c r="AU1259" s="98"/>
      <c r="AV1259" s="98"/>
      <c r="AW1259" s="98">
        <v>4</v>
      </c>
      <c r="AX1259" s="98"/>
      <c r="AY1259" s="98">
        <v>3</v>
      </c>
      <c r="AZ1259" s="98">
        <v>3</v>
      </c>
      <c r="BA1259" s="98"/>
      <c r="BB1259" s="98">
        <v>2</v>
      </c>
      <c r="BC1259" s="98"/>
      <c r="BD1259" s="98"/>
      <c r="BE1259" s="98"/>
      <c r="BF1259" s="98">
        <v>3</v>
      </c>
      <c r="BG1259" s="98"/>
      <c r="BH1259" s="98"/>
      <c r="BI1259" s="98"/>
      <c r="BJ1259" s="98">
        <v>2</v>
      </c>
      <c r="BK1259" s="98">
        <v>3</v>
      </c>
      <c r="BL1259" s="98"/>
      <c r="BM1259" s="98">
        <v>4</v>
      </c>
      <c r="BN1259" s="99">
        <v>3</v>
      </c>
    </row>
    <row r="1260" spans="42:66">
      <c r="AP1260" s="17"/>
      <c r="AQ1260" s="100" t="s">
        <v>151</v>
      </c>
      <c r="AR1260" s="97">
        <v>2</v>
      </c>
      <c r="AS1260" s="98">
        <v>2</v>
      </c>
      <c r="AT1260" s="98"/>
      <c r="AU1260" s="98"/>
      <c r="AV1260" s="98"/>
      <c r="AW1260" s="98">
        <v>2</v>
      </c>
      <c r="AX1260" s="98"/>
      <c r="AY1260" s="98">
        <v>2</v>
      </c>
      <c r="AZ1260" s="98">
        <v>3</v>
      </c>
      <c r="BA1260" s="98"/>
      <c r="BB1260" s="98">
        <v>4</v>
      </c>
      <c r="BC1260" s="98"/>
      <c r="BD1260" s="98"/>
      <c r="BE1260" s="98"/>
      <c r="BF1260" s="98">
        <v>3</v>
      </c>
      <c r="BG1260" s="98"/>
      <c r="BH1260" s="98"/>
      <c r="BI1260" s="98"/>
      <c r="BJ1260" s="98">
        <v>3</v>
      </c>
      <c r="BK1260" s="98">
        <v>2</v>
      </c>
      <c r="BL1260" s="98"/>
      <c r="BM1260" s="98">
        <v>4</v>
      </c>
      <c r="BN1260" s="99">
        <v>4</v>
      </c>
    </row>
    <row r="1261" spans="42:66">
      <c r="AP1261" s="17"/>
      <c r="AQ1261" s="100" t="s">
        <v>152</v>
      </c>
      <c r="AR1261" s="97">
        <v>2</v>
      </c>
      <c r="AS1261" s="98">
        <v>2</v>
      </c>
      <c r="AT1261" s="98"/>
      <c r="AU1261" s="98"/>
      <c r="AV1261" s="98"/>
      <c r="AW1261" s="98">
        <v>2</v>
      </c>
      <c r="AX1261" s="98"/>
      <c r="AY1261" s="98">
        <v>3</v>
      </c>
      <c r="AZ1261" s="98">
        <v>2</v>
      </c>
      <c r="BA1261" s="98"/>
      <c r="BB1261" s="98">
        <v>2</v>
      </c>
      <c r="BC1261" s="98"/>
      <c r="BD1261" s="98"/>
      <c r="BE1261" s="98"/>
      <c r="BF1261" s="98">
        <v>2</v>
      </c>
      <c r="BG1261" s="98"/>
      <c r="BH1261" s="98"/>
      <c r="BI1261" s="98"/>
      <c r="BJ1261" s="98">
        <v>2</v>
      </c>
      <c r="BK1261" s="98">
        <v>3</v>
      </c>
      <c r="BL1261" s="98"/>
      <c r="BM1261" s="98">
        <v>2</v>
      </c>
      <c r="BN1261" s="99">
        <v>2</v>
      </c>
    </row>
    <row r="1262" spans="42:66">
      <c r="AP1262" s="17"/>
      <c r="AQ1262" s="100" t="s">
        <v>153</v>
      </c>
      <c r="AR1262" s="97">
        <v>3</v>
      </c>
      <c r="AS1262" s="98">
        <v>3</v>
      </c>
      <c r="AT1262" s="98"/>
      <c r="AU1262" s="98"/>
      <c r="AV1262" s="98"/>
      <c r="AW1262" s="98">
        <v>4</v>
      </c>
      <c r="AX1262" s="98"/>
      <c r="AY1262" s="98">
        <v>3</v>
      </c>
      <c r="AZ1262" s="98">
        <v>4</v>
      </c>
      <c r="BA1262" s="98"/>
      <c r="BB1262" s="98">
        <v>4</v>
      </c>
      <c r="BC1262" s="98"/>
      <c r="BD1262" s="98"/>
      <c r="BE1262" s="98"/>
      <c r="BF1262" s="98">
        <v>3</v>
      </c>
      <c r="BG1262" s="98"/>
      <c r="BH1262" s="98"/>
      <c r="BI1262" s="98"/>
      <c r="BJ1262" s="98">
        <v>4</v>
      </c>
      <c r="BK1262" s="98">
        <v>3</v>
      </c>
      <c r="BL1262" s="98"/>
      <c r="BM1262" s="98">
        <v>3</v>
      </c>
      <c r="BN1262" s="99">
        <v>5</v>
      </c>
    </row>
    <row r="1263" spans="42:66">
      <c r="AP1263" s="17"/>
      <c r="AQ1263" s="100" t="s">
        <v>154</v>
      </c>
      <c r="AR1263" s="97">
        <v>3</v>
      </c>
      <c r="AS1263" s="98">
        <v>2</v>
      </c>
      <c r="AT1263" s="98"/>
      <c r="AU1263" s="98"/>
      <c r="AV1263" s="98"/>
      <c r="AW1263" s="98">
        <v>4</v>
      </c>
      <c r="AX1263" s="98"/>
      <c r="AY1263" s="98">
        <v>2</v>
      </c>
      <c r="AZ1263" s="98">
        <v>2</v>
      </c>
      <c r="BA1263" s="98"/>
      <c r="BB1263" s="98">
        <v>3</v>
      </c>
      <c r="BC1263" s="98"/>
      <c r="BD1263" s="98"/>
      <c r="BE1263" s="98"/>
      <c r="BF1263" s="98">
        <v>3</v>
      </c>
      <c r="BG1263" s="98"/>
      <c r="BH1263" s="98"/>
      <c r="BI1263" s="98"/>
      <c r="BJ1263" s="98">
        <v>3</v>
      </c>
      <c r="BK1263" s="98">
        <v>3</v>
      </c>
      <c r="BL1263" s="98"/>
      <c r="BM1263" s="98">
        <v>3</v>
      </c>
      <c r="BN1263" s="99">
        <v>4</v>
      </c>
    </row>
    <row r="1264" spans="42:66">
      <c r="AP1264" s="17"/>
      <c r="AQ1264" s="100" t="s">
        <v>155</v>
      </c>
      <c r="AR1264" s="97">
        <v>3</v>
      </c>
      <c r="AS1264" s="98">
        <v>3</v>
      </c>
      <c r="AT1264" s="98"/>
      <c r="AU1264" s="98"/>
      <c r="AV1264" s="98"/>
      <c r="AW1264" s="98">
        <v>2</v>
      </c>
      <c r="AX1264" s="98"/>
      <c r="AY1264" s="98">
        <v>3</v>
      </c>
      <c r="AZ1264" s="98">
        <v>3</v>
      </c>
      <c r="BA1264" s="98"/>
      <c r="BB1264" s="98">
        <v>2</v>
      </c>
      <c r="BC1264" s="98"/>
      <c r="BD1264" s="98"/>
      <c r="BE1264" s="98"/>
      <c r="BF1264" s="98">
        <v>4</v>
      </c>
      <c r="BG1264" s="98"/>
      <c r="BH1264" s="98"/>
      <c r="BI1264" s="98"/>
      <c r="BJ1264" s="98">
        <v>2</v>
      </c>
      <c r="BK1264" s="98">
        <v>2</v>
      </c>
      <c r="BL1264" s="98"/>
      <c r="BM1264" s="98">
        <v>3</v>
      </c>
      <c r="BN1264" s="99">
        <v>3</v>
      </c>
    </row>
    <row r="1265" spans="42:66">
      <c r="AP1265" s="17"/>
      <c r="AQ1265" s="100" t="s">
        <v>156</v>
      </c>
      <c r="AR1265" s="97">
        <v>2</v>
      </c>
      <c r="AS1265" s="98">
        <v>2</v>
      </c>
      <c r="AT1265" s="98"/>
      <c r="AU1265" s="98"/>
      <c r="AV1265" s="98"/>
      <c r="AW1265" s="98">
        <v>3</v>
      </c>
      <c r="AX1265" s="98"/>
      <c r="AY1265" s="98">
        <v>3</v>
      </c>
      <c r="AZ1265" s="98">
        <v>2</v>
      </c>
      <c r="BA1265" s="98"/>
      <c r="BB1265" s="98">
        <v>3</v>
      </c>
      <c r="BC1265" s="98"/>
      <c r="BD1265" s="98"/>
      <c r="BE1265" s="98"/>
      <c r="BF1265" s="98">
        <v>3</v>
      </c>
      <c r="BG1265" s="98"/>
      <c r="BH1265" s="98"/>
      <c r="BI1265" s="98"/>
      <c r="BJ1265" s="98">
        <v>2</v>
      </c>
      <c r="BK1265" s="98">
        <v>3</v>
      </c>
      <c r="BL1265" s="98"/>
      <c r="BM1265" s="98">
        <v>2</v>
      </c>
      <c r="BN1265" s="99">
        <v>2</v>
      </c>
    </row>
    <row r="1266" spans="42:66">
      <c r="AP1266" s="17"/>
      <c r="AQ1266" s="100" t="s">
        <v>157</v>
      </c>
      <c r="AR1266" s="97">
        <v>3</v>
      </c>
      <c r="AS1266" s="98">
        <v>4</v>
      </c>
      <c r="AT1266" s="98"/>
      <c r="AU1266" s="98"/>
      <c r="AV1266" s="98"/>
      <c r="AW1266" s="98">
        <v>3</v>
      </c>
      <c r="AX1266" s="98"/>
      <c r="AY1266" s="98">
        <v>3</v>
      </c>
      <c r="AZ1266" s="98">
        <v>3</v>
      </c>
      <c r="BA1266" s="98"/>
      <c r="BB1266" s="98">
        <v>3</v>
      </c>
      <c r="BC1266" s="98"/>
      <c r="BD1266" s="98"/>
      <c r="BE1266" s="98"/>
      <c r="BF1266" s="98">
        <v>4</v>
      </c>
      <c r="BG1266" s="98"/>
      <c r="BH1266" s="98"/>
      <c r="BI1266" s="98"/>
      <c r="BJ1266" s="98">
        <v>3</v>
      </c>
      <c r="BK1266" s="98">
        <v>3</v>
      </c>
      <c r="BL1266" s="98"/>
      <c r="BM1266" s="98">
        <v>3</v>
      </c>
      <c r="BN1266" s="99">
        <v>3</v>
      </c>
    </row>
    <row r="1267" spans="42:66">
      <c r="AP1267" s="15" t="s">
        <v>34</v>
      </c>
      <c r="AQ1267" s="93" t="s">
        <v>140</v>
      </c>
      <c r="AR1267" s="94"/>
      <c r="AS1267" s="95"/>
      <c r="AT1267" s="95"/>
      <c r="AU1267" s="95"/>
      <c r="AV1267" s="95"/>
      <c r="AW1267" s="95"/>
      <c r="AX1267" s="95"/>
      <c r="AY1267" s="95"/>
      <c r="AZ1267" s="95"/>
      <c r="BA1267" s="95"/>
      <c r="BB1267" s="95"/>
      <c r="BC1267" s="95"/>
      <c r="BD1267" s="95"/>
      <c r="BE1267" s="95"/>
      <c r="BF1267" s="95"/>
      <c r="BG1267" s="95"/>
      <c r="BH1267" s="95"/>
      <c r="BI1267" s="95"/>
      <c r="BJ1267" s="95">
        <v>3</v>
      </c>
      <c r="BK1267" s="95"/>
      <c r="BL1267" s="95"/>
      <c r="BM1267" s="95"/>
      <c r="BN1267" s="96"/>
    </row>
    <row r="1268" spans="42:66">
      <c r="AP1268" s="17"/>
      <c r="AQ1268" s="100" t="s">
        <v>141</v>
      </c>
      <c r="AR1268" s="97"/>
      <c r="AS1268" s="98"/>
      <c r="AT1268" s="98"/>
      <c r="AU1268" s="98"/>
      <c r="AV1268" s="98"/>
      <c r="AW1268" s="98"/>
      <c r="AX1268" s="98"/>
      <c r="AY1268" s="98"/>
      <c r="AZ1268" s="98"/>
      <c r="BA1268" s="98"/>
      <c r="BB1268" s="98"/>
      <c r="BC1268" s="98"/>
      <c r="BD1268" s="98"/>
      <c r="BE1268" s="98"/>
      <c r="BF1268" s="98"/>
      <c r="BG1268" s="98"/>
      <c r="BH1268" s="98"/>
      <c r="BI1268" s="98"/>
      <c r="BJ1268" s="98">
        <v>3</v>
      </c>
      <c r="BK1268" s="98"/>
      <c r="BL1268" s="98"/>
      <c r="BM1268" s="98"/>
      <c r="BN1268" s="99"/>
    </row>
    <row r="1269" spans="42:66">
      <c r="AP1269" s="17"/>
      <c r="AQ1269" s="100" t="s">
        <v>142</v>
      </c>
      <c r="AR1269" s="97"/>
      <c r="AS1269" s="98"/>
      <c r="AT1269" s="98"/>
      <c r="AU1269" s="98"/>
      <c r="AV1269" s="98"/>
      <c r="AW1269" s="98"/>
      <c r="AX1269" s="98"/>
      <c r="AY1269" s="98"/>
      <c r="AZ1269" s="98"/>
      <c r="BA1269" s="98"/>
      <c r="BB1269" s="98"/>
      <c r="BC1269" s="98"/>
      <c r="BD1269" s="98"/>
      <c r="BE1269" s="98"/>
      <c r="BF1269" s="98"/>
      <c r="BG1269" s="98"/>
      <c r="BH1269" s="98"/>
      <c r="BI1269" s="98"/>
      <c r="BJ1269" s="98">
        <v>4</v>
      </c>
      <c r="BK1269" s="98"/>
      <c r="BL1269" s="98"/>
      <c r="BM1269" s="98"/>
      <c r="BN1269" s="99"/>
    </row>
    <row r="1270" spans="42:66">
      <c r="AP1270" s="17"/>
      <c r="AQ1270" s="100" t="s">
        <v>143</v>
      </c>
      <c r="AR1270" s="97"/>
      <c r="AS1270" s="98"/>
      <c r="AT1270" s="98"/>
      <c r="AU1270" s="98"/>
      <c r="AV1270" s="98"/>
      <c r="AW1270" s="98"/>
      <c r="AX1270" s="98"/>
      <c r="AY1270" s="98"/>
      <c r="AZ1270" s="98"/>
      <c r="BA1270" s="98"/>
      <c r="BB1270" s="98"/>
      <c r="BC1270" s="98"/>
      <c r="BD1270" s="98"/>
      <c r="BE1270" s="98"/>
      <c r="BF1270" s="98"/>
      <c r="BG1270" s="98"/>
      <c r="BH1270" s="98"/>
      <c r="BI1270" s="98"/>
      <c r="BJ1270" s="98">
        <v>5</v>
      </c>
      <c r="BK1270" s="98"/>
      <c r="BL1270" s="98"/>
      <c r="BM1270" s="98"/>
      <c r="BN1270" s="99"/>
    </row>
    <row r="1271" spans="42:66">
      <c r="AP1271" s="17"/>
      <c r="AQ1271" s="100" t="s">
        <v>144</v>
      </c>
      <c r="AR1271" s="97"/>
      <c r="AS1271" s="98"/>
      <c r="AT1271" s="98"/>
      <c r="AU1271" s="98"/>
      <c r="AV1271" s="98"/>
      <c r="AW1271" s="98"/>
      <c r="AX1271" s="98"/>
      <c r="AY1271" s="98"/>
      <c r="AZ1271" s="98"/>
      <c r="BA1271" s="98"/>
      <c r="BB1271" s="98"/>
      <c r="BC1271" s="98"/>
      <c r="BD1271" s="98"/>
      <c r="BE1271" s="98"/>
      <c r="BF1271" s="98"/>
      <c r="BG1271" s="98"/>
      <c r="BH1271" s="98"/>
      <c r="BI1271" s="98"/>
      <c r="BJ1271" s="98">
        <v>5</v>
      </c>
      <c r="BK1271" s="98"/>
      <c r="BL1271" s="98"/>
      <c r="BM1271" s="98"/>
      <c r="BN1271" s="99"/>
    </row>
    <row r="1272" spans="42:66">
      <c r="AP1272" s="17"/>
      <c r="AQ1272" s="100" t="s">
        <v>145</v>
      </c>
      <c r="AR1272" s="97"/>
      <c r="AS1272" s="98"/>
      <c r="AT1272" s="98"/>
      <c r="AU1272" s="98"/>
      <c r="AV1272" s="98"/>
      <c r="AW1272" s="98"/>
      <c r="AX1272" s="98"/>
      <c r="AY1272" s="98"/>
      <c r="AZ1272" s="98"/>
      <c r="BA1272" s="98"/>
      <c r="BB1272" s="98"/>
      <c r="BC1272" s="98"/>
      <c r="BD1272" s="98"/>
      <c r="BE1272" s="98"/>
      <c r="BF1272" s="98"/>
      <c r="BG1272" s="98"/>
      <c r="BH1272" s="98"/>
      <c r="BI1272" s="98"/>
      <c r="BJ1272" s="98">
        <v>3</v>
      </c>
      <c r="BK1272" s="98"/>
      <c r="BL1272" s="98"/>
      <c r="BM1272" s="98"/>
      <c r="BN1272" s="99"/>
    </row>
    <row r="1273" spans="42:66">
      <c r="AP1273" s="17"/>
      <c r="AQ1273" s="100" t="s">
        <v>146</v>
      </c>
      <c r="AR1273" s="97"/>
      <c r="AS1273" s="98"/>
      <c r="AT1273" s="98"/>
      <c r="AU1273" s="98"/>
      <c r="AV1273" s="98"/>
      <c r="AW1273" s="98"/>
      <c r="AX1273" s="98"/>
      <c r="AY1273" s="98"/>
      <c r="AZ1273" s="98"/>
      <c r="BA1273" s="98"/>
      <c r="BB1273" s="98"/>
      <c r="BC1273" s="98"/>
      <c r="BD1273" s="98"/>
      <c r="BE1273" s="98"/>
      <c r="BF1273" s="98"/>
      <c r="BG1273" s="98"/>
      <c r="BH1273" s="98"/>
      <c r="BI1273" s="98"/>
      <c r="BJ1273" s="98">
        <v>4</v>
      </c>
      <c r="BK1273" s="98"/>
      <c r="BL1273" s="98"/>
      <c r="BM1273" s="98"/>
      <c r="BN1273" s="99"/>
    </row>
    <row r="1274" spans="42:66">
      <c r="AP1274" s="17"/>
      <c r="AQ1274" s="100" t="s">
        <v>147</v>
      </c>
      <c r="AR1274" s="97"/>
      <c r="AS1274" s="98"/>
      <c r="AT1274" s="98"/>
      <c r="AU1274" s="98"/>
      <c r="AV1274" s="98"/>
      <c r="AW1274" s="98"/>
      <c r="AX1274" s="98"/>
      <c r="AY1274" s="98"/>
      <c r="AZ1274" s="98"/>
      <c r="BA1274" s="98"/>
      <c r="BB1274" s="98"/>
      <c r="BC1274" s="98"/>
      <c r="BD1274" s="98"/>
      <c r="BE1274" s="98"/>
      <c r="BF1274" s="98"/>
      <c r="BG1274" s="98"/>
      <c r="BH1274" s="98"/>
      <c r="BI1274" s="98"/>
      <c r="BJ1274" s="98">
        <v>3</v>
      </c>
      <c r="BK1274" s="98"/>
      <c r="BL1274" s="98"/>
      <c r="BM1274" s="98"/>
      <c r="BN1274" s="99"/>
    </row>
    <row r="1275" spans="42:66">
      <c r="AP1275" s="17"/>
      <c r="AQ1275" s="100" t="s">
        <v>148</v>
      </c>
      <c r="AR1275" s="97"/>
      <c r="AS1275" s="98"/>
      <c r="AT1275" s="98"/>
      <c r="AU1275" s="98"/>
      <c r="AV1275" s="98"/>
      <c r="AW1275" s="98"/>
      <c r="AX1275" s="98"/>
      <c r="AY1275" s="98"/>
      <c r="AZ1275" s="98"/>
      <c r="BA1275" s="98"/>
      <c r="BB1275" s="98"/>
      <c r="BC1275" s="98"/>
      <c r="BD1275" s="98"/>
      <c r="BE1275" s="98"/>
      <c r="BF1275" s="98"/>
      <c r="BG1275" s="98"/>
      <c r="BH1275" s="98"/>
      <c r="BI1275" s="98"/>
      <c r="BJ1275" s="98">
        <v>4</v>
      </c>
      <c r="BK1275" s="98"/>
      <c r="BL1275" s="98"/>
      <c r="BM1275" s="98"/>
      <c r="BN1275" s="99"/>
    </row>
    <row r="1276" spans="42:66">
      <c r="AP1276" s="17"/>
      <c r="AQ1276" s="100" t="s">
        <v>149</v>
      </c>
      <c r="AR1276" s="97"/>
      <c r="AS1276" s="98"/>
      <c r="AT1276" s="98"/>
      <c r="AU1276" s="98"/>
      <c r="AV1276" s="98"/>
      <c r="AW1276" s="98"/>
      <c r="AX1276" s="98"/>
      <c r="AY1276" s="98"/>
      <c r="AZ1276" s="98"/>
      <c r="BA1276" s="98"/>
      <c r="BB1276" s="98"/>
      <c r="BC1276" s="98"/>
      <c r="BD1276" s="98"/>
      <c r="BE1276" s="98"/>
      <c r="BF1276" s="98"/>
      <c r="BG1276" s="98"/>
      <c r="BH1276" s="98"/>
      <c r="BI1276" s="98"/>
      <c r="BJ1276" s="98">
        <v>2</v>
      </c>
      <c r="BK1276" s="98"/>
      <c r="BL1276" s="98"/>
      <c r="BM1276" s="98"/>
      <c r="BN1276" s="99"/>
    </row>
    <row r="1277" spans="42:66">
      <c r="AP1277" s="17"/>
      <c r="AQ1277" s="100" t="s">
        <v>150</v>
      </c>
      <c r="AR1277" s="97"/>
      <c r="AS1277" s="98"/>
      <c r="AT1277" s="98"/>
      <c r="AU1277" s="98"/>
      <c r="AV1277" s="98"/>
      <c r="AW1277" s="98"/>
      <c r="AX1277" s="98"/>
      <c r="AY1277" s="98"/>
      <c r="AZ1277" s="98"/>
      <c r="BA1277" s="98"/>
      <c r="BB1277" s="98"/>
      <c r="BC1277" s="98"/>
      <c r="BD1277" s="98"/>
      <c r="BE1277" s="98"/>
      <c r="BF1277" s="98"/>
      <c r="BG1277" s="98"/>
      <c r="BH1277" s="98"/>
      <c r="BI1277" s="98"/>
      <c r="BJ1277" s="98">
        <v>3</v>
      </c>
      <c r="BK1277" s="98"/>
      <c r="BL1277" s="98"/>
      <c r="BM1277" s="98"/>
      <c r="BN1277" s="99"/>
    </row>
    <row r="1278" spans="42:66">
      <c r="AP1278" s="17"/>
      <c r="AQ1278" s="100" t="s">
        <v>151</v>
      </c>
      <c r="AR1278" s="97"/>
      <c r="AS1278" s="98"/>
      <c r="AT1278" s="98"/>
      <c r="AU1278" s="98"/>
      <c r="AV1278" s="98"/>
      <c r="AW1278" s="98"/>
      <c r="AX1278" s="98"/>
      <c r="AY1278" s="98"/>
      <c r="AZ1278" s="98"/>
      <c r="BA1278" s="98"/>
      <c r="BB1278" s="98"/>
      <c r="BC1278" s="98"/>
      <c r="BD1278" s="98"/>
      <c r="BE1278" s="98"/>
      <c r="BF1278" s="98"/>
      <c r="BG1278" s="98"/>
      <c r="BH1278" s="98"/>
      <c r="BI1278" s="98"/>
      <c r="BJ1278" s="98">
        <v>3</v>
      </c>
      <c r="BK1278" s="98"/>
      <c r="BL1278" s="98"/>
      <c r="BM1278" s="98"/>
      <c r="BN1278" s="99"/>
    </row>
    <row r="1279" spans="42:66">
      <c r="AP1279" s="17"/>
      <c r="AQ1279" s="100" t="s">
        <v>152</v>
      </c>
      <c r="AR1279" s="97"/>
      <c r="AS1279" s="98"/>
      <c r="AT1279" s="98"/>
      <c r="AU1279" s="98"/>
      <c r="AV1279" s="98"/>
      <c r="AW1279" s="98"/>
      <c r="AX1279" s="98"/>
      <c r="AY1279" s="98"/>
      <c r="AZ1279" s="98"/>
      <c r="BA1279" s="98"/>
      <c r="BB1279" s="98"/>
      <c r="BC1279" s="98"/>
      <c r="BD1279" s="98"/>
      <c r="BE1279" s="98"/>
      <c r="BF1279" s="98"/>
      <c r="BG1279" s="98"/>
      <c r="BH1279" s="98"/>
      <c r="BI1279" s="98"/>
      <c r="BJ1279" s="98">
        <v>3</v>
      </c>
      <c r="BK1279" s="98"/>
      <c r="BL1279" s="98"/>
      <c r="BM1279" s="98"/>
      <c r="BN1279" s="99"/>
    </row>
    <row r="1280" spans="42:66">
      <c r="AP1280" s="17"/>
      <c r="AQ1280" s="100" t="s">
        <v>153</v>
      </c>
      <c r="AR1280" s="97"/>
      <c r="AS1280" s="98"/>
      <c r="AT1280" s="98"/>
      <c r="AU1280" s="98"/>
      <c r="AV1280" s="98"/>
      <c r="AW1280" s="98"/>
      <c r="AX1280" s="98"/>
      <c r="AY1280" s="98"/>
      <c r="AZ1280" s="98"/>
      <c r="BA1280" s="98"/>
      <c r="BB1280" s="98"/>
      <c r="BC1280" s="98"/>
      <c r="BD1280" s="98"/>
      <c r="BE1280" s="98"/>
      <c r="BF1280" s="98"/>
      <c r="BG1280" s="98"/>
      <c r="BH1280" s="98"/>
      <c r="BI1280" s="98"/>
      <c r="BJ1280" s="98">
        <v>4</v>
      </c>
      <c r="BK1280" s="98"/>
      <c r="BL1280" s="98"/>
      <c r="BM1280" s="98"/>
      <c r="BN1280" s="99"/>
    </row>
    <row r="1281" spans="42:66">
      <c r="AP1281" s="17"/>
      <c r="AQ1281" s="100" t="s">
        <v>154</v>
      </c>
      <c r="AR1281" s="97"/>
      <c r="AS1281" s="98"/>
      <c r="AT1281" s="98"/>
      <c r="AU1281" s="98"/>
      <c r="AV1281" s="98"/>
      <c r="AW1281" s="98"/>
      <c r="AX1281" s="98"/>
      <c r="AY1281" s="98"/>
      <c r="AZ1281" s="98"/>
      <c r="BA1281" s="98"/>
      <c r="BB1281" s="98"/>
      <c r="BC1281" s="98"/>
      <c r="BD1281" s="98"/>
      <c r="BE1281" s="98"/>
      <c r="BF1281" s="98"/>
      <c r="BG1281" s="98"/>
      <c r="BH1281" s="98"/>
      <c r="BI1281" s="98"/>
      <c r="BJ1281" s="98">
        <v>3</v>
      </c>
      <c r="BK1281" s="98"/>
      <c r="BL1281" s="98"/>
      <c r="BM1281" s="98"/>
      <c r="BN1281" s="99"/>
    </row>
    <row r="1282" spans="42:66">
      <c r="AP1282" s="17"/>
      <c r="AQ1282" s="100" t="s">
        <v>155</v>
      </c>
      <c r="AR1282" s="97"/>
      <c r="AS1282" s="98"/>
      <c r="AT1282" s="98"/>
      <c r="AU1282" s="98"/>
      <c r="AV1282" s="98"/>
      <c r="AW1282" s="98"/>
      <c r="AX1282" s="98"/>
      <c r="AY1282" s="98"/>
      <c r="AZ1282" s="98"/>
      <c r="BA1282" s="98"/>
      <c r="BB1282" s="98"/>
      <c r="BC1282" s="98"/>
      <c r="BD1282" s="98"/>
      <c r="BE1282" s="98"/>
      <c r="BF1282" s="98"/>
      <c r="BG1282" s="98"/>
      <c r="BH1282" s="98"/>
      <c r="BI1282" s="98"/>
      <c r="BJ1282" s="98">
        <v>2</v>
      </c>
      <c r="BK1282" s="98"/>
      <c r="BL1282" s="98"/>
      <c r="BM1282" s="98"/>
      <c r="BN1282" s="99"/>
    </row>
    <row r="1283" spans="42:66">
      <c r="AP1283" s="17"/>
      <c r="AQ1283" s="100" t="s">
        <v>156</v>
      </c>
      <c r="AR1283" s="97"/>
      <c r="AS1283" s="98"/>
      <c r="AT1283" s="98"/>
      <c r="AU1283" s="98"/>
      <c r="AV1283" s="98"/>
      <c r="AW1283" s="98"/>
      <c r="AX1283" s="98"/>
      <c r="AY1283" s="98"/>
      <c r="AZ1283" s="98"/>
      <c r="BA1283" s="98"/>
      <c r="BB1283" s="98"/>
      <c r="BC1283" s="98"/>
      <c r="BD1283" s="98"/>
      <c r="BE1283" s="98"/>
      <c r="BF1283" s="98"/>
      <c r="BG1283" s="98"/>
      <c r="BH1283" s="98"/>
      <c r="BI1283" s="98"/>
      <c r="BJ1283" s="98">
        <v>3</v>
      </c>
      <c r="BK1283" s="98"/>
      <c r="BL1283" s="98"/>
      <c r="BM1283" s="98"/>
      <c r="BN1283" s="99"/>
    </row>
    <row r="1284" spans="42:66">
      <c r="AP1284" s="17"/>
      <c r="AQ1284" s="100" t="s">
        <v>157</v>
      </c>
      <c r="AR1284" s="97"/>
      <c r="AS1284" s="98"/>
      <c r="AT1284" s="98"/>
      <c r="AU1284" s="98"/>
      <c r="AV1284" s="98"/>
      <c r="AW1284" s="98"/>
      <c r="AX1284" s="98"/>
      <c r="AY1284" s="98"/>
      <c r="AZ1284" s="98"/>
      <c r="BA1284" s="98"/>
      <c r="BB1284" s="98"/>
      <c r="BC1284" s="98"/>
      <c r="BD1284" s="98"/>
      <c r="BE1284" s="98"/>
      <c r="BF1284" s="98"/>
      <c r="BG1284" s="98"/>
      <c r="BH1284" s="98"/>
      <c r="BI1284" s="98"/>
      <c r="BJ1284" s="98">
        <v>4</v>
      </c>
      <c r="BK1284" s="98"/>
      <c r="BL1284" s="98"/>
      <c r="BM1284" s="98"/>
      <c r="BN1284" s="99"/>
    </row>
    <row r="1285" spans="42:66">
      <c r="AP1285" s="15" t="s">
        <v>163</v>
      </c>
      <c r="AQ1285" s="93" t="s">
        <v>140</v>
      </c>
      <c r="AR1285" s="94"/>
      <c r="AS1285" s="95"/>
      <c r="AT1285" s="95"/>
      <c r="AU1285" s="95"/>
      <c r="AV1285" s="95"/>
      <c r="AW1285" s="95"/>
      <c r="AX1285" s="95"/>
      <c r="AY1285" s="95"/>
      <c r="AZ1285" s="95"/>
      <c r="BA1285" s="95"/>
      <c r="BB1285" s="95"/>
      <c r="BC1285" s="95"/>
      <c r="BD1285" s="95"/>
      <c r="BE1285" s="95"/>
      <c r="BF1285" s="95"/>
      <c r="BG1285" s="95"/>
      <c r="BH1285" s="95"/>
      <c r="BI1285" s="95"/>
      <c r="BJ1285" s="95"/>
      <c r="BK1285" s="95"/>
      <c r="BL1285" s="95"/>
      <c r="BM1285" s="95"/>
      <c r="BN1285" s="96">
        <v>7</v>
      </c>
    </row>
    <row r="1286" spans="42:66">
      <c r="AP1286" s="17"/>
      <c r="AQ1286" s="100" t="s">
        <v>141</v>
      </c>
      <c r="AR1286" s="97"/>
      <c r="AS1286" s="98"/>
      <c r="AT1286" s="98"/>
      <c r="AU1286" s="98"/>
      <c r="AV1286" s="98"/>
      <c r="AW1286" s="98"/>
      <c r="AX1286" s="98"/>
      <c r="AY1286" s="98"/>
      <c r="AZ1286" s="98"/>
      <c r="BA1286" s="98"/>
      <c r="BB1286" s="98"/>
      <c r="BC1286" s="98"/>
      <c r="BD1286" s="98"/>
      <c r="BE1286" s="98"/>
      <c r="BF1286" s="98"/>
      <c r="BG1286" s="98"/>
      <c r="BH1286" s="98"/>
      <c r="BI1286" s="98"/>
      <c r="BJ1286" s="98"/>
      <c r="BK1286" s="98"/>
      <c r="BL1286" s="98"/>
      <c r="BM1286" s="98"/>
      <c r="BN1286" s="99">
        <v>4</v>
      </c>
    </row>
    <row r="1287" spans="42:66">
      <c r="AP1287" s="17"/>
      <c r="AQ1287" s="100" t="s">
        <v>142</v>
      </c>
      <c r="AR1287" s="97"/>
      <c r="AS1287" s="98"/>
      <c r="AT1287" s="98"/>
      <c r="AU1287" s="98"/>
      <c r="AV1287" s="98"/>
      <c r="AW1287" s="98"/>
      <c r="AX1287" s="98"/>
      <c r="AY1287" s="98"/>
      <c r="AZ1287" s="98"/>
      <c r="BA1287" s="98"/>
      <c r="BB1287" s="98"/>
      <c r="BC1287" s="98"/>
      <c r="BD1287" s="98"/>
      <c r="BE1287" s="98"/>
      <c r="BF1287" s="98"/>
      <c r="BG1287" s="98"/>
      <c r="BH1287" s="98"/>
      <c r="BI1287" s="98"/>
      <c r="BJ1287" s="98"/>
      <c r="BK1287" s="98"/>
      <c r="BL1287" s="98"/>
      <c r="BM1287" s="98"/>
      <c r="BN1287" s="99">
        <v>6</v>
      </c>
    </row>
    <row r="1288" spans="42:66">
      <c r="AP1288" s="17"/>
      <c r="AQ1288" s="100" t="s">
        <v>143</v>
      </c>
      <c r="AR1288" s="97"/>
      <c r="AS1288" s="98"/>
      <c r="AT1288" s="98"/>
      <c r="AU1288" s="98"/>
      <c r="AV1288" s="98"/>
      <c r="AW1288" s="98"/>
      <c r="AX1288" s="98"/>
      <c r="AY1288" s="98"/>
      <c r="AZ1288" s="98"/>
      <c r="BA1288" s="98"/>
      <c r="BB1288" s="98"/>
      <c r="BC1288" s="98"/>
      <c r="BD1288" s="98"/>
      <c r="BE1288" s="98"/>
      <c r="BF1288" s="98"/>
      <c r="BG1288" s="98"/>
      <c r="BH1288" s="98"/>
      <c r="BI1288" s="98"/>
      <c r="BJ1288" s="98"/>
      <c r="BK1288" s="98"/>
      <c r="BL1288" s="98"/>
      <c r="BM1288" s="98"/>
      <c r="BN1288" s="99">
        <v>7</v>
      </c>
    </row>
    <row r="1289" spans="42:66">
      <c r="AP1289" s="17"/>
      <c r="AQ1289" s="100" t="s">
        <v>144</v>
      </c>
      <c r="AR1289" s="97"/>
      <c r="AS1289" s="98"/>
      <c r="AT1289" s="98"/>
      <c r="AU1289" s="98"/>
      <c r="AV1289" s="98"/>
      <c r="AW1289" s="98"/>
      <c r="AX1289" s="98"/>
      <c r="AY1289" s="98"/>
      <c r="AZ1289" s="98"/>
      <c r="BA1289" s="98"/>
      <c r="BB1289" s="98"/>
      <c r="BC1289" s="98"/>
      <c r="BD1289" s="98"/>
      <c r="BE1289" s="98"/>
      <c r="BF1289" s="98"/>
      <c r="BG1289" s="98"/>
      <c r="BH1289" s="98"/>
      <c r="BI1289" s="98"/>
      <c r="BJ1289" s="98"/>
      <c r="BK1289" s="98"/>
      <c r="BL1289" s="98"/>
      <c r="BM1289" s="98"/>
      <c r="BN1289" s="99">
        <v>5</v>
      </c>
    </row>
    <row r="1290" spans="42:66">
      <c r="AP1290" s="17"/>
      <c r="AQ1290" s="100" t="s">
        <v>145</v>
      </c>
      <c r="AR1290" s="97"/>
      <c r="AS1290" s="98"/>
      <c r="AT1290" s="98"/>
      <c r="AU1290" s="98"/>
      <c r="AV1290" s="98"/>
      <c r="AW1290" s="98"/>
      <c r="AX1290" s="98"/>
      <c r="AY1290" s="98"/>
      <c r="AZ1290" s="98"/>
      <c r="BA1290" s="98"/>
      <c r="BB1290" s="98"/>
      <c r="BC1290" s="98"/>
      <c r="BD1290" s="98"/>
      <c r="BE1290" s="98"/>
      <c r="BF1290" s="98"/>
      <c r="BG1290" s="98"/>
      <c r="BH1290" s="98"/>
      <c r="BI1290" s="98"/>
      <c r="BJ1290" s="98"/>
      <c r="BK1290" s="98"/>
      <c r="BL1290" s="98"/>
      <c r="BM1290" s="98"/>
      <c r="BN1290" s="99">
        <v>4</v>
      </c>
    </row>
    <row r="1291" spans="42:66">
      <c r="AP1291" s="17"/>
      <c r="AQ1291" s="100" t="s">
        <v>146</v>
      </c>
      <c r="AR1291" s="97"/>
      <c r="AS1291" s="98"/>
      <c r="AT1291" s="98"/>
      <c r="AU1291" s="98"/>
      <c r="AV1291" s="98"/>
      <c r="AW1291" s="98"/>
      <c r="AX1291" s="98"/>
      <c r="AY1291" s="98"/>
      <c r="AZ1291" s="98"/>
      <c r="BA1291" s="98"/>
      <c r="BB1291" s="98"/>
      <c r="BC1291" s="98"/>
      <c r="BD1291" s="98"/>
      <c r="BE1291" s="98"/>
      <c r="BF1291" s="98"/>
      <c r="BG1291" s="98"/>
      <c r="BH1291" s="98"/>
      <c r="BI1291" s="98"/>
      <c r="BJ1291" s="98"/>
      <c r="BK1291" s="98"/>
      <c r="BL1291" s="98"/>
      <c r="BM1291" s="98"/>
      <c r="BN1291" s="99">
        <v>4</v>
      </c>
    </row>
    <row r="1292" spans="42:66">
      <c r="AP1292" s="17"/>
      <c r="AQ1292" s="100" t="s">
        <v>147</v>
      </c>
      <c r="AR1292" s="97"/>
      <c r="AS1292" s="98"/>
      <c r="AT1292" s="98"/>
      <c r="AU1292" s="98"/>
      <c r="AV1292" s="98"/>
      <c r="AW1292" s="98"/>
      <c r="AX1292" s="98"/>
      <c r="AY1292" s="98"/>
      <c r="AZ1292" s="98"/>
      <c r="BA1292" s="98"/>
      <c r="BB1292" s="98"/>
      <c r="BC1292" s="98"/>
      <c r="BD1292" s="98"/>
      <c r="BE1292" s="98"/>
      <c r="BF1292" s="98"/>
      <c r="BG1292" s="98"/>
      <c r="BH1292" s="98"/>
      <c r="BI1292" s="98"/>
      <c r="BJ1292" s="98"/>
      <c r="BK1292" s="98"/>
      <c r="BL1292" s="98"/>
      <c r="BM1292" s="98"/>
      <c r="BN1292" s="99">
        <v>6</v>
      </c>
    </row>
    <row r="1293" spans="42:66">
      <c r="AP1293" s="17"/>
      <c r="AQ1293" s="100" t="s">
        <v>148</v>
      </c>
      <c r="AR1293" s="97"/>
      <c r="AS1293" s="98"/>
      <c r="AT1293" s="98"/>
      <c r="AU1293" s="98"/>
      <c r="AV1293" s="98"/>
      <c r="AW1293" s="98"/>
      <c r="AX1293" s="98"/>
      <c r="AY1293" s="98"/>
      <c r="AZ1293" s="98"/>
      <c r="BA1293" s="98"/>
      <c r="BB1293" s="98"/>
      <c r="BC1293" s="98"/>
      <c r="BD1293" s="98"/>
      <c r="BE1293" s="98"/>
      <c r="BF1293" s="98"/>
      <c r="BG1293" s="98"/>
      <c r="BH1293" s="98"/>
      <c r="BI1293" s="98"/>
      <c r="BJ1293" s="98"/>
      <c r="BK1293" s="98"/>
      <c r="BL1293" s="98"/>
      <c r="BM1293" s="98"/>
      <c r="BN1293" s="99">
        <v>6</v>
      </c>
    </row>
    <row r="1294" spans="42:66">
      <c r="AP1294" s="17"/>
      <c r="AQ1294" s="100" t="s">
        <v>149</v>
      </c>
      <c r="AR1294" s="97"/>
      <c r="AS1294" s="98"/>
      <c r="AT1294" s="98"/>
      <c r="AU1294" s="98"/>
      <c r="AV1294" s="98"/>
      <c r="AW1294" s="98"/>
      <c r="AX1294" s="98"/>
      <c r="AY1294" s="98"/>
      <c r="AZ1294" s="98"/>
      <c r="BA1294" s="98"/>
      <c r="BB1294" s="98"/>
      <c r="BC1294" s="98"/>
      <c r="BD1294" s="98"/>
      <c r="BE1294" s="98"/>
      <c r="BF1294" s="98"/>
      <c r="BG1294" s="98"/>
      <c r="BH1294" s="98"/>
      <c r="BI1294" s="98"/>
      <c r="BJ1294" s="98"/>
      <c r="BK1294" s="98"/>
      <c r="BL1294" s="98"/>
      <c r="BM1294" s="98"/>
      <c r="BN1294" s="99">
        <v>4</v>
      </c>
    </row>
    <row r="1295" spans="42:66">
      <c r="AP1295" s="17"/>
      <c r="AQ1295" s="100" t="s">
        <v>150</v>
      </c>
      <c r="AR1295" s="97"/>
      <c r="AS1295" s="98"/>
      <c r="AT1295" s="98"/>
      <c r="AU1295" s="98"/>
      <c r="AV1295" s="98"/>
      <c r="AW1295" s="98"/>
      <c r="AX1295" s="98"/>
      <c r="AY1295" s="98"/>
      <c r="AZ1295" s="98"/>
      <c r="BA1295" s="98"/>
      <c r="BB1295" s="98"/>
      <c r="BC1295" s="98"/>
      <c r="BD1295" s="98"/>
      <c r="BE1295" s="98"/>
      <c r="BF1295" s="98"/>
      <c r="BG1295" s="98"/>
      <c r="BH1295" s="98"/>
      <c r="BI1295" s="98"/>
      <c r="BJ1295" s="98"/>
      <c r="BK1295" s="98"/>
      <c r="BL1295" s="98"/>
      <c r="BM1295" s="98"/>
      <c r="BN1295" s="99">
        <v>4</v>
      </c>
    </row>
    <row r="1296" spans="42:66">
      <c r="AP1296" s="17"/>
      <c r="AQ1296" s="100" t="s">
        <v>151</v>
      </c>
      <c r="AR1296" s="97"/>
      <c r="AS1296" s="98"/>
      <c r="AT1296" s="98"/>
      <c r="AU1296" s="98"/>
      <c r="AV1296" s="98"/>
      <c r="AW1296" s="98"/>
      <c r="AX1296" s="98"/>
      <c r="AY1296" s="98"/>
      <c r="AZ1296" s="98"/>
      <c r="BA1296" s="98"/>
      <c r="BB1296" s="98"/>
      <c r="BC1296" s="98"/>
      <c r="BD1296" s="98"/>
      <c r="BE1296" s="98"/>
      <c r="BF1296" s="98"/>
      <c r="BG1296" s="98"/>
      <c r="BH1296" s="98"/>
      <c r="BI1296" s="98"/>
      <c r="BJ1296" s="98"/>
      <c r="BK1296" s="98"/>
      <c r="BL1296" s="98"/>
      <c r="BM1296" s="98"/>
      <c r="BN1296" s="99">
        <v>3</v>
      </c>
    </row>
    <row r="1297" spans="42:66">
      <c r="AP1297" s="17"/>
      <c r="AQ1297" s="100" t="s">
        <v>152</v>
      </c>
      <c r="AR1297" s="97"/>
      <c r="AS1297" s="98"/>
      <c r="AT1297" s="98"/>
      <c r="AU1297" s="98"/>
      <c r="AV1297" s="98"/>
      <c r="AW1297" s="98"/>
      <c r="AX1297" s="98"/>
      <c r="AY1297" s="98"/>
      <c r="AZ1297" s="98"/>
      <c r="BA1297" s="98"/>
      <c r="BB1297" s="98"/>
      <c r="BC1297" s="98"/>
      <c r="BD1297" s="98"/>
      <c r="BE1297" s="98"/>
      <c r="BF1297" s="98"/>
      <c r="BG1297" s="98"/>
      <c r="BH1297" s="98"/>
      <c r="BI1297" s="98"/>
      <c r="BJ1297" s="98"/>
      <c r="BK1297" s="98"/>
      <c r="BL1297" s="98"/>
      <c r="BM1297" s="98"/>
      <c r="BN1297" s="99">
        <v>4</v>
      </c>
    </row>
    <row r="1298" spans="42:66">
      <c r="AP1298" s="17"/>
      <c r="AQ1298" s="100" t="s">
        <v>153</v>
      </c>
      <c r="AR1298" s="97"/>
      <c r="AS1298" s="98"/>
      <c r="AT1298" s="98"/>
      <c r="AU1298" s="98"/>
      <c r="AV1298" s="98"/>
      <c r="AW1298" s="98"/>
      <c r="AX1298" s="98"/>
      <c r="AY1298" s="98"/>
      <c r="AZ1298" s="98"/>
      <c r="BA1298" s="98"/>
      <c r="BB1298" s="98"/>
      <c r="BC1298" s="98"/>
      <c r="BD1298" s="98"/>
      <c r="BE1298" s="98"/>
      <c r="BF1298" s="98"/>
      <c r="BG1298" s="98"/>
      <c r="BH1298" s="98"/>
      <c r="BI1298" s="98"/>
      <c r="BJ1298" s="98"/>
      <c r="BK1298" s="98"/>
      <c r="BL1298" s="98"/>
      <c r="BM1298" s="98"/>
      <c r="BN1298" s="99">
        <v>3</v>
      </c>
    </row>
    <row r="1299" spans="42:66">
      <c r="AP1299" s="17"/>
      <c r="AQ1299" s="100" t="s">
        <v>154</v>
      </c>
      <c r="AR1299" s="97"/>
      <c r="AS1299" s="98"/>
      <c r="AT1299" s="98"/>
      <c r="AU1299" s="98"/>
      <c r="AV1299" s="98"/>
      <c r="AW1299" s="98"/>
      <c r="AX1299" s="98"/>
      <c r="AY1299" s="98"/>
      <c r="AZ1299" s="98"/>
      <c r="BA1299" s="98"/>
      <c r="BB1299" s="98"/>
      <c r="BC1299" s="98"/>
      <c r="BD1299" s="98"/>
      <c r="BE1299" s="98"/>
      <c r="BF1299" s="98"/>
      <c r="BG1299" s="98"/>
      <c r="BH1299" s="98"/>
      <c r="BI1299" s="98"/>
      <c r="BJ1299" s="98"/>
      <c r="BK1299" s="98"/>
      <c r="BL1299" s="98"/>
      <c r="BM1299" s="98"/>
      <c r="BN1299" s="99">
        <v>6</v>
      </c>
    </row>
    <row r="1300" spans="42:66">
      <c r="AP1300" s="17"/>
      <c r="AQ1300" s="100" t="s">
        <v>155</v>
      </c>
      <c r="AR1300" s="97"/>
      <c r="AS1300" s="98"/>
      <c r="AT1300" s="98"/>
      <c r="AU1300" s="98"/>
      <c r="AV1300" s="98"/>
      <c r="AW1300" s="98"/>
      <c r="AX1300" s="98"/>
      <c r="AY1300" s="98"/>
      <c r="AZ1300" s="98"/>
      <c r="BA1300" s="98"/>
      <c r="BB1300" s="98"/>
      <c r="BC1300" s="98"/>
      <c r="BD1300" s="98"/>
      <c r="BE1300" s="98"/>
      <c r="BF1300" s="98"/>
      <c r="BG1300" s="98"/>
      <c r="BH1300" s="98"/>
      <c r="BI1300" s="98"/>
      <c r="BJ1300" s="98"/>
      <c r="BK1300" s="98"/>
      <c r="BL1300" s="98"/>
      <c r="BM1300" s="98"/>
      <c r="BN1300" s="99">
        <v>4</v>
      </c>
    </row>
    <row r="1301" spans="42:66">
      <c r="AP1301" s="17"/>
      <c r="AQ1301" s="100" t="s">
        <v>156</v>
      </c>
      <c r="AR1301" s="97"/>
      <c r="AS1301" s="98"/>
      <c r="AT1301" s="98"/>
      <c r="AU1301" s="98"/>
      <c r="AV1301" s="98"/>
      <c r="AW1301" s="98"/>
      <c r="AX1301" s="98"/>
      <c r="AY1301" s="98"/>
      <c r="AZ1301" s="98"/>
      <c r="BA1301" s="98"/>
      <c r="BB1301" s="98"/>
      <c r="BC1301" s="98"/>
      <c r="BD1301" s="98"/>
      <c r="BE1301" s="98"/>
      <c r="BF1301" s="98"/>
      <c r="BG1301" s="98"/>
      <c r="BH1301" s="98"/>
      <c r="BI1301" s="98"/>
      <c r="BJ1301" s="98"/>
      <c r="BK1301" s="98"/>
      <c r="BL1301" s="98"/>
      <c r="BM1301" s="98"/>
      <c r="BN1301" s="99">
        <v>5</v>
      </c>
    </row>
    <row r="1302" spans="42:66">
      <c r="AP1302" s="17"/>
      <c r="AQ1302" s="100" t="s">
        <v>157</v>
      </c>
      <c r="AR1302" s="97"/>
      <c r="AS1302" s="98"/>
      <c r="AT1302" s="98"/>
      <c r="AU1302" s="98"/>
      <c r="AV1302" s="98"/>
      <c r="AW1302" s="98"/>
      <c r="AX1302" s="98"/>
      <c r="AY1302" s="98"/>
      <c r="AZ1302" s="98"/>
      <c r="BA1302" s="98"/>
      <c r="BB1302" s="98"/>
      <c r="BC1302" s="98"/>
      <c r="BD1302" s="98"/>
      <c r="BE1302" s="98"/>
      <c r="BF1302" s="98"/>
      <c r="BG1302" s="98"/>
      <c r="BH1302" s="98"/>
      <c r="BI1302" s="98"/>
      <c r="BJ1302" s="98"/>
      <c r="BK1302" s="98"/>
      <c r="BL1302" s="98"/>
      <c r="BM1302" s="98"/>
      <c r="BN1302" s="99">
        <v>5</v>
      </c>
    </row>
    <row r="1303" spans="42:66">
      <c r="AP1303" s="15" t="s">
        <v>12</v>
      </c>
      <c r="AQ1303" s="93" t="s">
        <v>140</v>
      </c>
      <c r="AR1303" s="94"/>
      <c r="AS1303" s="95"/>
      <c r="AT1303" s="95"/>
      <c r="AU1303" s="95"/>
      <c r="AV1303" s="95"/>
      <c r="AW1303" s="95"/>
      <c r="AX1303" s="95"/>
      <c r="AY1303" s="95"/>
      <c r="AZ1303" s="95"/>
      <c r="BA1303" s="95"/>
      <c r="BB1303" s="95"/>
      <c r="BC1303" s="95"/>
      <c r="BD1303" s="95"/>
      <c r="BE1303" s="95"/>
      <c r="BF1303" s="95"/>
      <c r="BG1303" s="95"/>
      <c r="BH1303" s="95"/>
      <c r="BI1303" s="95"/>
      <c r="BJ1303" s="95"/>
      <c r="BK1303" s="95"/>
      <c r="BL1303" s="95">
        <v>3</v>
      </c>
      <c r="BM1303" s="95">
        <v>3</v>
      </c>
      <c r="BN1303" s="96">
        <v>3</v>
      </c>
    </row>
    <row r="1304" spans="42:66">
      <c r="AP1304" s="17"/>
      <c r="AQ1304" s="100" t="s">
        <v>141</v>
      </c>
      <c r="AR1304" s="97"/>
      <c r="AS1304" s="98"/>
      <c r="AT1304" s="98"/>
      <c r="AU1304" s="98"/>
      <c r="AV1304" s="98"/>
      <c r="AW1304" s="98"/>
      <c r="AX1304" s="98"/>
      <c r="AY1304" s="98"/>
      <c r="AZ1304" s="98"/>
      <c r="BA1304" s="98"/>
      <c r="BB1304" s="98"/>
      <c r="BC1304" s="98"/>
      <c r="BD1304" s="98"/>
      <c r="BE1304" s="98"/>
      <c r="BF1304" s="98"/>
      <c r="BG1304" s="98"/>
      <c r="BH1304" s="98"/>
      <c r="BI1304" s="98"/>
      <c r="BJ1304" s="98"/>
      <c r="BK1304" s="98"/>
      <c r="BL1304" s="98">
        <v>3</v>
      </c>
      <c r="BM1304" s="98">
        <v>3</v>
      </c>
      <c r="BN1304" s="99">
        <v>3</v>
      </c>
    </row>
    <row r="1305" spans="42:66">
      <c r="AP1305" s="17"/>
      <c r="AQ1305" s="100" t="s">
        <v>142</v>
      </c>
      <c r="AR1305" s="97"/>
      <c r="AS1305" s="98"/>
      <c r="AT1305" s="98"/>
      <c r="AU1305" s="98"/>
      <c r="AV1305" s="98"/>
      <c r="AW1305" s="98"/>
      <c r="AX1305" s="98"/>
      <c r="AY1305" s="98"/>
      <c r="AZ1305" s="98"/>
      <c r="BA1305" s="98"/>
      <c r="BB1305" s="98"/>
      <c r="BC1305" s="98"/>
      <c r="BD1305" s="98"/>
      <c r="BE1305" s="98"/>
      <c r="BF1305" s="98"/>
      <c r="BG1305" s="98"/>
      <c r="BH1305" s="98"/>
      <c r="BI1305" s="98"/>
      <c r="BJ1305" s="98"/>
      <c r="BK1305" s="98"/>
      <c r="BL1305" s="98">
        <v>3</v>
      </c>
      <c r="BM1305" s="98">
        <v>3</v>
      </c>
      <c r="BN1305" s="99">
        <v>3</v>
      </c>
    </row>
    <row r="1306" spans="42:66">
      <c r="AP1306" s="17"/>
      <c r="AQ1306" s="100" t="s">
        <v>143</v>
      </c>
      <c r="AR1306" s="97"/>
      <c r="AS1306" s="98"/>
      <c r="AT1306" s="98"/>
      <c r="AU1306" s="98"/>
      <c r="AV1306" s="98"/>
      <c r="AW1306" s="98"/>
      <c r="AX1306" s="98"/>
      <c r="AY1306" s="98"/>
      <c r="AZ1306" s="98"/>
      <c r="BA1306" s="98"/>
      <c r="BB1306" s="98"/>
      <c r="BC1306" s="98"/>
      <c r="BD1306" s="98"/>
      <c r="BE1306" s="98"/>
      <c r="BF1306" s="98"/>
      <c r="BG1306" s="98"/>
      <c r="BH1306" s="98"/>
      <c r="BI1306" s="98"/>
      <c r="BJ1306" s="98"/>
      <c r="BK1306" s="98"/>
      <c r="BL1306" s="98">
        <v>5</v>
      </c>
      <c r="BM1306" s="98">
        <v>5</v>
      </c>
      <c r="BN1306" s="99">
        <v>5</v>
      </c>
    </row>
    <row r="1307" spans="42:66">
      <c r="AP1307" s="17"/>
      <c r="AQ1307" s="100" t="s">
        <v>144</v>
      </c>
      <c r="AR1307" s="97"/>
      <c r="AS1307" s="98"/>
      <c r="AT1307" s="98"/>
      <c r="AU1307" s="98"/>
      <c r="AV1307" s="98"/>
      <c r="AW1307" s="98"/>
      <c r="AX1307" s="98"/>
      <c r="AY1307" s="98"/>
      <c r="AZ1307" s="98"/>
      <c r="BA1307" s="98"/>
      <c r="BB1307" s="98"/>
      <c r="BC1307" s="98"/>
      <c r="BD1307" s="98"/>
      <c r="BE1307" s="98"/>
      <c r="BF1307" s="98"/>
      <c r="BG1307" s="98"/>
      <c r="BH1307" s="98"/>
      <c r="BI1307" s="98"/>
      <c r="BJ1307" s="98"/>
      <c r="BK1307" s="98"/>
      <c r="BL1307" s="98">
        <v>3</v>
      </c>
      <c r="BM1307" s="98">
        <v>3</v>
      </c>
      <c r="BN1307" s="99">
        <v>3</v>
      </c>
    </row>
    <row r="1308" spans="42:66">
      <c r="AP1308" s="17"/>
      <c r="AQ1308" s="100" t="s">
        <v>145</v>
      </c>
      <c r="AR1308" s="97"/>
      <c r="AS1308" s="98"/>
      <c r="AT1308" s="98"/>
      <c r="AU1308" s="98"/>
      <c r="AV1308" s="98"/>
      <c r="AW1308" s="98"/>
      <c r="AX1308" s="98"/>
      <c r="AY1308" s="98"/>
      <c r="AZ1308" s="98"/>
      <c r="BA1308" s="98"/>
      <c r="BB1308" s="98"/>
      <c r="BC1308" s="98"/>
      <c r="BD1308" s="98"/>
      <c r="BE1308" s="98"/>
      <c r="BF1308" s="98"/>
      <c r="BG1308" s="98"/>
      <c r="BH1308" s="98"/>
      <c r="BI1308" s="98"/>
      <c r="BJ1308" s="98"/>
      <c r="BK1308" s="98"/>
      <c r="BL1308" s="98">
        <v>2</v>
      </c>
      <c r="BM1308" s="98">
        <v>3</v>
      </c>
      <c r="BN1308" s="99">
        <v>2</v>
      </c>
    </row>
    <row r="1309" spans="42:66">
      <c r="AP1309" s="17"/>
      <c r="AQ1309" s="100" t="s">
        <v>146</v>
      </c>
      <c r="AR1309" s="97"/>
      <c r="AS1309" s="98"/>
      <c r="AT1309" s="98"/>
      <c r="AU1309" s="98"/>
      <c r="AV1309" s="98"/>
      <c r="AW1309" s="98"/>
      <c r="AX1309" s="98"/>
      <c r="AY1309" s="98"/>
      <c r="AZ1309" s="98"/>
      <c r="BA1309" s="98"/>
      <c r="BB1309" s="98"/>
      <c r="BC1309" s="98"/>
      <c r="BD1309" s="98"/>
      <c r="BE1309" s="98"/>
      <c r="BF1309" s="98"/>
      <c r="BG1309" s="98"/>
      <c r="BH1309" s="98"/>
      <c r="BI1309" s="98"/>
      <c r="BJ1309" s="98"/>
      <c r="BK1309" s="98"/>
      <c r="BL1309" s="98">
        <v>5</v>
      </c>
      <c r="BM1309" s="98">
        <v>4</v>
      </c>
      <c r="BN1309" s="99">
        <v>4</v>
      </c>
    </row>
    <row r="1310" spans="42:66">
      <c r="AP1310" s="17"/>
      <c r="AQ1310" s="100" t="s">
        <v>147</v>
      </c>
      <c r="AR1310" s="97"/>
      <c r="AS1310" s="98"/>
      <c r="AT1310" s="98"/>
      <c r="AU1310" s="98"/>
      <c r="AV1310" s="98"/>
      <c r="AW1310" s="98"/>
      <c r="AX1310" s="98"/>
      <c r="AY1310" s="98"/>
      <c r="AZ1310" s="98"/>
      <c r="BA1310" s="98"/>
      <c r="BB1310" s="98"/>
      <c r="BC1310" s="98"/>
      <c r="BD1310" s="98"/>
      <c r="BE1310" s="98"/>
      <c r="BF1310" s="98"/>
      <c r="BG1310" s="98"/>
      <c r="BH1310" s="98"/>
      <c r="BI1310" s="98"/>
      <c r="BJ1310" s="98"/>
      <c r="BK1310" s="98"/>
      <c r="BL1310" s="98">
        <v>2</v>
      </c>
      <c r="BM1310" s="98">
        <v>3</v>
      </c>
      <c r="BN1310" s="99">
        <v>3</v>
      </c>
    </row>
    <row r="1311" spans="42:66">
      <c r="AP1311" s="17"/>
      <c r="AQ1311" s="100" t="s">
        <v>148</v>
      </c>
      <c r="AR1311" s="97"/>
      <c r="AS1311" s="98"/>
      <c r="AT1311" s="98"/>
      <c r="AU1311" s="98"/>
      <c r="AV1311" s="98"/>
      <c r="AW1311" s="98"/>
      <c r="AX1311" s="98"/>
      <c r="AY1311" s="98"/>
      <c r="AZ1311" s="98"/>
      <c r="BA1311" s="98"/>
      <c r="BB1311" s="98"/>
      <c r="BC1311" s="98"/>
      <c r="BD1311" s="98"/>
      <c r="BE1311" s="98"/>
      <c r="BF1311" s="98"/>
      <c r="BG1311" s="98"/>
      <c r="BH1311" s="98"/>
      <c r="BI1311" s="98"/>
      <c r="BJ1311" s="98"/>
      <c r="BK1311" s="98"/>
      <c r="BL1311" s="98">
        <v>4</v>
      </c>
      <c r="BM1311" s="98">
        <v>4</v>
      </c>
      <c r="BN1311" s="99">
        <v>3</v>
      </c>
    </row>
    <row r="1312" spans="42:66">
      <c r="AP1312" s="17"/>
      <c r="AQ1312" s="100" t="s">
        <v>149</v>
      </c>
      <c r="AR1312" s="97"/>
      <c r="AS1312" s="98"/>
      <c r="AT1312" s="98"/>
      <c r="AU1312" s="98"/>
      <c r="AV1312" s="98"/>
      <c r="AW1312" s="98"/>
      <c r="AX1312" s="98"/>
      <c r="AY1312" s="98"/>
      <c r="AZ1312" s="98"/>
      <c r="BA1312" s="98"/>
      <c r="BB1312" s="98"/>
      <c r="BC1312" s="98"/>
      <c r="BD1312" s="98"/>
      <c r="BE1312" s="98"/>
      <c r="BF1312" s="98"/>
      <c r="BG1312" s="98"/>
      <c r="BH1312" s="98"/>
      <c r="BI1312" s="98"/>
      <c r="BJ1312" s="98"/>
      <c r="BK1312" s="98"/>
      <c r="BL1312" s="98">
        <v>3</v>
      </c>
      <c r="BM1312" s="98">
        <v>2</v>
      </c>
      <c r="BN1312" s="99">
        <v>3</v>
      </c>
    </row>
    <row r="1313" spans="42:66">
      <c r="AP1313" s="17"/>
      <c r="AQ1313" s="100" t="s">
        <v>150</v>
      </c>
      <c r="AR1313" s="97"/>
      <c r="AS1313" s="98"/>
      <c r="AT1313" s="98"/>
      <c r="AU1313" s="98"/>
      <c r="AV1313" s="98"/>
      <c r="AW1313" s="98"/>
      <c r="AX1313" s="98"/>
      <c r="AY1313" s="98"/>
      <c r="AZ1313" s="98"/>
      <c r="BA1313" s="98"/>
      <c r="BB1313" s="98"/>
      <c r="BC1313" s="98"/>
      <c r="BD1313" s="98"/>
      <c r="BE1313" s="98"/>
      <c r="BF1313" s="98"/>
      <c r="BG1313" s="98"/>
      <c r="BH1313" s="98"/>
      <c r="BI1313" s="98"/>
      <c r="BJ1313" s="98"/>
      <c r="BK1313" s="98"/>
      <c r="BL1313" s="98">
        <v>3</v>
      </c>
      <c r="BM1313" s="98">
        <v>4</v>
      </c>
      <c r="BN1313" s="99">
        <v>3</v>
      </c>
    </row>
    <row r="1314" spans="42:66">
      <c r="AP1314" s="17"/>
      <c r="AQ1314" s="100" t="s">
        <v>151</v>
      </c>
      <c r="AR1314" s="97"/>
      <c r="AS1314" s="98"/>
      <c r="AT1314" s="98"/>
      <c r="AU1314" s="98"/>
      <c r="AV1314" s="98"/>
      <c r="AW1314" s="98"/>
      <c r="AX1314" s="98"/>
      <c r="AY1314" s="98"/>
      <c r="AZ1314" s="98"/>
      <c r="BA1314" s="98"/>
      <c r="BB1314" s="98"/>
      <c r="BC1314" s="98"/>
      <c r="BD1314" s="98"/>
      <c r="BE1314" s="98"/>
      <c r="BF1314" s="98"/>
      <c r="BG1314" s="98"/>
      <c r="BH1314" s="98"/>
      <c r="BI1314" s="98"/>
      <c r="BJ1314" s="98"/>
      <c r="BK1314" s="98"/>
      <c r="BL1314" s="98">
        <v>4</v>
      </c>
      <c r="BM1314" s="98">
        <v>3</v>
      </c>
      <c r="BN1314" s="99">
        <v>4</v>
      </c>
    </row>
    <row r="1315" spans="42:66">
      <c r="AP1315" s="17"/>
      <c r="AQ1315" s="100" t="s">
        <v>152</v>
      </c>
      <c r="AR1315" s="97"/>
      <c r="AS1315" s="98"/>
      <c r="AT1315" s="98"/>
      <c r="AU1315" s="98"/>
      <c r="AV1315" s="98"/>
      <c r="AW1315" s="98"/>
      <c r="AX1315" s="98"/>
      <c r="AY1315" s="98"/>
      <c r="AZ1315" s="98"/>
      <c r="BA1315" s="98"/>
      <c r="BB1315" s="98"/>
      <c r="BC1315" s="98"/>
      <c r="BD1315" s="98"/>
      <c r="BE1315" s="98"/>
      <c r="BF1315" s="98"/>
      <c r="BG1315" s="98"/>
      <c r="BH1315" s="98"/>
      <c r="BI1315" s="98"/>
      <c r="BJ1315" s="98"/>
      <c r="BK1315" s="98"/>
      <c r="BL1315" s="98">
        <v>3</v>
      </c>
      <c r="BM1315" s="98">
        <v>3</v>
      </c>
      <c r="BN1315" s="99">
        <v>3</v>
      </c>
    </row>
    <row r="1316" spans="42:66">
      <c r="AP1316" s="17"/>
      <c r="AQ1316" s="100" t="s">
        <v>153</v>
      </c>
      <c r="AR1316" s="97"/>
      <c r="AS1316" s="98"/>
      <c r="AT1316" s="98"/>
      <c r="AU1316" s="98"/>
      <c r="AV1316" s="98"/>
      <c r="AW1316" s="98"/>
      <c r="AX1316" s="98"/>
      <c r="AY1316" s="98"/>
      <c r="AZ1316" s="98"/>
      <c r="BA1316" s="98"/>
      <c r="BB1316" s="98"/>
      <c r="BC1316" s="98"/>
      <c r="BD1316" s="98"/>
      <c r="BE1316" s="98"/>
      <c r="BF1316" s="98"/>
      <c r="BG1316" s="98"/>
      <c r="BH1316" s="98"/>
      <c r="BI1316" s="98"/>
      <c r="BJ1316" s="98"/>
      <c r="BK1316" s="98"/>
      <c r="BL1316" s="98">
        <v>4</v>
      </c>
      <c r="BM1316" s="98">
        <v>3</v>
      </c>
      <c r="BN1316" s="99">
        <v>4</v>
      </c>
    </row>
    <row r="1317" spans="42:66">
      <c r="AP1317" s="17"/>
      <c r="AQ1317" s="100" t="s">
        <v>154</v>
      </c>
      <c r="AR1317" s="97"/>
      <c r="AS1317" s="98"/>
      <c r="AT1317" s="98"/>
      <c r="AU1317" s="98"/>
      <c r="AV1317" s="98"/>
      <c r="AW1317" s="98"/>
      <c r="AX1317" s="98"/>
      <c r="AY1317" s="98"/>
      <c r="AZ1317" s="98"/>
      <c r="BA1317" s="98"/>
      <c r="BB1317" s="98"/>
      <c r="BC1317" s="98"/>
      <c r="BD1317" s="98"/>
      <c r="BE1317" s="98"/>
      <c r="BF1317" s="98"/>
      <c r="BG1317" s="98"/>
      <c r="BH1317" s="98"/>
      <c r="BI1317" s="98"/>
      <c r="BJ1317" s="98"/>
      <c r="BK1317" s="98"/>
      <c r="BL1317" s="98">
        <v>2</v>
      </c>
      <c r="BM1317" s="98">
        <v>3</v>
      </c>
      <c r="BN1317" s="99">
        <v>4</v>
      </c>
    </row>
    <row r="1318" spans="42:66">
      <c r="AP1318" s="17"/>
      <c r="AQ1318" s="100" t="s">
        <v>155</v>
      </c>
      <c r="AR1318" s="97"/>
      <c r="AS1318" s="98"/>
      <c r="AT1318" s="98"/>
      <c r="AU1318" s="98"/>
      <c r="AV1318" s="98"/>
      <c r="AW1318" s="98"/>
      <c r="AX1318" s="98"/>
      <c r="AY1318" s="98"/>
      <c r="AZ1318" s="98"/>
      <c r="BA1318" s="98"/>
      <c r="BB1318" s="98"/>
      <c r="BC1318" s="98"/>
      <c r="BD1318" s="98"/>
      <c r="BE1318" s="98"/>
      <c r="BF1318" s="98"/>
      <c r="BG1318" s="98"/>
      <c r="BH1318" s="98"/>
      <c r="BI1318" s="98"/>
      <c r="BJ1318" s="98"/>
      <c r="BK1318" s="98"/>
      <c r="BL1318" s="98">
        <v>4</v>
      </c>
      <c r="BM1318" s="98">
        <v>3</v>
      </c>
      <c r="BN1318" s="99">
        <v>3</v>
      </c>
    </row>
    <row r="1319" spans="42:66">
      <c r="AP1319" s="17"/>
      <c r="AQ1319" s="100" t="s">
        <v>156</v>
      </c>
      <c r="AR1319" s="97"/>
      <c r="AS1319" s="98"/>
      <c r="AT1319" s="98"/>
      <c r="AU1319" s="98"/>
      <c r="AV1319" s="98"/>
      <c r="AW1319" s="98"/>
      <c r="AX1319" s="98"/>
      <c r="AY1319" s="98"/>
      <c r="AZ1319" s="98"/>
      <c r="BA1319" s="98"/>
      <c r="BB1319" s="98"/>
      <c r="BC1319" s="98"/>
      <c r="BD1319" s="98"/>
      <c r="BE1319" s="98"/>
      <c r="BF1319" s="98"/>
      <c r="BG1319" s="98"/>
      <c r="BH1319" s="98"/>
      <c r="BI1319" s="98"/>
      <c r="BJ1319" s="98"/>
      <c r="BK1319" s="98"/>
      <c r="BL1319" s="98">
        <v>3</v>
      </c>
      <c r="BM1319" s="98">
        <v>3</v>
      </c>
      <c r="BN1319" s="99">
        <v>3</v>
      </c>
    </row>
    <row r="1320" spans="42:66">
      <c r="AP1320" s="17"/>
      <c r="AQ1320" s="100" t="s">
        <v>157</v>
      </c>
      <c r="AR1320" s="97"/>
      <c r="AS1320" s="98"/>
      <c r="AT1320" s="98"/>
      <c r="AU1320" s="98"/>
      <c r="AV1320" s="98"/>
      <c r="AW1320" s="98"/>
      <c r="AX1320" s="98"/>
      <c r="AY1320" s="98"/>
      <c r="AZ1320" s="98"/>
      <c r="BA1320" s="98"/>
      <c r="BB1320" s="98"/>
      <c r="BC1320" s="98"/>
      <c r="BD1320" s="98"/>
      <c r="BE1320" s="98"/>
      <c r="BF1320" s="98"/>
      <c r="BG1320" s="98"/>
      <c r="BH1320" s="98"/>
      <c r="BI1320" s="98"/>
      <c r="BJ1320" s="98"/>
      <c r="BK1320" s="98"/>
      <c r="BL1320" s="98">
        <v>3</v>
      </c>
      <c r="BM1320" s="98">
        <v>4</v>
      </c>
      <c r="BN1320" s="99">
        <v>3</v>
      </c>
    </row>
    <row r="1321" spans="42:66">
      <c r="AP1321" s="15" t="s">
        <v>24</v>
      </c>
      <c r="AQ1321" s="93" t="s">
        <v>140</v>
      </c>
      <c r="AR1321" s="94">
        <v>5</v>
      </c>
      <c r="AS1321" s="95"/>
      <c r="AT1321" s="95"/>
      <c r="AU1321" s="95">
        <v>3</v>
      </c>
      <c r="AV1321" s="95"/>
      <c r="AW1321" s="95">
        <v>5</v>
      </c>
      <c r="AX1321" s="95">
        <v>3</v>
      </c>
      <c r="AY1321" s="95">
        <v>3</v>
      </c>
      <c r="AZ1321" s="95">
        <v>3</v>
      </c>
      <c r="BA1321" s="95">
        <v>5</v>
      </c>
      <c r="BB1321" s="95">
        <v>4</v>
      </c>
      <c r="BC1321" s="95">
        <v>3</v>
      </c>
      <c r="BD1321" s="95"/>
      <c r="BE1321" s="95"/>
      <c r="BF1321" s="95">
        <v>3</v>
      </c>
      <c r="BG1321" s="95">
        <v>4</v>
      </c>
      <c r="BH1321" s="95">
        <v>3</v>
      </c>
      <c r="BI1321" s="95"/>
      <c r="BJ1321" s="95"/>
      <c r="BK1321" s="95">
        <v>3</v>
      </c>
      <c r="BL1321" s="95"/>
      <c r="BM1321" s="95"/>
      <c r="BN1321" s="96"/>
    </row>
    <row r="1322" spans="42:66">
      <c r="AP1322" s="17"/>
      <c r="AQ1322" s="100" t="s">
        <v>141</v>
      </c>
      <c r="AR1322" s="97">
        <v>2</v>
      </c>
      <c r="AS1322" s="98"/>
      <c r="AT1322" s="98"/>
      <c r="AU1322" s="98">
        <v>3</v>
      </c>
      <c r="AV1322" s="98"/>
      <c r="AW1322" s="98">
        <v>3</v>
      </c>
      <c r="AX1322" s="98">
        <v>2</v>
      </c>
      <c r="AY1322" s="98">
        <v>3</v>
      </c>
      <c r="AZ1322" s="98">
        <v>3</v>
      </c>
      <c r="BA1322" s="98">
        <v>3</v>
      </c>
      <c r="BB1322" s="98">
        <v>3</v>
      </c>
      <c r="BC1322" s="98">
        <v>2</v>
      </c>
      <c r="BD1322" s="98"/>
      <c r="BE1322" s="98"/>
      <c r="BF1322" s="98">
        <v>3</v>
      </c>
      <c r="BG1322" s="98">
        <v>3</v>
      </c>
      <c r="BH1322" s="98">
        <v>3</v>
      </c>
      <c r="BI1322" s="98"/>
      <c r="BJ1322" s="98"/>
      <c r="BK1322" s="98">
        <v>3</v>
      </c>
      <c r="BL1322" s="98"/>
      <c r="BM1322" s="98"/>
      <c r="BN1322" s="99"/>
    </row>
    <row r="1323" spans="42:66">
      <c r="AP1323" s="17"/>
      <c r="AQ1323" s="100" t="s">
        <v>142</v>
      </c>
      <c r="AR1323" s="97">
        <v>4</v>
      </c>
      <c r="AS1323" s="98"/>
      <c r="AT1323" s="98"/>
      <c r="AU1323" s="98">
        <v>3</v>
      </c>
      <c r="AV1323" s="98"/>
      <c r="AW1323" s="98">
        <v>3</v>
      </c>
      <c r="AX1323" s="98">
        <v>3</v>
      </c>
      <c r="AY1323" s="98">
        <v>3</v>
      </c>
      <c r="AZ1323" s="98">
        <v>3</v>
      </c>
      <c r="BA1323" s="98">
        <v>4</v>
      </c>
      <c r="BB1323" s="98">
        <v>3</v>
      </c>
      <c r="BC1323" s="98">
        <v>4</v>
      </c>
      <c r="BD1323" s="98"/>
      <c r="BE1323" s="98"/>
      <c r="BF1323" s="98">
        <v>3</v>
      </c>
      <c r="BG1323" s="98">
        <v>4</v>
      </c>
      <c r="BH1323" s="98">
        <v>5</v>
      </c>
      <c r="BI1323" s="98"/>
      <c r="BJ1323" s="98"/>
      <c r="BK1323" s="98">
        <v>4</v>
      </c>
      <c r="BL1323" s="98"/>
      <c r="BM1323" s="98"/>
      <c r="BN1323" s="99"/>
    </row>
    <row r="1324" spans="42:66">
      <c r="AP1324" s="17"/>
      <c r="AQ1324" s="100" t="s">
        <v>143</v>
      </c>
      <c r="AR1324" s="97">
        <v>5</v>
      </c>
      <c r="AS1324" s="98"/>
      <c r="AT1324" s="98"/>
      <c r="AU1324" s="98">
        <v>4</v>
      </c>
      <c r="AV1324" s="98"/>
      <c r="AW1324" s="98">
        <v>3</v>
      </c>
      <c r="AX1324" s="98">
        <v>5</v>
      </c>
      <c r="AY1324" s="98">
        <v>5</v>
      </c>
      <c r="AZ1324" s="98">
        <v>4</v>
      </c>
      <c r="BA1324" s="98">
        <v>5</v>
      </c>
      <c r="BB1324" s="98">
        <v>3</v>
      </c>
      <c r="BC1324" s="98">
        <v>4</v>
      </c>
      <c r="BD1324" s="98"/>
      <c r="BE1324" s="98"/>
      <c r="BF1324" s="98">
        <v>4</v>
      </c>
      <c r="BG1324" s="98">
        <v>4</v>
      </c>
      <c r="BH1324" s="98">
        <v>3</v>
      </c>
      <c r="BI1324" s="98"/>
      <c r="BJ1324" s="98"/>
      <c r="BK1324" s="98">
        <v>4</v>
      </c>
      <c r="BL1324" s="98"/>
      <c r="BM1324" s="98"/>
      <c r="BN1324" s="99"/>
    </row>
    <row r="1325" spans="42:66">
      <c r="AP1325" s="17"/>
      <c r="AQ1325" s="100" t="s">
        <v>144</v>
      </c>
      <c r="AR1325" s="97">
        <v>4</v>
      </c>
      <c r="AS1325" s="98"/>
      <c r="AT1325" s="98"/>
      <c r="AU1325" s="98">
        <v>4</v>
      </c>
      <c r="AV1325" s="98"/>
      <c r="AW1325" s="98">
        <v>3</v>
      </c>
      <c r="AX1325" s="98">
        <v>5</v>
      </c>
      <c r="AY1325" s="98">
        <v>3</v>
      </c>
      <c r="AZ1325" s="98">
        <v>5</v>
      </c>
      <c r="BA1325" s="98">
        <v>2</v>
      </c>
      <c r="BB1325" s="98">
        <v>2</v>
      </c>
      <c r="BC1325" s="98">
        <v>3</v>
      </c>
      <c r="BD1325" s="98"/>
      <c r="BE1325" s="98"/>
      <c r="BF1325" s="98">
        <v>3</v>
      </c>
      <c r="BG1325" s="98">
        <v>3</v>
      </c>
      <c r="BH1325" s="98">
        <v>3</v>
      </c>
      <c r="BI1325" s="98"/>
      <c r="BJ1325" s="98"/>
      <c r="BK1325" s="98">
        <v>5</v>
      </c>
      <c r="BL1325" s="98"/>
      <c r="BM1325" s="98"/>
      <c r="BN1325" s="99"/>
    </row>
    <row r="1326" spans="42:66">
      <c r="AP1326" s="17"/>
      <c r="AQ1326" s="100" t="s">
        <v>145</v>
      </c>
      <c r="AR1326" s="97">
        <v>3</v>
      </c>
      <c r="AS1326" s="98"/>
      <c r="AT1326" s="98"/>
      <c r="AU1326" s="98">
        <v>3</v>
      </c>
      <c r="AV1326" s="98"/>
      <c r="AW1326" s="98">
        <v>2</v>
      </c>
      <c r="AX1326" s="98">
        <v>3</v>
      </c>
      <c r="AY1326" s="98">
        <v>3</v>
      </c>
      <c r="AZ1326" s="98">
        <v>2</v>
      </c>
      <c r="BA1326" s="98">
        <v>4</v>
      </c>
      <c r="BB1326" s="98">
        <v>2</v>
      </c>
      <c r="BC1326" s="98">
        <v>2</v>
      </c>
      <c r="BD1326" s="98"/>
      <c r="BE1326" s="98"/>
      <c r="BF1326" s="98">
        <v>3</v>
      </c>
      <c r="BG1326" s="98">
        <v>3</v>
      </c>
      <c r="BH1326" s="98">
        <v>3</v>
      </c>
      <c r="BI1326" s="98"/>
      <c r="BJ1326" s="98"/>
      <c r="BK1326" s="98">
        <v>3</v>
      </c>
      <c r="BL1326" s="98"/>
      <c r="BM1326" s="98"/>
      <c r="BN1326" s="99"/>
    </row>
    <row r="1327" spans="42:66">
      <c r="AP1327" s="17"/>
      <c r="AQ1327" s="100" t="s">
        <v>146</v>
      </c>
      <c r="AR1327" s="97">
        <v>5</v>
      </c>
      <c r="AS1327" s="98"/>
      <c r="AT1327" s="98"/>
      <c r="AU1327" s="98">
        <v>3</v>
      </c>
      <c r="AV1327" s="98"/>
      <c r="AW1327" s="98">
        <v>5</v>
      </c>
      <c r="AX1327" s="98">
        <v>4</v>
      </c>
      <c r="AY1327" s="98">
        <v>6</v>
      </c>
      <c r="AZ1327" s="98">
        <v>5</v>
      </c>
      <c r="BA1327" s="98">
        <v>7</v>
      </c>
      <c r="BB1327" s="98">
        <v>5</v>
      </c>
      <c r="BC1327" s="98">
        <v>5</v>
      </c>
      <c r="BD1327" s="98"/>
      <c r="BE1327" s="98"/>
      <c r="BF1327" s="98">
        <v>3</v>
      </c>
      <c r="BG1327" s="98">
        <v>5</v>
      </c>
      <c r="BH1327" s="98">
        <v>5</v>
      </c>
      <c r="BI1327" s="98"/>
      <c r="BJ1327" s="98"/>
      <c r="BK1327" s="98">
        <v>5</v>
      </c>
      <c r="BL1327" s="98"/>
      <c r="BM1327" s="98"/>
      <c r="BN1327" s="99"/>
    </row>
    <row r="1328" spans="42:66">
      <c r="AP1328" s="17"/>
      <c r="AQ1328" s="100" t="s">
        <v>147</v>
      </c>
      <c r="AR1328" s="97">
        <v>3</v>
      </c>
      <c r="AS1328" s="98"/>
      <c r="AT1328" s="98"/>
      <c r="AU1328" s="98">
        <v>3</v>
      </c>
      <c r="AV1328" s="98"/>
      <c r="AW1328" s="98">
        <v>4</v>
      </c>
      <c r="AX1328" s="98">
        <v>3</v>
      </c>
      <c r="AY1328" s="98">
        <v>4</v>
      </c>
      <c r="AZ1328" s="98">
        <v>3</v>
      </c>
      <c r="BA1328" s="98">
        <v>3</v>
      </c>
      <c r="BB1328" s="98">
        <v>2</v>
      </c>
      <c r="BC1328" s="98">
        <v>4</v>
      </c>
      <c r="BD1328" s="98"/>
      <c r="BE1328" s="98"/>
      <c r="BF1328" s="98">
        <v>3</v>
      </c>
      <c r="BG1328" s="98">
        <v>3</v>
      </c>
      <c r="BH1328" s="98">
        <v>3</v>
      </c>
      <c r="BI1328" s="98"/>
      <c r="BJ1328" s="98"/>
      <c r="BK1328" s="98">
        <v>2</v>
      </c>
      <c r="BL1328" s="98"/>
      <c r="BM1328" s="98"/>
      <c r="BN1328" s="99"/>
    </row>
    <row r="1329" spans="42:66">
      <c r="AP1329" s="17"/>
      <c r="AQ1329" s="100" t="s">
        <v>148</v>
      </c>
      <c r="AR1329" s="97">
        <v>3</v>
      </c>
      <c r="AS1329" s="98"/>
      <c r="AT1329" s="98"/>
      <c r="AU1329" s="98">
        <v>3</v>
      </c>
      <c r="AV1329" s="98"/>
      <c r="AW1329" s="98">
        <v>3</v>
      </c>
      <c r="AX1329" s="98">
        <v>4</v>
      </c>
      <c r="AY1329" s="98">
        <v>2</v>
      </c>
      <c r="AZ1329" s="98">
        <v>2</v>
      </c>
      <c r="BA1329" s="98">
        <v>4</v>
      </c>
      <c r="BB1329" s="98">
        <v>3</v>
      </c>
      <c r="BC1329" s="98">
        <v>4</v>
      </c>
      <c r="BD1329" s="98"/>
      <c r="BE1329" s="98"/>
      <c r="BF1329" s="98">
        <v>4</v>
      </c>
      <c r="BG1329" s="98">
        <v>5</v>
      </c>
      <c r="BH1329" s="98">
        <v>2</v>
      </c>
      <c r="BI1329" s="98"/>
      <c r="BJ1329" s="98"/>
      <c r="BK1329" s="98">
        <v>4</v>
      </c>
      <c r="BL1329" s="98"/>
      <c r="BM1329" s="98"/>
      <c r="BN1329" s="99"/>
    </row>
    <row r="1330" spans="42:66">
      <c r="AP1330" s="17"/>
      <c r="AQ1330" s="100" t="s">
        <v>149</v>
      </c>
      <c r="AR1330" s="97">
        <v>3</v>
      </c>
      <c r="AS1330" s="98"/>
      <c r="AT1330" s="98"/>
      <c r="AU1330" s="98">
        <v>3</v>
      </c>
      <c r="AV1330" s="98"/>
      <c r="AW1330" s="98">
        <v>3</v>
      </c>
      <c r="AX1330" s="98">
        <v>4</v>
      </c>
      <c r="AY1330" s="98">
        <v>4</v>
      </c>
      <c r="AZ1330" s="98">
        <v>4</v>
      </c>
      <c r="BA1330" s="98">
        <v>3</v>
      </c>
      <c r="BB1330" s="98">
        <v>4</v>
      </c>
      <c r="BC1330" s="98">
        <v>3</v>
      </c>
      <c r="BD1330" s="98"/>
      <c r="BE1330" s="98"/>
      <c r="BF1330" s="98">
        <v>3</v>
      </c>
      <c r="BG1330" s="98">
        <v>4</v>
      </c>
      <c r="BH1330" s="98">
        <v>3</v>
      </c>
      <c r="BI1330" s="98"/>
      <c r="BJ1330" s="98"/>
      <c r="BK1330" s="98">
        <v>3</v>
      </c>
      <c r="BL1330" s="98"/>
      <c r="BM1330" s="98"/>
      <c r="BN1330" s="99"/>
    </row>
    <row r="1331" spans="42:66">
      <c r="AP1331" s="17"/>
      <c r="AQ1331" s="100" t="s">
        <v>150</v>
      </c>
      <c r="AR1331" s="97">
        <v>4</v>
      </c>
      <c r="AS1331" s="98"/>
      <c r="AT1331" s="98"/>
      <c r="AU1331" s="98">
        <v>2</v>
      </c>
      <c r="AV1331" s="98"/>
      <c r="AW1331" s="98">
        <v>2</v>
      </c>
      <c r="AX1331" s="98">
        <v>4</v>
      </c>
      <c r="AY1331" s="98">
        <v>2</v>
      </c>
      <c r="AZ1331" s="98">
        <v>2</v>
      </c>
      <c r="BA1331" s="98">
        <v>2</v>
      </c>
      <c r="BB1331" s="98">
        <v>2</v>
      </c>
      <c r="BC1331" s="98">
        <v>3</v>
      </c>
      <c r="BD1331" s="98"/>
      <c r="BE1331" s="98"/>
      <c r="BF1331" s="98">
        <v>3</v>
      </c>
      <c r="BG1331" s="98">
        <v>3</v>
      </c>
      <c r="BH1331" s="98">
        <v>3</v>
      </c>
      <c r="BI1331" s="98"/>
      <c r="BJ1331" s="98"/>
      <c r="BK1331" s="98">
        <v>3</v>
      </c>
      <c r="BL1331" s="98"/>
      <c r="BM1331" s="98"/>
      <c r="BN1331" s="99"/>
    </row>
    <row r="1332" spans="42:66">
      <c r="AP1332" s="17"/>
      <c r="AQ1332" s="100" t="s">
        <v>151</v>
      </c>
      <c r="AR1332" s="97">
        <v>3</v>
      </c>
      <c r="AS1332" s="98"/>
      <c r="AT1332" s="98"/>
      <c r="AU1332" s="98">
        <v>5</v>
      </c>
      <c r="AV1332" s="98"/>
      <c r="AW1332" s="98">
        <v>2</v>
      </c>
      <c r="AX1332" s="98">
        <v>3</v>
      </c>
      <c r="AY1332" s="98">
        <v>4</v>
      </c>
      <c r="AZ1332" s="98">
        <v>2</v>
      </c>
      <c r="BA1332" s="98">
        <v>4</v>
      </c>
      <c r="BB1332" s="98">
        <v>2</v>
      </c>
      <c r="BC1332" s="98">
        <v>3</v>
      </c>
      <c r="BD1332" s="98"/>
      <c r="BE1332" s="98"/>
      <c r="BF1332" s="98">
        <v>3</v>
      </c>
      <c r="BG1332" s="98">
        <v>2</v>
      </c>
      <c r="BH1332" s="98">
        <v>3</v>
      </c>
      <c r="BI1332" s="98"/>
      <c r="BJ1332" s="98"/>
      <c r="BK1332" s="98">
        <v>4</v>
      </c>
      <c r="BL1332" s="98"/>
      <c r="BM1332" s="98"/>
      <c r="BN1332" s="99"/>
    </row>
    <row r="1333" spans="42:66">
      <c r="AP1333" s="17"/>
      <c r="AQ1333" s="100" t="s">
        <v>152</v>
      </c>
      <c r="AR1333" s="97">
        <v>3</v>
      </c>
      <c r="AS1333" s="98"/>
      <c r="AT1333" s="98"/>
      <c r="AU1333" s="98">
        <v>3</v>
      </c>
      <c r="AV1333" s="98"/>
      <c r="AW1333" s="98">
        <v>3</v>
      </c>
      <c r="AX1333" s="98">
        <v>3</v>
      </c>
      <c r="AY1333" s="98">
        <v>3</v>
      </c>
      <c r="AZ1333" s="98">
        <v>3</v>
      </c>
      <c r="BA1333" s="98">
        <v>2</v>
      </c>
      <c r="BB1333" s="98">
        <v>3</v>
      </c>
      <c r="BC1333" s="98">
        <v>2</v>
      </c>
      <c r="BD1333" s="98"/>
      <c r="BE1333" s="98"/>
      <c r="BF1333" s="98">
        <v>3</v>
      </c>
      <c r="BG1333" s="98">
        <v>3</v>
      </c>
      <c r="BH1333" s="98">
        <v>2</v>
      </c>
      <c r="BI1333" s="98"/>
      <c r="BJ1333" s="98"/>
      <c r="BK1333" s="98">
        <v>2</v>
      </c>
      <c r="BL1333" s="98"/>
      <c r="BM1333" s="98"/>
      <c r="BN1333" s="99"/>
    </row>
    <row r="1334" spans="42:66">
      <c r="AP1334" s="17"/>
      <c r="AQ1334" s="100" t="s">
        <v>153</v>
      </c>
      <c r="AR1334" s="97">
        <v>5</v>
      </c>
      <c r="AS1334" s="98"/>
      <c r="AT1334" s="98"/>
      <c r="AU1334" s="98">
        <v>4</v>
      </c>
      <c r="AV1334" s="98"/>
      <c r="AW1334" s="98">
        <v>3</v>
      </c>
      <c r="AX1334" s="98">
        <v>5</v>
      </c>
      <c r="AY1334" s="98">
        <v>5</v>
      </c>
      <c r="AZ1334" s="98">
        <v>5</v>
      </c>
      <c r="BA1334" s="98">
        <v>4</v>
      </c>
      <c r="BB1334" s="98">
        <v>3</v>
      </c>
      <c r="BC1334" s="98">
        <v>3</v>
      </c>
      <c r="BD1334" s="98"/>
      <c r="BE1334" s="98"/>
      <c r="BF1334" s="98">
        <v>4</v>
      </c>
      <c r="BG1334" s="98">
        <v>5</v>
      </c>
      <c r="BH1334" s="98">
        <v>4</v>
      </c>
      <c r="BI1334" s="98"/>
      <c r="BJ1334" s="98"/>
      <c r="BK1334" s="98">
        <v>3</v>
      </c>
      <c r="BL1334" s="98"/>
      <c r="BM1334" s="98"/>
      <c r="BN1334" s="99"/>
    </row>
    <row r="1335" spans="42:66">
      <c r="AP1335" s="17"/>
      <c r="AQ1335" s="100" t="s">
        <v>154</v>
      </c>
      <c r="AR1335" s="97">
        <v>3</v>
      </c>
      <c r="AS1335" s="98"/>
      <c r="AT1335" s="98"/>
      <c r="AU1335" s="98">
        <v>4</v>
      </c>
      <c r="AV1335" s="98"/>
      <c r="AW1335" s="98">
        <v>4</v>
      </c>
      <c r="AX1335" s="98">
        <v>3</v>
      </c>
      <c r="AY1335" s="98">
        <v>4</v>
      </c>
      <c r="AZ1335" s="98">
        <v>4</v>
      </c>
      <c r="BA1335" s="98">
        <v>3</v>
      </c>
      <c r="BB1335" s="98">
        <v>3</v>
      </c>
      <c r="BC1335" s="98">
        <v>2</v>
      </c>
      <c r="BD1335" s="98"/>
      <c r="BE1335" s="98"/>
      <c r="BF1335" s="98">
        <v>3</v>
      </c>
      <c r="BG1335" s="98">
        <v>3</v>
      </c>
      <c r="BH1335" s="98">
        <v>4</v>
      </c>
      <c r="BI1335" s="98"/>
      <c r="BJ1335" s="98"/>
      <c r="BK1335" s="98">
        <v>4</v>
      </c>
      <c r="BL1335" s="98"/>
      <c r="BM1335" s="98"/>
      <c r="BN1335" s="99"/>
    </row>
    <row r="1336" spans="42:66">
      <c r="AP1336" s="17"/>
      <c r="AQ1336" s="100" t="s">
        <v>155</v>
      </c>
      <c r="AR1336" s="97">
        <v>5</v>
      </c>
      <c r="AS1336" s="98"/>
      <c r="AT1336" s="98"/>
      <c r="AU1336" s="98">
        <v>4</v>
      </c>
      <c r="AV1336" s="98"/>
      <c r="AW1336" s="98">
        <v>3</v>
      </c>
      <c r="AX1336" s="98">
        <v>3</v>
      </c>
      <c r="AY1336" s="98">
        <v>4</v>
      </c>
      <c r="AZ1336" s="98">
        <v>3</v>
      </c>
      <c r="BA1336" s="98">
        <v>3</v>
      </c>
      <c r="BB1336" s="98">
        <v>3</v>
      </c>
      <c r="BC1336" s="98">
        <v>3</v>
      </c>
      <c r="BD1336" s="98"/>
      <c r="BE1336" s="98"/>
      <c r="BF1336" s="98">
        <v>3</v>
      </c>
      <c r="BG1336" s="98">
        <v>3</v>
      </c>
      <c r="BH1336" s="98">
        <v>3</v>
      </c>
      <c r="BI1336" s="98"/>
      <c r="BJ1336" s="98"/>
      <c r="BK1336" s="98">
        <v>3</v>
      </c>
      <c r="BL1336" s="98"/>
      <c r="BM1336" s="98"/>
      <c r="BN1336" s="99"/>
    </row>
    <row r="1337" spans="42:66">
      <c r="AP1337" s="17"/>
      <c r="AQ1337" s="100" t="s">
        <v>156</v>
      </c>
      <c r="AR1337" s="97">
        <v>2</v>
      </c>
      <c r="AS1337" s="98"/>
      <c r="AT1337" s="98"/>
      <c r="AU1337" s="98">
        <v>3</v>
      </c>
      <c r="AV1337" s="98"/>
      <c r="AW1337" s="98">
        <v>3</v>
      </c>
      <c r="AX1337" s="98">
        <v>3</v>
      </c>
      <c r="AY1337" s="98">
        <v>3</v>
      </c>
      <c r="AZ1337" s="98">
        <v>3</v>
      </c>
      <c r="BA1337" s="98">
        <v>3</v>
      </c>
      <c r="BB1337" s="98">
        <v>2</v>
      </c>
      <c r="BC1337" s="98">
        <v>3</v>
      </c>
      <c r="BD1337" s="98"/>
      <c r="BE1337" s="98"/>
      <c r="BF1337" s="98">
        <v>3</v>
      </c>
      <c r="BG1337" s="98">
        <v>4</v>
      </c>
      <c r="BH1337" s="98">
        <v>3</v>
      </c>
      <c r="BI1337" s="98"/>
      <c r="BJ1337" s="98"/>
      <c r="BK1337" s="98">
        <v>3</v>
      </c>
      <c r="BL1337" s="98"/>
      <c r="BM1337" s="98"/>
      <c r="BN1337" s="99"/>
    </row>
    <row r="1338" spans="42:66">
      <c r="AP1338" s="17"/>
      <c r="AQ1338" s="100" t="s">
        <v>157</v>
      </c>
      <c r="AR1338" s="97">
        <v>2</v>
      </c>
      <c r="AS1338" s="98"/>
      <c r="AT1338" s="98"/>
      <c r="AU1338" s="98">
        <v>4</v>
      </c>
      <c r="AV1338" s="98"/>
      <c r="AW1338" s="98">
        <v>5</v>
      </c>
      <c r="AX1338" s="98">
        <v>3</v>
      </c>
      <c r="AY1338" s="98">
        <v>3</v>
      </c>
      <c r="AZ1338" s="98">
        <v>4</v>
      </c>
      <c r="BA1338" s="98">
        <v>3</v>
      </c>
      <c r="BB1338" s="98">
        <v>3</v>
      </c>
      <c r="BC1338" s="98">
        <v>2</v>
      </c>
      <c r="BD1338" s="98"/>
      <c r="BE1338" s="98"/>
      <c r="BF1338" s="98">
        <v>3</v>
      </c>
      <c r="BG1338" s="98">
        <v>3</v>
      </c>
      <c r="BH1338" s="98">
        <v>5</v>
      </c>
      <c r="BI1338" s="98"/>
      <c r="BJ1338" s="98"/>
      <c r="BK1338" s="98">
        <v>3</v>
      </c>
      <c r="BL1338" s="98"/>
      <c r="BM1338" s="98"/>
      <c r="BN1338" s="99"/>
    </row>
    <row r="1339" spans="42:66">
      <c r="AP1339" s="15" t="s">
        <v>40</v>
      </c>
      <c r="AQ1339" s="93" t="s">
        <v>140</v>
      </c>
      <c r="AR1339" s="94"/>
      <c r="AS1339" s="95">
        <v>5</v>
      </c>
      <c r="AT1339" s="95"/>
      <c r="AU1339" s="95"/>
      <c r="AV1339" s="95"/>
      <c r="AW1339" s="95"/>
      <c r="AX1339" s="95"/>
      <c r="AY1339" s="95"/>
      <c r="AZ1339" s="95"/>
      <c r="BA1339" s="95"/>
      <c r="BB1339" s="95"/>
      <c r="BC1339" s="95"/>
      <c r="BD1339" s="95"/>
      <c r="BE1339" s="95"/>
      <c r="BF1339" s="95"/>
      <c r="BG1339" s="95"/>
      <c r="BH1339" s="95">
        <v>3</v>
      </c>
      <c r="BI1339" s="95">
        <v>3</v>
      </c>
      <c r="BJ1339" s="95"/>
      <c r="BK1339" s="95"/>
      <c r="BL1339" s="95"/>
      <c r="BM1339" s="95"/>
      <c r="BN1339" s="96"/>
    </row>
    <row r="1340" spans="42:66">
      <c r="AP1340" s="17"/>
      <c r="AQ1340" s="100" t="s">
        <v>141</v>
      </c>
      <c r="AR1340" s="97"/>
      <c r="AS1340" s="98">
        <v>2</v>
      </c>
      <c r="AT1340" s="98"/>
      <c r="AU1340" s="98"/>
      <c r="AV1340" s="98"/>
      <c r="AW1340" s="98"/>
      <c r="AX1340" s="98"/>
      <c r="AY1340" s="98"/>
      <c r="AZ1340" s="98"/>
      <c r="BA1340" s="98"/>
      <c r="BB1340" s="98"/>
      <c r="BC1340" s="98"/>
      <c r="BD1340" s="98"/>
      <c r="BE1340" s="98"/>
      <c r="BF1340" s="98"/>
      <c r="BG1340" s="98"/>
      <c r="BH1340" s="98">
        <v>2</v>
      </c>
      <c r="BI1340" s="98">
        <v>2</v>
      </c>
      <c r="BJ1340" s="98"/>
      <c r="BK1340" s="98"/>
      <c r="BL1340" s="98"/>
      <c r="BM1340" s="98"/>
      <c r="BN1340" s="99"/>
    </row>
    <row r="1341" spans="42:66">
      <c r="AP1341" s="17"/>
      <c r="AQ1341" s="100" t="s">
        <v>142</v>
      </c>
      <c r="AR1341" s="97"/>
      <c r="AS1341" s="98">
        <v>4</v>
      </c>
      <c r="AT1341" s="98"/>
      <c r="AU1341" s="98"/>
      <c r="AV1341" s="98"/>
      <c r="AW1341" s="98"/>
      <c r="AX1341" s="98"/>
      <c r="AY1341" s="98"/>
      <c r="AZ1341" s="98"/>
      <c r="BA1341" s="98"/>
      <c r="BB1341" s="98"/>
      <c r="BC1341" s="98"/>
      <c r="BD1341" s="98"/>
      <c r="BE1341" s="98"/>
      <c r="BF1341" s="98"/>
      <c r="BG1341" s="98"/>
      <c r="BH1341" s="98">
        <v>4</v>
      </c>
      <c r="BI1341" s="98">
        <v>3</v>
      </c>
      <c r="BJ1341" s="98"/>
      <c r="BK1341" s="98"/>
      <c r="BL1341" s="98"/>
      <c r="BM1341" s="98"/>
      <c r="BN1341" s="99"/>
    </row>
    <row r="1342" spans="42:66">
      <c r="AP1342" s="17"/>
      <c r="AQ1342" s="100" t="s">
        <v>143</v>
      </c>
      <c r="AR1342" s="97"/>
      <c r="AS1342" s="98">
        <v>3</v>
      </c>
      <c r="AT1342" s="98"/>
      <c r="AU1342" s="98"/>
      <c r="AV1342" s="98"/>
      <c r="AW1342" s="98"/>
      <c r="AX1342" s="98"/>
      <c r="AY1342" s="98"/>
      <c r="AZ1342" s="98"/>
      <c r="BA1342" s="98"/>
      <c r="BB1342" s="98"/>
      <c r="BC1342" s="98"/>
      <c r="BD1342" s="98"/>
      <c r="BE1342" s="98"/>
      <c r="BF1342" s="98"/>
      <c r="BG1342" s="98"/>
      <c r="BH1342" s="98">
        <v>4</v>
      </c>
      <c r="BI1342" s="98">
        <v>4</v>
      </c>
      <c r="BJ1342" s="98"/>
      <c r="BK1342" s="98"/>
      <c r="BL1342" s="98"/>
      <c r="BM1342" s="98"/>
      <c r="BN1342" s="99"/>
    </row>
    <row r="1343" spans="42:66">
      <c r="AP1343" s="17"/>
      <c r="AQ1343" s="100" t="s">
        <v>144</v>
      </c>
      <c r="AR1343" s="97"/>
      <c r="AS1343" s="98">
        <v>3</v>
      </c>
      <c r="AT1343" s="98"/>
      <c r="AU1343" s="98"/>
      <c r="AV1343" s="98"/>
      <c r="AW1343" s="98"/>
      <c r="AX1343" s="98"/>
      <c r="AY1343" s="98"/>
      <c r="AZ1343" s="98"/>
      <c r="BA1343" s="98"/>
      <c r="BB1343" s="98"/>
      <c r="BC1343" s="98"/>
      <c r="BD1343" s="98"/>
      <c r="BE1343" s="98"/>
      <c r="BF1343" s="98"/>
      <c r="BG1343" s="98"/>
      <c r="BH1343" s="98">
        <v>3</v>
      </c>
      <c r="BI1343" s="98">
        <v>4</v>
      </c>
      <c r="BJ1343" s="98"/>
      <c r="BK1343" s="98"/>
      <c r="BL1343" s="98"/>
      <c r="BM1343" s="98"/>
      <c r="BN1343" s="99"/>
    </row>
    <row r="1344" spans="42:66">
      <c r="AP1344" s="17"/>
      <c r="AQ1344" s="100" t="s">
        <v>145</v>
      </c>
      <c r="AR1344" s="97"/>
      <c r="AS1344" s="98">
        <v>3</v>
      </c>
      <c r="AT1344" s="98"/>
      <c r="AU1344" s="98"/>
      <c r="AV1344" s="98"/>
      <c r="AW1344" s="98"/>
      <c r="AX1344" s="98"/>
      <c r="AY1344" s="98"/>
      <c r="AZ1344" s="98"/>
      <c r="BA1344" s="98"/>
      <c r="BB1344" s="98"/>
      <c r="BC1344" s="98"/>
      <c r="BD1344" s="98"/>
      <c r="BE1344" s="98"/>
      <c r="BF1344" s="98"/>
      <c r="BG1344" s="98"/>
      <c r="BH1344" s="98">
        <v>3</v>
      </c>
      <c r="BI1344" s="98">
        <v>2</v>
      </c>
      <c r="BJ1344" s="98"/>
      <c r="BK1344" s="98"/>
      <c r="BL1344" s="98"/>
      <c r="BM1344" s="98"/>
      <c r="BN1344" s="99"/>
    </row>
    <row r="1345" spans="42:66">
      <c r="AP1345" s="17"/>
      <c r="AQ1345" s="100" t="s">
        <v>146</v>
      </c>
      <c r="AR1345" s="97"/>
      <c r="AS1345" s="98">
        <v>3</v>
      </c>
      <c r="AT1345" s="98"/>
      <c r="AU1345" s="98"/>
      <c r="AV1345" s="98"/>
      <c r="AW1345" s="98"/>
      <c r="AX1345" s="98"/>
      <c r="AY1345" s="98"/>
      <c r="AZ1345" s="98"/>
      <c r="BA1345" s="98"/>
      <c r="BB1345" s="98"/>
      <c r="BC1345" s="98"/>
      <c r="BD1345" s="98"/>
      <c r="BE1345" s="98"/>
      <c r="BF1345" s="98"/>
      <c r="BG1345" s="98"/>
      <c r="BH1345" s="98">
        <v>6</v>
      </c>
      <c r="BI1345" s="98">
        <v>4</v>
      </c>
      <c r="BJ1345" s="98"/>
      <c r="BK1345" s="98"/>
      <c r="BL1345" s="98"/>
      <c r="BM1345" s="98"/>
      <c r="BN1345" s="99"/>
    </row>
    <row r="1346" spans="42:66">
      <c r="AP1346" s="17"/>
      <c r="AQ1346" s="100" t="s">
        <v>147</v>
      </c>
      <c r="AR1346" s="97"/>
      <c r="AS1346" s="98">
        <v>3</v>
      </c>
      <c r="AT1346" s="98"/>
      <c r="AU1346" s="98"/>
      <c r="AV1346" s="98"/>
      <c r="AW1346" s="98"/>
      <c r="AX1346" s="98"/>
      <c r="AY1346" s="98"/>
      <c r="AZ1346" s="98"/>
      <c r="BA1346" s="98"/>
      <c r="BB1346" s="98"/>
      <c r="BC1346" s="98"/>
      <c r="BD1346" s="98"/>
      <c r="BE1346" s="98"/>
      <c r="BF1346" s="98"/>
      <c r="BG1346" s="98"/>
      <c r="BH1346" s="98">
        <v>3</v>
      </c>
      <c r="BI1346" s="98">
        <v>2</v>
      </c>
      <c r="BJ1346" s="98"/>
      <c r="BK1346" s="98"/>
      <c r="BL1346" s="98"/>
      <c r="BM1346" s="98"/>
      <c r="BN1346" s="99"/>
    </row>
    <row r="1347" spans="42:66">
      <c r="AP1347" s="17"/>
      <c r="AQ1347" s="100" t="s">
        <v>148</v>
      </c>
      <c r="AR1347" s="97"/>
      <c r="AS1347" s="98">
        <v>3</v>
      </c>
      <c r="AT1347" s="98"/>
      <c r="AU1347" s="98"/>
      <c r="AV1347" s="98"/>
      <c r="AW1347" s="98"/>
      <c r="AX1347" s="98"/>
      <c r="AY1347" s="98"/>
      <c r="AZ1347" s="98"/>
      <c r="BA1347" s="98"/>
      <c r="BB1347" s="98"/>
      <c r="BC1347" s="98"/>
      <c r="BD1347" s="98"/>
      <c r="BE1347" s="98"/>
      <c r="BF1347" s="98"/>
      <c r="BG1347" s="98"/>
      <c r="BH1347" s="98">
        <v>4</v>
      </c>
      <c r="BI1347" s="98">
        <v>3</v>
      </c>
      <c r="BJ1347" s="98"/>
      <c r="BK1347" s="98"/>
      <c r="BL1347" s="98"/>
      <c r="BM1347" s="98"/>
      <c r="BN1347" s="99"/>
    </row>
    <row r="1348" spans="42:66">
      <c r="AP1348" s="17"/>
      <c r="AQ1348" s="100" t="s">
        <v>149</v>
      </c>
      <c r="AR1348" s="97"/>
      <c r="AS1348" s="98">
        <v>3</v>
      </c>
      <c r="AT1348" s="98"/>
      <c r="AU1348" s="98"/>
      <c r="AV1348" s="98"/>
      <c r="AW1348" s="98"/>
      <c r="AX1348" s="98"/>
      <c r="AY1348" s="98"/>
      <c r="AZ1348" s="98"/>
      <c r="BA1348" s="98"/>
      <c r="BB1348" s="98"/>
      <c r="BC1348" s="98"/>
      <c r="BD1348" s="98"/>
      <c r="BE1348" s="98"/>
      <c r="BF1348" s="98"/>
      <c r="BG1348" s="98"/>
      <c r="BH1348" s="98">
        <v>3</v>
      </c>
      <c r="BI1348" s="98">
        <v>3</v>
      </c>
      <c r="BJ1348" s="98"/>
      <c r="BK1348" s="98"/>
      <c r="BL1348" s="98"/>
      <c r="BM1348" s="98"/>
      <c r="BN1348" s="99"/>
    </row>
    <row r="1349" spans="42:66">
      <c r="AP1349" s="17"/>
      <c r="AQ1349" s="100" t="s">
        <v>150</v>
      </c>
      <c r="AR1349" s="97"/>
      <c r="AS1349" s="98">
        <v>3</v>
      </c>
      <c r="AT1349" s="98"/>
      <c r="AU1349" s="98"/>
      <c r="AV1349" s="98"/>
      <c r="AW1349" s="98"/>
      <c r="AX1349" s="98"/>
      <c r="AY1349" s="98"/>
      <c r="AZ1349" s="98"/>
      <c r="BA1349" s="98"/>
      <c r="BB1349" s="98"/>
      <c r="BC1349" s="98"/>
      <c r="BD1349" s="98"/>
      <c r="BE1349" s="98"/>
      <c r="BF1349" s="98"/>
      <c r="BG1349" s="98"/>
      <c r="BH1349" s="98">
        <v>3</v>
      </c>
      <c r="BI1349" s="98">
        <v>3</v>
      </c>
      <c r="BJ1349" s="98"/>
      <c r="BK1349" s="98"/>
      <c r="BL1349" s="98"/>
      <c r="BM1349" s="98"/>
      <c r="BN1349" s="99"/>
    </row>
    <row r="1350" spans="42:66">
      <c r="AP1350" s="17"/>
      <c r="AQ1350" s="100" t="s">
        <v>151</v>
      </c>
      <c r="AR1350" s="97"/>
      <c r="AS1350" s="98">
        <v>2</v>
      </c>
      <c r="AT1350" s="98"/>
      <c r="AU1350" s="98"/>
      <c r="AV1350" s="98"/>
      <c r="AW1350" s="98"/>
      <c r="AX1350" s="98"/>
      <c r="AY1350" s="98"/>
      <c r="AZ1350" s="98"/>
      <c r="BA1350" s="98"/>
      <c r="BB1350" s="98"/>
      <c r="BC1350" s="98"/>
      <c r="BD1350" s="98"/>
      <c r="BE1350" s="98"/>
      <c r="BF1350" s="98"/>
      <c r="BG1350" s="98"/>
      <c r="BH1350" s="98">
        <v>2</v>
      </c>
      <c r="BI1350" s="98">
        <v>2</v>
      </c>
      <c r="BJ1350" s="98"/>
      <c r="BK1350" s="98"/>
      <c r="BL1350" s="98"/>
      <c r="BM1350" s="98"/>
      <c r="BN1350" s="99"/>
    </row>
    <row r="1351" spans="42:66">
      <c r="AP1351" s="17"/>
      <c r="AQ1351" s="100" t="s">
        <v>152</v>
      </c>
      <c r="AR1351" s="97"/>
      <c r="AS1351" s="98">
        <v>3</v>
      </c>
      <c r="AT1351" s="98"/>
      <c r="AU1351" s="98"/>
      <c r="AV1351" s="98"/>
      <c r="AW1351" s="98"/>
      <c r="AX1351" s="98"/>
      <c r="AY1351" s="98"/>
      <c r="AZ1351" s="98"/>
      <c r="BA1351" s="98"/>
      <c r="BB1351" s="98"/>
      <c r="BC1351" s="98"/>
      <c r="BD1351" s="98"/>
      <c r="BE1351" s="98"/>
      <c r="BF1351" s="98"/>
      <c r="BG1351" s="98"/>
      <c r="BH1351" s="98">
        <v>2</v>
      </c>
      <c r="BI1351" s="98">
        <v>3</v>
      </c>
      <c r="BJ1351" s="98"/>
      <c r="BK1351" s="98"/>
      <c r="BL1351" s="98"/>
      <c r="BM1351" s="98"/>
      <c r="BN1351" s="99"/>
    </row>
    <row r="1352" spans="42:66">
      <c r="AP1352" s="17"/>
      <c r="AQ1352" s="100" t="s">
        <v>153</v>
      </c>
      <c r="AR1352" s="97"/>
      <c r="AS1352" s="98">
        <v>3</v>
      </c>
      <c r="AT1352" s="98"/>
      <c r="AU1352" s="98"/>
      <c r="AV1352" s="98"/>
      <c r="AW1352" s="98"/>
      <c r="AX1352" s="98"/>
      <c r="AY1352" s="98"/>
      <c r="AZ1352" s="98"/>
      <c r="BA1352" s="98"/>
      <c r="BB1352" s="98"/>
      <c r="BC1352" s="98"/>
      <c r="BD1352" s="98"/>
      <c r="BE1352" s="98"/>
      <c r="BF1352" s="98"/>
      <c r="BG1352" s="98"/>
      <c r="BH1352" s="98">
        <v>4</v>
      </c>
      <c r="BI1352" s="98">
        <v>4</v>
      </c>
      <c r="BJ1352" s="98"/>
      <c r="BK1352" s="98"/>
      <c r="BL1352" s="98"/>
      <c r="BM1352" s="98"/>
      <c r="BN1352" s="99"/>
    </row>
    <row r="1353" spans="42:66">
      <c r="AP1353" s="17"/>
      <c r="AQ1353" s="100" t="s">
        <v>154</v>
      </c>
      <c r="AR1353" s="97"/>
      <c r="AS1353" s="98">
        <v>5</v>
      </c>
      <c r="AT1353" s="98"/>
      <c r="AU1353" s="98"/>
      <c r="AV1353" s="98"/>
      <c r="AW1353" s="98"/>
      <c r="AX1353" s="98"/>
      <c r="AY1353" s="98"/>
      <c r="AZ1353" s="98"/>
      <c r="BA1353" s="98"/>
      <c r="BB1353" s="98"/>
      <c r="BC1353" s="98"/>
      <c r="BD1353" s="98"/>
      <c r="BE1353" s="98"/>
      <c r="BF1353" s="98"/>
      <c r="BG1353" s="98"/>
      <c r="BH1353" s="98">
        <v>3</v>
      </c>
      <c r="BI1353" s="98">
        <v>3</v>
      </c>
      <c r="BJ1353" s="98"/>
      <c r="BK1353" s="98"/>
      <c r="BL1353" s="98"/>
      <c r="BM1353" s="98"/>
      <c r="BN1353" s="99"/>
    </row>
    <row r="1354" spans="42:66">
      <c r="AP1354" s="17"/>
      <c r="AQ1354" s="100" t="s">
        <v>155</v>
      </c>
      <c r="AR1354" s="97"/>
      <c r="AS1354" s="98">
        <v>4</v>
      </c>
      <c r="AT1354" s="98"/>
      <c r="AU1354" s="98"/>
      <c r="AV1354" s="98"/>
      <c r="AW1354" s="98"/>
      <c r="AX1354" s="98"/>
      <c r="AY1354" s="98"/>
      <c r="AZ1354" s="98"/>
      <c r="BA1354" s="98"/>
      <c r="BB1354" s="98"/>
      <c r="BC1354" s="98"/>
      <c r="BD1354" s="98"/>
      <c r="BE1354" s="98"/>
      <c r="BF1354" s="98"/>
      <c r="BG1354" s="98"/>
      <c r="BH1354" s="98">
        <v>2</v>
      </c>
      <c r="BI1354" s="98">
        <v>3</v>
      </c>
      <c r="BJ1354" s="98"/>
      <c r="BK1354" s="98"/>
      <c r="BL1354" s="98"/>
      <c r="BM1354" s="98"/>
      <c r="BN1354" s="99"/>
    </row>
    <row r="1355" spans="42:66">
      <c r="AP1355" s="17"/>
      <c r="AQ1355" s="100" t="s">
        <v>156</v>
      </c>
      <c r="AR1355" s="97"/>
      <c r="AS1355" s="98">
        <v>2</v>
      </c>
      <c r="AT1355" s="98"/>
      <c r="AU1355" s="98"/>
      <c r="AV1355" s="98"/>
      <c r="AW1355" s="98"/>
      <c r="AX1355" s="98"/>
      <c r="AY1355" s="98"/>
      <c r="AZ1355" s="98"/>
      <c r="BA1355" s="98"/>
      <c r="BB1355" s="98"/>
      <c r="BC1355" s="98"/>
      <c r="BD1355" s="98"/>
      <c r="BE1355" s="98"/>
      <c r="BF1355" s="98"/>
      <c r="BG1355" s="98"/>
      <c r="BH1355" s="98">
        <v>2</v>
      </c>
      <c r="BI1355" s="98">
        <v>3</v>
      </c>
      <c r="BJ1355" s="98"/>
      <c r="BK1355" s="98"/>
      <c r="BL1355" s="98"/>
      <c r="BM1355" s="98"/>
      <c r="BN1355" s="99"/>
    </row>
    <row r="1356" spans="42:66">
      <c r="AP1356" s="17"/>
      <c r="AQ1356" s="100" t="s">
        <v>157</v>
      </c>
      <c r="AR1356" s="97"/>
      <c r="AS1356" s="98">
        <v>3</v>
      </c>
      <c r="AT1356" s="98"/>
      <c r="AU1356" s="98"/>
      <c r="AV1356" s="98"/>
      <c r="AW1356" s="98"/>
      <c r="AX1356" s="98"/>
      <c r="AY1356" s="98"/>
      <c r="AZ1356" s="98"/>
      <c r="BA1356" s="98"/>
      <c r="BB1356" s="98"/>
      <c r="BC1356" s="98"/>
      <c r="BD1356" s="98"/>
      <c r="BE1356" s="98"/>
      <c r="BF1356" s="98"/>
      <c r="BG1356" s="98"/>
      <c r="BH1356" s="98">
        <v>3</v>
      </c>
      <c r="BI1356" s="98">
        <v>3</v>
      </c>
      <c r="BJ1356" s="98"/>
      <c r="BK1356" s="98"/>
      <c r="BL1356" s="98"/>
      <c r="BM1356" s="98"/>
      <c r="BN1356" s="99"/>
    </row>
    <row r="1357" spans="42:66">
      <c r="AP1357" s="15" t="s">
        <v>116</v>
      </c>
      <c r="AQ1357" s="93" t="s">
        <v>140</v>
      </c>
      <c r="AR1357" s="94">
        <v>4</v>
      </c>
      <c r="AS1357" s="95"/>
      <c r="AT1357" s="95"/>
      <c r="AU1357" s="95"/>
      <c r="AV1357" s="95"/>
      <c r="AW1357" s="95"/>
      <c r="AX1357" s="95"/>
      <c r="AY1357" s="95"/>
      <c r="AZ1357" s="95"/>
      <c r="BA1357" s="95"/>
      <c r="BB1357" s="95"/>
      <c r="BC1357" s="95"/>
      <c r="BD1357" s="95"/>
      <c r="BE1357" s="95"/>
      <c r="BF1357" s="95"/>
      <c r="BG1357" s="95"/>
      <c r="BH1357" s="95"/>
      <c r="BI1357" s="95"/>
      <c r="BJ1357" s="95"/>
      <c r="BK1357" s="95"/>
      <c r="BL1357" s="95"/>
      <c r="BM1357" s="95"/>
      <c r="BN1357" s="96"/>
    </row>
    <row r="1358" spans="42:66">
      <c r="AP1358" s="17"/>
      <c r="AQ1358" s="100" t="s">
        <v>141</v>
      </c>
      <c r="AR1358" s="97">
        <v>3</v>
      </c>
      <c r="AS1358" s="98"/>
      <c r="AT1358" s="98"/>
      <c r="AU1358" s="98"/>
      <c r="AV1358" s="98"/>
      <c r="AW1358" s="98"/>
      <c r="AX1358" s="98"/>
      <c r="AY1358" s="98"/>
      <c r="AZ1358" s="98"/>
      <c r="BA1358" s="98"/>
      <c r="BB1358" s="98"/>
      <c r="BC1358" s="98"/>
      <c r="BD1358" s="98"/>
      <c r="BE1358" s="98"/>
      <c r="BF1358" s="98"/>
      <c r="BG1358" s="98"/>
      <c r="BH1358" s="98"/>
      <c r="BI1358" s="98"/>
      <c r="BJ1358" s="98"/>
      <c r="BK1358" s="98"/>
      <c r="BL1358" s="98"/>
      <c r="BM1358" s="98"/>
      <c r="BN1358" s="99"/>
    </row>
    <row r="1359" spans="42:66">
      <c r="AP1359" s="17"/>
      <c r="AQ1359" s="100" t="s">
        <v>142</v>
      </c>
      <c r="AR1359" s="97">
        <v>4</v>
      </c>
      <c r="AS1359" s="98"/>
      <c r="AT1359" s="98"/>
      <c r="AU1359" s="98"/>
      <c r="AV1359" s="98"/>
      <c r="AW1359" s="98"/>
      <c r="AX1359" s="98"/>
      <c r="AY1359" s="98"/>
      <c r="AZ1359" s="98"/>
      <c r="BA1359" s="98"/>
      <c r="BB1359" s="98"/>
      <c r="BC1359" s="98"/>
      <c r="BD1359" s="98"/>
      <c r="BE1359" s="98"/>
      <c r="BF1359" s="98"/>
      <c r="BG1359" s="98"/>
      <c r="BH1359" s="98"/>
      <c r="BI1359" s="98"/>
      <c r="BJ1359" s="98"/>
      <c r="BK1359" s="98"/>
      <c r="BL1359" s="98"/>
      <c r="BM1359" s="98"/>
      <c r="BN1359" s="99"/>
    </row>
    <row r="1360" spans="42:66">
      <c r="AP1360" s="17"/>
      <c r="AQ1360" s="100" t="s">
        <v>143</v>
      </c>
      <c r="AR1360" s="97">
        <v>5</v>
      </c>
      <c r="AS1360" s="98"/>
      <c r="AT1360" s="98"/>
      <c r="AU1360" s="98"/>
      <c r="AV1360" s="98"/>
      <c r="AW1360" s="98"/>
      <c r="AX1360" s="98"/>
      <c r="AY1360" s="98"/>
      <c r="AZ1360" s="98"/>
      <c r="BA1360" s="98"/>
      <c r="BB1360" s="98"/>
      <c r="BC1360" s="98"/>
      <c r="BD1360" s="98"/>
      <c r="BE1360" s="98"/>
      <c r="BF1360" s="98"/>
      <c r="BG1360" s="98"/>
      <c r="BH1360" s="98"/>
      <c r="BI1360" s="98"/>
      <c r="BJ1360" s="98"/>
      <c r="BK1360" s="98"/>
      <c r="BL1360" s="98"/>
      <c r="BM1360" s="98"/>
      <c r="BN1360" s="99"/>
    </row>
    <row r="1361" spans="42:66">
      <c r="AP1361" s="17"/>
      <c r="AQ1361" s="100" t="s">
        <v>144</v>
      </c>
      <c r="AR1361" s="97">
        <v>4</v>
      </c>
      <c r="AS1361" s="98"/>
      <c r="AT1361" s="98"/>
      <c r="AU1361" s="98"/>
      <c r="AV1361" s="98"/>
      <c r="AW1361" s="98"/>
      <c r="AX1361" s="98"/>
      <c r="AY1361" s="98"/>
      <c r="AZ1361" s="98"/>
      <c r="BA1361" s="98"/>
      <c r="BB1361" s="98"/>
      <c r="BC1361" s="98"/>
      <c r="BD1361" s="98"/>
      <c r="BE1361" s="98"/>
      <c r="BF1361" s="98"/>
      <c r="BG1361" s="98"/>
      <c r="BH1361" s="98"/>
      <c r="BI1361" s="98"/>
      <c r="BJ1361" s="98"/>
      <c r="BK1361" s="98"/>
      <c r="BL1361" s="98"/>
      <c r="BM1361" s="98"/>
      <c r="BN1361" s="99"/>
    </row>
    <row r="1362" spans="42:66">
      <c r="AP1362" s="17"/>
      <c r="AQ1362" s="100" t="s">
        <v>145</v>
      </c>
      <c r="AR1362" s="97">
        <v>3</v>
      </c>
      <c r="AS1362" s="98"/>
      <c r="AT1362" s="98"/>
      <c r="AU1362" s="98"/>
      <c r="AV1362" s="98"/>
      <c r="AW1362" s="98"/>
      <c r="AX1362" s="98"/>
      <c r="AY1362" s="98"/>
      <c r="AZ1362" s="98"/>
      <c r="BA1362" s="98"/>
      <c r="BB1362" s="98"/>
      <c r="BC1362" s="98"/>
      <c r="BD1362" s="98"/>
      <c r="BE1362" s="98"/>
      <c r="BF1362" s="98"/>
      <c r="BG1362" s="98"/>
      <c r="BH1362" s="98"/>
      <c r="BI1362" s="98"/>
      <c r="BJ1362" s="98"/>
      <c r="BK1362" s="98"/>
      <c r="BL1362" s="98"/>
      <c r="BM1362" s="98"/>
      <c r="BN1362" s="99"/>
    </row>
    <row r="1363" spans="42:66">
      <c r="AP1363" s="17"/>
      <c r="AQ1363" s="100" t="s">
        <v>146</v>
      </c>
      <c r="AR1363" s="97">
        <v>5</v>
      </c>
      <c r="AS1363" s="98"/>
      <c r="AT1363" s="98"/>
      <c r="AU1363" s="98"/>
      <c r="AV1363" s="98"/>
      <c r="AW1363" s="98"/>
      <c r="AX1363" s="98"/>
      <c r="AY1363" s="98"/>
      <c r="AZ1363" s="98"/>
      <c r="BA1363" s="98"/>
      <c r="BB1363" s="98"/>
      <c r="BC1363" s="98"/>
      <c r="BD1363" s="98"/>
      <c r="BE1363" s="98"/>
      <c r="BF1363" s="98"/>
      <c r="BG1363" s="98"/>
      <c r="BH1363" s="98"/>
      <c r="BI1363" s="98"/>
      <c r="BJ1363" s="98"/>
      <c r="BK1363" s="98"/>
      <c r="BL1363" s="98"/>
      <c r="BM1363" s="98"/>
      <c r="BN1363" s="99"/>
    </row>
    <row r="1364" spans="42:66">
      <c r="AP1364" s="17"/>
      <c r="AQ1364" s="100" t="s">
        <v>147</v>
      </c>
      <c r="AR1364" s="97">
        <v>3</v>
      </c>
      <c r="AS1364" s="98"/>
      <c r="AT1364" s="98"/>
      <c r="AU1364" s="98"/>
      <c r="AV1364" s="98"/>
      <c r="AW1364" s="98"/>
      <c r="AX1364" s="98"/>
      <c r="AY1364" s="98"/>
      <c r="AZ1364" s="98"/>
      <c r="BA1364" s="98"/>
      <c r="BB1364" s="98"/>
      <c r="BC1364" s="98"/>
      <c r="BD1364" s="98"/>
      <c r="BE1364" s="98"/>
      <c r="BF1364" s="98"/>
      <c r="BG1364" s="98"/>
      <c r="BH1364" s="98"/>
      <c r="BI1364" s="98"/>
      <c r="BJ1364" s="98"/>
      <c r="BK1364" s="98"/>
      <c r="BL1364" s="98"/>
      <c r="BM1364" s="98"/>
      <c r="BN1364" s="99"/>
    </row>
    <row r="1365" spans="42:66">
      <c r="AP1365" s="17"/>
      <c r="AQ1365" s="100" t="s">
        <v>148</v>
      </c>
      <c r="AR1365" s="97">
        <v>3</v>
      </c>
      <c r="AS1365" s="98"/>
      <c r="AT1365" s="98"/>
      <c r="AU1365" s="98"/>
      <c r="AV1365" s="98"/>
      <c r="AW1365" s="98"/>
      <c r="AX1365" s="98"/>
      <c r="AY1365" s="98"/>
      <c r="AZ1365" s="98"/>
      <c r="BA1365" s="98"/>
      <c r="BB1365" s="98"/>
      <c r="BC1365" s="98"/>
      <c r="BD1365" s="98"/>
      <c r="BE1365" s="98"/>
      <c r="BF1365" s="98"/>
      <c r="BG1365" s="98"/>
      <c r="BH1365" s="98"/>
      <c r="BI1365" s="98"/>
      <c r="BJ1365" s="98"/>
      <c r="BK1365" s="98"/>
      <c r="BL1365" s="98"/>
      <c r="BM1365" s="98"/>
      <c r="BN1365" s="99"/>
    </row>
    <row r="1366" spans="42:66">
      <c r="AP1366" s="17"/>
      <c r="AQ1366" s="100" t="s">
        <v>149</v>
      </c>
      <c r="AR1366" s="97">
        <v>3</v>
      </c>
      <c r="AS1366" s="98"/>
      <c r="AT1366" s="98"/>
      <c r="AU1366" s="98"/>
      <c r="AV1366" s="98"/>
      <c r="AW1366" s="98"/>
      <c r="AX1366" s="98"/>
      <c r="AY1366" s="98"/>
      <c r="AZ1366" s="98"/>
      <c r="BA1366" s="98"/>
      <c r="BB1366" s="98"/>
      <c r="BC1366" s="98"/>
      <c r="BD1366" s="98"/>
      <c r="BE1366" s="98"/>
      <c r="BF1366" s="98"/>
      <c r="BG1366" s="98"/>
      <c r="BH1366" s="98"/>
      <c r="BI1366" s="98"/>
      <c r="BJ1366" s="98"/>
      <c r="BK1366" s="98"/>
      <c r="BL1366" s="98"/>
      <c r="BM1366" s="98"/>
      <c r="BN1366" s="99"/>
    </row>
    <row r="1367" spans="42:66">
      <c r="AP1367" s="17"/>
      <c r="AQ1367" s="100" t="s">
        <v>150</v>
      </c>
      <c r="AR1367" s="97">
        <v>2</v>
      </c>
      <c r="AS1367" s="98"/>
      <c r="AT1367" s="98"/>
      <c r="AU1367" s="98"/>
      <c r="AV1367" s="98"/>
      <c r="AW1367" s="98"/>
      <c r="AX1367" s="98"/>
      <c r="AY1367" s="98"/>
      <c r="AZ1367" s="98"/>
      <c r="BA1367" s="98"/>
      <c r="BB1367" s="98"/>
      <c r="BC1367" s="98"/>
      <c r="BD1367" s="98"/>
      <c r="BE1367" s="98"/>
      <c r="BF1367" s="98"/>
      <c r="BG1367" s="98"/>
      <c r="BH1367" s="98"/>
      <c r="BI1367" s="98"/>
      <c r="BJ1367" s="98"/>
      <c r="BK1367" s="98"/>
      <c r="BL1367" s="98"/>
      <c r="BM1367" s="98"/>
      <c r="BN1367" s="99"/>
    </row>
    <row r="1368" spans="42:66">
      <c r="AP1368" s="17"/>
      <c r="AQ1368" s="100" t="s">
        <v>151</v>
      </c>
      <c r="AR1368" s="97">
        <v>4</v>
      </c>
      <c r="AS1368" s="98"/>
      <c r="AT1368" s="98"/>
      <c r="AU1368" s="98"/>
      <c r="AV1368" s="98"/>
      <c r="AW1368" s="98"/>
      <c r="AX1368" s="98"/>
      <c r="AY1368" s="98"/>
      <c r="AZ1368" s="98"/>
      <c r="BA1368" s="98"/>
      <c r="BB1368" s="98"/>
      <c r="BC1368" s="98"/>
      <c r="BD1368" s="98"/>
      <c r="BE1368" s="98"/>
      <c r="BF1368" s="98"/>
      <c r="BG1368" s="98"/>
      <c r="BH1368" s="98"/>
      <c r="BI1368" s="98"/>
      <c r="BJ1368" s="98"/>
      <c r="BK1368" s="98"/>
      <c r="BL1368" s="98"/>
      <c r="BM1368" s="98"/>
      <c r="BN1368" s="99"/>
    </row>
    <row r="1369" spans="42:66">
      <c r="AP1369" s="17"/>
      <c r="AQ1369" s="100" t="s">
        <v>152</v>
      </c>
      <c r="AR1369" s="97">
        <v>3</v>
      </c>
      <c r="AS1369" s="98"/>
      <c r="AT1369" s="98"/>
      <c r="AU1369" s="98"/>
      <c r="AV1369" s="98"/>
      <c r="AW1369" s="98"/>
      <c r="AX1369" s="98"/>
      <c r="AY1369" s="98"/>
      <c r="AZ1369" s="98"/>
      <c r="BA1369" s="98"/>
      <c r="BB1369" s="98"/>
      <c r="BC1369" s="98"/>
      <c r="BD1369" s="98"/>
      <c r="BE1369" s="98"/>
      <c r="BF1369" s="98"/>
      <c r="BG1369" s="98"/>
      <c r="BH1369" s="98"/>
      <c r="BI1369" s="98"/>
      <c r="BJ1369" s="98"/>
      <c r="BK1369" s="98"/>
      <c r="BL1369" s="98"/>
      <c r="BM1369" s="98"/>
      <c r="BN1369" s="99"/>
    </row>
    <row r="1370" spans="42:66">
      <c r="AP1370" s="17"/>
      <c r="AQ1370" s="100" t="s">
        <v>153</v>
      </c>
      <c r="AR1370" s="97">
        <v>5</v>
      </c>
      <c r="AS1370" s="98"/>
      <c r="AT1370" s="98"/>
      <c r="AU1370" s="98"/>
      <c r="AV1370" s="98"/>
      <c r="AW1370" s="98"/>
      <c r="AX1370" s="98"/>
      <c r="AY1370" s="98"/>
      <c r="AZ1370" s="98"/>
      <c r="BA1370" s="98"/>
      <c r="BB1370" s="98"/>
      <c r="BC1370" s="98"/>
      <c r="BD1370" s="98"/>
      <c r="BE1370" s="98"/>
      <c r="BF1370" s="98"/>
      <c r="BG1370" s="98"/>
      <c r="BH1370" s="98"/>
      <c r="BI1370" s="98"/>
      <c r="BJ1370" s="98"/>
      <c r="BK1370" s="98"/>
      <c r="BL1370" s="98"/>
      <c r="BM1370" s="98"/>
      <c r="BN1370" s="99"/>
    </row>
    <row r="1371" spans="42:66">
      <c r="AP1371" s="17"/>
      <c r="AQ1371" s="100" t="s">
        <v>154</v>
      </c>
      <c r="AR1371" s="97">
        <v>4</v>
      </c>
      <c r="AS1371" s="98"/>
      <c r="AT1371" s="98"/>
      <c r="AU1371" s="98"/>
      <c r="AV1371" s="98"/>
      <c r="AW1371" s="98"/>
      <c r="AX1371" s="98"/>
      <c r="AY1371" s="98"/>
      <c r="AZ1371" s="98"/>
      <c r="BA1371" s="98"/>
      <c r="BB1371" s="98"/>
      <c r="BC1371" s="98"/>
      <c r="BD1371" s="98"/>
      <c r="BE1371" s="98"/>
      <c r="BF1371" s="98"/>
      <c r="BG1371" s="98"/>
      <c r="BH1371" s="98"/>
      <c r="BI1371" s="98"/>
      <c r="BJ1371" s="98"/>
      <c r="BK1371" s="98"/>
      <c r="BL1371" s="98"/>
      <c r="BM1371" s="98"/>
      <c r="BN1371" s="99"/>
    </row>
    <row r="1372" spans="42:66">
      <c r="AP1372" s="17"/>
      <c r="AQ1372" s="100" t="s">
        <v>155</v>
      </c>
      <c r="AR1372" s="97">
        <v>2</v>
      </c>
      <c r="AS1372" s="98"/>
      <c r="AT1372" s="98"/>
      <c r="AU1372" s="98"/>
      <c r="AV1372" s="98"/>
      <c r="AW1372" s="98"/>
      <c r="AX1372" s="98"/>
      <c r="AY1372" s="98"/>
      <c r="AZ1372" s="98"/>
      <c r="BA1372" s="98"/>
      <c r="BB1372" s="98"/>
      <c r="BC1372" s="98"/>
      <c r="BD1372" s="98"/>
      <c r="BE1372" s="98"/>
      <c r="BF1372" s="98"/>
      <c r="BG1372" s="98"/>
      <c r="BH1372" s="98"/>
      <c r="BI1372" s="98"/>
      <c r="BJ1372" s="98"/>
      <c r="BK1372" s="98"/>
      <c r="BL1372" s="98"/>
      <c r="BM1372" s="98"/>
      <c r="BN1372" s="99"/>
    </row>
    <row r="1373" spans="42:66">
      <c r="AP1373" s="17"/>
      <c r="AQ1373" s="100" t="s">
        <v>156</v>
      </c>
      <c r="AR1373" s="97">
        <v>4</v>
      </c>
      <c r="AS1373" s="98"/>
      <c r="AT1373" s="98"/>
      <c r="AU1373" s="98"/>
      <c r="AV1373" s="98"/>
      <c r="AW1373" s="98"/>
      <c r="AX1373" s="98"/>
      <c r="AY1373" s="98"/>
      <c r="AZ1373" s="98"/>
      <c r="BA1373" s="98"/>
      <c r="BB1373" s="98"/>
      <c r="BC1373" s="98"/>
      <c r="BD1373" s="98"/>
      <c r="BE1373" s="98"/>
      <c r="BF1373" s="98"/>
      <c r="BG1373" s="98"/>
      <c r="BH1373" s="98"/>
      <c r="BI1373" s="98"/>
      <c r="BJ1373" s="98"/>
      <c r="BK1373" s="98"/>
      <c r="BL1373" s="98"/>
      <c r="BM1373" s="98"/>
      <c r="BN1373" s="99"/>
    </row>
    <row r="1374" spans="42:66">
      <c r="AP1374" s="17"/>
      <c r="AQ1374" s="100" t="s">
        <v>157</v>
      </c>
      <c r="AR1374" s="97">
        <v>4</v>
      </c>
      <c r="AS1374" s="98"/>
      <c r="AT1374" s="98"/>
      <c r="AU1374" s="98"/>
      <c r="AV1374" s="98"/>
      <c r="AW1374" s="98"/>
      <c r="AX1374" s="98"/>
      <c r="AY1374" s="98"/>
      <c r="AZ1374" s="98"/>
      <c r="BA1374" s="98"/>
      <c r="BB1374" s="98"/>
      <c r="BC1374" s="98"/>
      <c r="BD1374" s="98"/>
      <c r="BE1374" s="98"/>
      <c r="BF1374" s="98"/>
      <c r="BG1374" s="98"/>
      <c r="BH1374" s="98"/>
      <c r="BI1374" s="98"/>
      <c r="BJ1374" s="98"/>
      <c r="BK1374" s="98"/>
      <c r="BL1374" s="98"/>
      <c r="BM1374" s="98"/>
      <c r="BN1374" s="99"/>
    </row>
    <row r="1375" spans="42:66">
      <c r="AP1375" s="15" t="s">
        <v>45</v>
      </c>
      <c r="AQ1375" s="93" t="s">
        <v>140</v>
      </c>
      <c r="AR1375" s="94"/>
      <c r="AS1375" s="95"/>
      <c r="AT1375" s="95"/>
      <c r="AU1375" s="95"/>
      <c r="AV1375" s="95"/>
      <c r="AW1375" s="95"/>
      <c r="AX1375" s="95"/>
      <c r="AY1375" s="95"/>
      <c r="AZ1375" s="95"/>
      <c r="BA1375" s="95"/>
      <c r="BB1375" s="95"/>
      <c r="BC1375" s="95"/>
      <c r="BD1375" s="95"/>
      <c r="BE1375" s="95"/>
      <c r="BF1375" s="95"/>
      <c r="BG1375" s="95"/>
      <c r="BH1375" s="95"/>
      <c r="BI1375" s="95">
        <v>4</v>
      </c>
      <c r="BJ1375" s="95"/>
      <c r="BK1375" s="95"/>
      <c r="BL1375" s="95"/>
      <c r="BM1375" s="95"/>
      <c r="BN1375" s="96"/>
    </row>
    <row r="1376" spans="42:66">
      <c r="AP1376" s="17"/>
      <c r="AQ1376" s="100" t="s">
        <v>141</v>
      </c>
      <c r="AR1376" s="97"/>
      <c r="AS1376" s="98"/>
      <c r="AT1376" s="98"/>
      <c r="AU1376" s="98"/>
      <c r="AV1376" s="98"/>
      <c r="AW1376" s="98"/>
      <c r="AX1376" s="98"/>
      <c r="AY1376" s="98"/>
      <c r="AZ1376" s="98"/>
      <c r="BA1376" s="98"/>
      <c r="BB1376" s="98"/>
      <c r="BC1376" s="98"/>
      <c r="BD1376" s="98"/>
      <c r="BE1376" s="98"/>
      <c r="BF1376" s="98"/>
      <c r="BG1376" s="98"/>
      <c r="BH1376" s="98"/>
      <c r="BI1376" s="98">
        <v>3</v>
      </c>
      <c r="BJ1376" s="98"/>
      <c r="BK1376" s="98"/>
      <c r="BL1376" s="98"/>
      <c r="BM1376" s="98"/>
      <c r="BN1376" s="99"/>
    </row>
    <row r="1377" spans="42:66">
      <c r="AP1377" s="17"/>
      <c r="AQ1377" s="100" t="s">
        <v>142</v>
      </c>
      <c r="AR1377" s="97"/>
      <c r="AS1377" s="98"/>
      <c r="AT1377" s="98"/>
      <c r="AU1377" s="98"/>
      <c r="AV1377" s="98"/>
      <c r="AW1377" s="98"/>
      <c r="AX1377" s="98"/>
      <c r="AY1377" s="98"/>
      <c r="AZ1377" s="98"/>
      <c r="BA1377" s="98"/>
      <c r="BB1377" s="98"/>
      <c r="BC1377" s="98"/>
      <c r="BD1377" s="98"/>
      <c r="BE1377" s="98"/>
      <c r="BF1377" s="98"/>
      <c r="BG1377" s="98"/>
      <c r="BH1377" s="98"/>
      <c r="BI1377" s="98">
        <v>4</v>
      </c>
      <c r="BJ1377" s="98"/>
      <c r="BK1377" s="98"/>
      <c r="BL1377" s="98"/>
      <c r="BM1377" s="98"/>
      <c r="BN1377" s="99"/>
    </row>
    <row r="1378" spans="42:66">
      <c r="AP1378" s="17"/>
      <c r="AQ1378" s="100" t="s">
        <v>143</v>
      </c>
      <c r="AR1378" s="97"/>
      <c r="AS1378" s="98"/>
      <c r="AT1378" s="98"/>
      <c r="AU1378" s="98"/>
      <c r="AV1378" s="98"/>
      <c r="AW1378" s="98"/>
      <c r="AX1378" s="98"/>
      <c r="AY1378" s="98"/>
      <c r="AZ1378" s="98"/>
      <c r="BA1378" s="98"/>
      <c r="BB1378" s="98"/>
      <c r="BC1378" s="98"/>
      <c r="BD1378" s="98"/>
      <c r="BE1378" s="98"/>
      <c r="BF1378" s="98"/>
      <c r="BG1378" s="98"/>
      <c r="BH1378" s="98"/>
      <c r="BI1378" s="98">
        <v>6</v>
      </c>
      <c r="BJ1378" s="98"/>
      <c r="BK1378" s="98"/>
      <c r="BL1378" s="98"/>
      <c r="BM1378" s="98"/>
      <c r="BN1378" s="99"/>
    </row>
    <row r="1379" spans="42:66">
      <c r="AP1379" s="17"/>
      <c r="AQ1379" s="100" t="s">
        <v>144</v>
      </c>
      <c r="AR1379" s="97"/>
      <c r="AS1379" s="98"/>
      <c r="AT1379" s="98"/>
      <c r="AU1379" s="98"/>
      <c r="AV1379" s="98"/>
      <c r="AW1379" s="98"/>
      <c r="AX1379" s="98"/>
      <c r="AY1379" s="98"/>
      <c r="AZ1379" s="98"/>
      <c r="BA1379" s="98"/>
      <c r="BB1379" s="98"/>
      <c r="BC1379" s="98"/>
      <c r="BD1379" s="98"/>
      <c r="BE1379" s="98"/>
      <c r="BF1379" s="98"/>
      <c r="BG1379" s="98"/>
      <c r="BH1379" s="98"/>
      <c r="BI1379" s="98">
        <v>4</v>
      </c>
      <c r="BJ1379" s="98"/>
      <c r="BK1379" s="98"/>
      <c r="BL1379" s="98"/>
      <c r="BM1379" s="98"/>
      <c r="BN1379" s="99"/>
    </row>
    <row r="1380" spans="42:66">
      <c r="AP1380" s="17"/>
      <c r="AQ1380" s="100" t="s">
        <v>145</v>
      </c>
      <c r="AR1380" s="97"/>
      <c r="AS1380" s="98"/>
      <c r="AT1380" s="98"/>
      <c r="AU1380" s="98"/>
      <c r="AV1380" s="98"/>
      <c r="AW1380" s="98"/>
      <c r="AX1380" s="98"/>
      <c r="AY1380" s="98"/>
      <c r="AZ1380" s="98"/>
      <c r="BA1380" s="98"/>
      <c r="BB1380" s="98"/>
      <c r="BC1380" s="98"/>
      <c r="BD1380" s="98"/>
      <c r="BE1380" s="98"/>
      <c r="BF1380" s="98"/>
      <c r="BG1380" s="98"/>
      <c r="BH1380" s="98"/>
      <c r="BI1380" s="98">
        <v>3</v>
      </c>
      <c r="BJ1380" s="98"/>
      <c r="BK1380" s="98"/>
      <c r="BL1380" s="98"/>
      <c r="BM1380" s="98"/>
      <c r="BN1380" s="99"/>
    </row>
    <row r="1381" spans="42:66">
      <c r="AP1381" s="17"/>
      <c r="AQ1381" s="100" t="s">
        <v>146</v>
      </c>
      <c r="AR1381" s="97"/>
      <c r="AS1381" s="98"/>
      <c r="AT1381" s="98"/>
      <c r="AU1381" s="98"/>
      <c r="AV1381" s="98"/>
      <c r="AW1381" s="98"/>
      <c r="AX1381" s="98"/>
      <c r="AY1381" s="98"/>
      <c r="AZ1381" s="98"/>
      <c r="BA1381" s="98"/>
      <c r="BB1381" s="98"/>
      <c r="BC1381" s="98"/>
      <c r="BD1381" s="98"/>
      <c r="BE1381" s="98"/>
      <c r="BF1381" s="98"/>
      <c r="BG1381" s="98"/>
      <c r="BH1381" s="98"/>
      <c r="BI1381" s="98">
        <v>5</v>
      </c>
      <c r="BJ1381" s="98"/>
      <c r="BK1381" s="98"/>
      <c r="BL1381" s="98"/>
      <c r="BM1381" s="98"/>
      <c r="BN1381" s="99"/>
    </row>
    <row r="1382" spans="42:66">
      <c r="AP1382" s="17"/>
      <c r="AQ1382" s="100" t="s">
        <v>147</v>
      </c>
      <c r="AR1382" s="97"/>
      <c r="AS1382" s="98"/>
      <c r="AT1382" s="98"/>
      <c r="AU1382" s="98"/>
      <c r="AV1382" s="98"/>
      <c r="AW1382" s="98"/>
      <c r="AX1382" s="98"/>
      <c r="AY1382" s="98"/>
      <c r="AZ1382" s="98"/>
      <c r="BA1382" s="98"/>
      <c r="BB1382" s="98"/>
      <c r="BC1382" s="98"/>
      <c r="BD1382" s="98"/>
      <c r="BE1382" s="98"/>
      <c r="BF1382" s="98"/>
      <c r="BG1382" s="98"/>
      <c r="BH1382" s="98"/>
      <c r="BI1382" s="98">
        <v>5</v>
      </c>
      <c r="BJ1382" s="98"/>
      <c r="BK1382" s="98"/>
      <c r="BL1382" s="98"/>
      <c r="BM1382" s="98"/>
      <c r="BN1382" s="99"/>
    </row>
    <row r="1383" spans="42:66">
      <c r="AP1383" s="17"/>
      <c r="AQ1383" s="100" t="s">
        <v>148</v>
      </c>
      <c r="AR1383" s="97"/>
      <c r="AS1383" s="98"/>
      <c r="AT1383" s="98"/>
      <c r="AU1383" s="98"/>
      <c r="AV1383" s="98"/>
      <c r="AW1383" s="98"/>
      <c r="AX1383" s="98"/>
      <c r="AY1383" s="98"/>
      <c r="AZ1383" s="98"/>
      <c r="BA1383" s="98"/>
      <c r="BB1383" s="98"/>
      <c r="BC1383" s="98"/>
      <c r="BD1383" s="98"/>
      <c r="BE1383" s="98"/>
      <c r="BF1383" s="98"/>
      <c r="BG1383" s="98"/>
      <c r="BH1383" s="98"/>
      <c r="BI1383" s="98">
        <v>4</v>
      </c>
      <c r="BJ1383" s="98"/>
      <c r="BK1383" s="98"/>
      <c r="BL1383" s="98"/>
      <c r="BM1383" s="98"/>
      <c r="BN1383" s="99"/>
    </row>
    <row r="1384" spans="42:66">
      <c r="AP1384" s="17"/>
      <c r="AQ1384" s="100" t="s">
        <v>149</v>
      </c>
      <c r="AR1384" s="97"/>
      <c r="AS1384" s="98"/>
      <c r="AT1384" s="98"/>
      <c r="AU1384" s="98"/>
      <c r="AV1384" s="98"/>
      <c r="AW1384" s="98"/>
      <c r="AX1384" s="98"/>
      <c r="AY1384" s="98"/>
      <c r="AZ1384" s="98"/>
      <c r="BA1384" s="98"/>
      <c r="BB1384" s="98"/>
      <c r="BC1384" s="98"/>
      <c r="BD1384" s="98"/>
      <c r="BE1384" s="98"/>
      <c r="BF1384" s="98"/>
      <c r="BG1384" s="98"/>
      <c r="BH1384" s="98"/>
      <c r="BI1384" s="98">
        <v>6</v>
      </c>
      <c r="BJ1384" s="98"/>
      <c r="BK1384" s="98"/>
      <c r="BL1384" s="98"/>
      <c r="BM1384" s="98"/>
      <c r="BN1384" s="99"/>
    </row>
    <row r="1385" spans="42:66">
      <c r="AP1385" s="17"/>
      <c r="AQ1385" s="100" t="s">
        <v>150</v>
      </c>
      <c r="AR1385" s="97"/>
      <c r="AS1385" s="98"/>
      <c r="AT1385" s="98"/>
      <c r="AU1385" s="98"/>
      <c r="AV1385" s="98"/>
      <c r="AW1385" s="98"/>
      <c r="AX1385" s="98"/>
      <c r="AY1385" s="98"/>
      <c r="AZ1385" s="98"/>
      <c r="BA1385" s="98"/>
      <c r="BB1385" s="98"/>
      <c r="BC1385" s="98"/>
      <c r="BD1385" s="98"/>
      <c r="BE1385" s="98"/>
      <c r="BF1385" s="98"/>
      <c r="BG1385" s="98"/>
      <c r="BH1385" s="98"/>
      <c r="BI1385" s="98">
        <v>5</v>
      </c>
      <c r="BJ1385" s="98"/>
      <c r="BK1385" s="98"/>
      <c r="BL1385" s="98"/>
      <c r="BM1385" s="98"/>
      <c r="BN1385" s="99"/>
    </row>
    <row r="1386" spans="42:66">
      <c r="AP1386" s="17"/>
      <c r="AQ1386" s="100" t="s">
        <v>151</v>
      </c>
      <c r="AR1386" s="97"/>
      <c r="AS1386" s="98"/>
      <c r="AT1386" s="98"/>
      <c r="AU1386" s="98"/>
      <c r="AV1386" s="98"/>
      <c r="AW1386" s="98"/>
      <c r="AX1386" s="98"/>
      <c r="AY1386" s="98"/>
      <c r="AZ1386" s="98"/>
      <c r="BA1386" s="98"/>
      <c r="BB1386" s="98"/>
      <c r="BC1386" s="98"/>
      <c r="BD1386" s="98"/>
      <c r="BE1386" s="98"/>
      <c r="BF1386" s="98"/>
      <c r="BG1386" s="98"/>
      <c r="BH1386" s="98"/>
      <c r="BI1386" s="98">
        <v>3</v>
      </c>
      <c r="BJ1386" s="98"/>
      <c r="BK1386" s="98"/>
      <c r="BL1386" s="98"/>
      <c r="BM1386" s="98"/>
      <c r="BN1386" s="99"/>
    </row>
    <row r="1387" spans="42:66">
      <c r="AP1387" s="17"/>
      <c r="AQ1387" s="100" t="s">
        <v>152</v>
      </c>
      <c r="AR1387" s="97"/>
      <c r="AS1387" s="98"/>
      <c r="AT1387" s="98"/>
      <c r="AU1387" s="98"/>
      <c r="AV1387" s="98"/>
      <c r="AW1387" s="98"/>
      <c r="AX1387" s="98"/>
      <c r="AY1387" s="98"/>
      <c r="AZ1387" s="98"/>
      <c r="BA1387" s="98"/>
      <c r="BB1387" s="98"/>
      <c r="BC1387" s="98"/>
      <c r="BD1387" s="98"/>
      <c r="BE1387" s="98"/>
      <c r="BF1387" s="98"/>
      <c r="BG1387" s="98"/>
      <c r="BH1387" s="98"/>
      <c r="BI1387" s="98">
        <v>3</v>
      </c>
      <c r="BJ1387" s="98"/>
      <c r="BK1387" s="98"/>
      <c r="BL1387" s="98"/>
      <c r="BM1387" s="98"/>
      <c r="BN1387" s="99"/>
    </row>
    <row r="1388" spans="42:66">
      <c r="AP1388" s="17"/>
      <c r="AQ1388" s="100" t="s">
        <v>153</v>
      </c>
      <c r="AR1388" s="97"/>
      <c r="AS1388" s="98"/>
      <c r="AT1388" s="98"/>
      <c r="AU1388" s="98"/>
      <c r="AV1388" s="98"/>
      <c r="AW1388" s="98"/>
      <c r="AX1388" s="98"/>
      <c r="AY1388" s="98"/>
      <c r="AZ1388" s="98"/>
      <c r="BA1388" s="98"/>
      <c r="BB1388" s="98"/>
      <c r="BC1388" s="98"/>
      <c r="BD1388" s="98"/>
      <c r="BE1388" s="98"/>
      <c r="BF1388" s="98"/>
      <c r="BG1388" s="98"/>
      <c r="BH1388" s="98"/>
      <c r="BI1388" s="98">
        <v>6</v>
      </c>
      <c r="BJ1388" s="98"/>
      <c r="BK1388" s="98"/>
      <c r="BL1388" s="98"/>
      <c r="BM1388" s="98"/>
      <c r="BN1388" s="99"/>
    </row>
    <row r="1389" spans="42:66">
      <c r="AP1389" s="17"/>
      <c r="AQ1389" s="100" t="s">
        <v>154</v>
      </c>
      <c r="AR1389" s="97"/>
      <c r="AS1389" s="98"/>
      <c r="AT1389" s="98"/>
      <c r="AU1389" s="98"/>
      <c r="AV1389" s="98"/>
      <c r="AW1389" s="98"/>
      <c r="AX1389" s="98"/>
      <c r="AY1389" s="98"/>
      <c r="AZ1389" s="98"/>
      <c r="BA1389" s="98"/>
      <c r="BB1389" s="98"/>
      <c r="BC1389" s="98"/>
      <c r="BD1389" s="98"/>
      <c r="BE1389" s="98"/>
      <c r="BF1389" s="98"/>
      <c r="BG1389" s="98"/>
      <c r="BH1389" s="98"/>
      <c r="BI1389" s="98">
        <v>6</v>
      </c>
      <c r="BJ1389" s="98"/>
      <c r="BK1389" s="98"/>
      <c r="BL1389" s="98"/>
      <c r="BM1389" s="98"/>
      <c r="BN1389" s="99"/>
    </row>
    <row r="1390" spans="42:66">
      <c r="AP1390" s="17"/>
      <c r="AQ1390" s="100" t="s">
        <v>155</v>
      </c>
      <c r="AR1390" s="97"/>
      <c r="AS1390" s="98"/>
      <c r="AT1390" s="98"/>
      <c r="AU1390" s="98"/>
      <c r="AV1390" s="98"/>
      <c r="AW1390" s="98"/>
      <c r="AX1390" s="98"/>
      <c r="AY1390" s="98"/>
      <c r="AZ1390" s="98"/>
      <c r="BA1390" s="98"/>
      <c r="BB1390" s="98"/>
      <c r="BC1390" s="98"/>
      <c r="BD1390" s="98"/>
      <c r="BE1390" s="98"/>
      <c r="BF1390" s="98"/>
      <c r="BG1390" s="98"/>
      <c r="BH1390" s="98"/>
      <c r="BI1390" s="98">
        <v>4</v>
      </c>
      <c r="BJ1390" s="98"/>
      <c r="BK1390" s="98"/>
      <c r="BL1390" s="98"/>
      <c r="BM1390" s="98"/>
      <c r="BN1390" s="99"/>
    </row>
    <row r="1391" spans="42:66">
      <c r="AP1391" s="17"/>
      <c r="AQ1391" s="100" t="s">
        <v>156</v>
      </c>
      <c r="AR1391" s="97"/>
      <c r="AS1391" s="98"/>
      <c r="AT1391" s="98"/>
      <c r="AU1391" s="98"/>
      <c r="AV1391" s="98"/>
      <c r="AW1391" s="98"/>
      <c r="AX1391" s="98"/>
      <c r="AY1391" s="98"/>
      <c r="AZ1391" s="98"/>
      <c r="BA1391" s="98"/>
      <c r="BB1391" s="98"/>
      <c r="BC1391" s="98"/>
      <c r="BD1391" s="98"/>
      <c r="BE1391" s="98"/>
      <c r="BF1391" s="98"/>
      <c r="BG1391" s="98"/>
      <c r="BH1391" s="98"/>
      <c r="BI1391" s="98">
        <v>5</v>
      </c>
      <c r="BJ1391" s="98"/>
      <c r="BK1391" s="98"/>
      <c r="BL1391" s="98"/>
      <c r="BM1391" s="98"/>
      <c r="BN1391" s="99"/>
    </row>
    <row r="1392" spans="42:66">
      <c r="AP1392" s="17"/>
      <c r="AQ1392" s="100" t="s">
        <v>157</v>
      </c>
      <c r="AR1392" s="97"/>
      <c r="AS1392" s="98"/>
      <c r="AT1392" s="98"/>
      <c r="AU1392" s="98"/>
      <c r="AV1392" s="98"/>
      <c r="AW1392" s="98"/>
      <c r="AX1392" s="98"/>
      <c r="AY1392" s="98"/>
      <c r="AZ1392" s="98"/>
      <c r="BA1392" s="98"/>
      <c r="BB1392" s="98"/>
      <c r="BC1392" s="98"/>
      <c r="BD1392" s="98"/>
      <c r="BE1392" s="98"/>
      <c r="BF1392" s="98"/>
      <c r="BG1392" s="98"/>
      <c r="BH1392" s="98"/>
      <c r="BI1392" s="98">
        <v>4</v>
      </c>
      <c r="BJ1392" s="98"/>
      <c r="BK1392" s="98"/>
      <c r="BL1392" s="98"/>
      <c r="BM1392" s="98"/>
      <c r="BN1392" s="99"/>
    </row>
    <row r="1393" spans="42:66">
      <c r="AP1393" s="15" t="s">
        <v>9</v>
      </c>
      <c r="AQ1393" s="93" t="s">
        <v>140</v>
      </c>
      <c r="AR1393" s="94">
        <v>5</v>
      </c>
      <c r="AS1393" s="95">
        <v>3</v>
      </c>
      <c r="AT1393" s="95"/>
      <c r="AU1393" s="95">
        <v>3</v>
      </c>
      <c r="AV1393" s="95">
        <v>3</v>
      </c>
      <c r="AW1393" s="95">
        <v>3</v>
      </c>
      <c r="AX1393" s="95">
        <v>3</v>
      </c>
      <c r="AY1393" s="95"/>
      <c r="AZ1393" s="95"/>
      <c r="BA1393" s="95">
        <v>3</v>
      </c>
      <c r="BB1393" s="95">
        <v>3</v>
      </c>
      <c r="BC1393" s="95">
        <v>3</v>
      </c>
      <c r="BD1393" s="95"/>
      <c r="BE1393" s="95"/>
      <c r="BF1393" s="95"/>
      <c r="BG1393" s="95">
        <v>3</v>
      </c>
      <c r="BH1393" s="95">
        <v>3</v>
      </c>
      <c r="BI1393" s="95"/>
      <c r="BJ1393" s="95">
        <v>3</v>
      </c>
      <c r="BK1393" s="95">
        <v>3</v>
      </c>
      <c r="BL1393" s="95">
        <v>3</v>
      </c>
      <c r="BM1393" s="95">
        <v>5</v>
      </c>
      <c r="BN1393" s="96"/>
    </row>
    <row r="1394" spans="42:66">
      <c r="AP1394" s="17"/>
      <c r="AQ1394" s="100" t="s">
        <v>141</v>
      </c>
      <c r="AR1394" s="97">
        <v>3</v>
      </c>
      <c r="AS1394" s="98">
        <v>3</v>
      </c>
      <c r="AT1394" s="98"/>
      <c r="AU1394" s="98">
        <v>3</v>
      </c>
      <c r="AV1394" s="98">
        <v>3</v>
      </c>
      <c r="AW1394" s="98">
        <v>2</v>
      </c>
      <c r="AX1394" s="98">
        <v>2</v>
      </c>
      <c r="AY1394" s="98"/>
      <c r="AZ1394" s="98"/>
      <c r="BA1394" s="98">
        <v>3</v>
      </c>
      <c r="BB1394" s="98">
        <v>2</v>
      </c>
      <c r="BC1394" s="98">
        <v>3</v>
      </c>
      <c r="BD1394" s="98"/>
      <c r="BE1394" s="98"/>
      <c r="BF1394" s="98"/>
      <c r="BG1394" s="98">
        <v>2</v>
      </c>
      <c r="BH1394" s="98">
        <v>3</v>
      </c>
      <c r="BI1394" s="98"/>
      <c r="BJ1394" s="98">
        <v>3</v>
      </c>
      <c r="BK1394" s="98">
        <v>3</v>
      </c>
      <c r="BL1394" s="98">
        <v>4</v>
      </c>
      <c r="BM1394" s="98">
        <v>3</v>
      </c>
      <c r="BN1394" s="99"/>
    </row>
    <row r="1395" spans="42:66">
      <c r="AP1395" s="17"/>
      <c r="AQ1395" s="100" t="s">
        <v>142</v>
      </c>
      <c r="AR1395" s="97">
        <v>4</v>
      </c>
      <c r="AS1395" s="98">
        <v>4</v>
      </c>
      <c r="AT1395" s="98"/>
      <c r="AU1395" s="98">
        <v>3</v>
      </c>
      <c r="AV1395" s="98">
        <v>4</v>
      </c>
      <c r="AW1395" s="98">
        <v>3</v>
      </c>
      <c r="AX1395" s="98">
        <v>4</v>
      </c>
      <c r="AY1395" s="98"/>
      <c r="AZ1395" s="98"/>
      <c r="BA1395" s="98">
        <v>4</v>
      </c>
      <c r="BB1395" s="98">
        <v>4</v>
      </c>
      <c r="BC1395" s="98">
        <v>5</v>
      </c>
      <c r="BD1395" s="98"/>
      <c r="BE1395" s="98"/>
      <c r="BF1395" s="98"/>
      <c r="BG1395" s="98">
        <v>3</v>
      </c>
      <c r="BH1395" s="98">
        <v>5</v>
      </c>
      <c r="BI1395" s="98"/>
      <c r="BJ1395" s="98">
        <v>3</v>
      </c>
      <c r="BK1395" s="98">
        <v>4</v>
      </c>
      <c r="BL1395" s="98">
        <v>4</v>
      </c>
      <c r="BM1395" s="98">
        <v>4</v>
      </c>
      <c r="BN1395" s="99"/>
    </row>
    <row r="1396" spans="42:66">
      <c r="AP1396" s="17"/>
      <c r="AQ1396" s="100" t="s">
        <v>143</v>
      </c>
      <c r="AR1396" s="97">
        <v>4</v>
      </c>
      <c r="AS1396" s="98">
        <v>5</v>
      </c>
      <c r="AT1396" s="98"/>
      <c r="AU1396" s="98">
        <v>3</v>
      </c>
      <c r="AV1396" s="98">
        <v>4</v>
      </c>
      <c r="AW1396" s="98">
        <v>4</v>
      </c>
      <c r="AX1396" s="98">
        <v>4</v>
      </c>
      <c r="AY1396" s="98"/>
      <c r="AZ1396" s="98"/>
      <c r="BA1396" s="98">
        <v>5</v>
      </c>
      <c r="BB1396" s="98">
        <v>3</v>
      </c>
      <c r="BC1396" s="98">
        <v>4</v>
      </c>
      <c r="BD1396" s="98"/>
      <c r="BE1396" s="98"/>
      <c r="BF1396" s="98"/>
      <c r="BG1396" s="98">
        <v>4</v>
      </c>
      <c r="BH1396" s="98">
        <v>4</v>
      </c>
      <c r="BI1396" s="98"/>
      <c r="BJ1396" s="98">
        <v>5</v>
      </c>
      <c r="BK1396" s="98">
        <v>5</v>
      </c>
      <c r="BL1396" s="98">
        <v>4</v>
      </c>
      <c r="BM1396" s="98">
        <v>5</v>
      </c>
      <c r="BN1396" s="99"/>
    </row>
    <row r="1397" spans="42:66">
      <c r="AP1397" s="17"/>
      <c r="AQ1397" s="100" t="s">
        <v>144</v>
      </c>
      <c r="AR1397" s="97">
        <v>3</v>
      </c>
      <c r="AS1397" s="98">
        <v>4</v>
      </c>
      <c r="AT1397" s="98"/>
      <c r="AU1397" s="98">
        <v>3</v>
      </c>
      <c r="AV1397" s="98">
        <v>3</v>
      </c>
      <c r="AW1397" s="98">
        <v>3</v>
      </c>
      <c r="AX1397" s="98">
        <v>2</v>
      </c>
      <c r="AY1397" s="98"/>
      <c r="AZ1397" s="98"/>
      <c r="BA1397" s="98">
        <v>3</v>
      </c>
      <c r="BB1397" s="98">
        <v>2</v>
      </c>
      <c r="BC1397" s="98">
        <v>3</v>
      </c>
      <c r="BD1397" s="98"/>
      <c r="BE1397" s="98"/>
      <c r="BF1397" s="98"/>
      <c r="BG1397" s="98">
        <v>3</v>
      </c>
      <c r="BH1397" s="98">
        <v>3</v>
      </c>
      <c r="BI1397" s="98"/>
      <c r="BJ1397" s="98">
        <v>4</v>
      </c>
      <c r="BK1397" s="98">
        <v>3</v>
      </c>
      <c r="BL1397" s="98">
        <v>3</v>
      </c>
      <c r="BM1397" s="98">
        <v>3</v>
      </c>
      <c r="BN1397" s="99"/>
    </row>
    <row r="1398" spans="42:66">
      <c r="AP1398" s="17"/>
      <c r="AQ1398" s="100" t="s">
        <v>145</v>
      </c>
      <c r="AR1398" s="97">
        <v>3</v>
      </c>
      <c r="AS1398" s="98">
        <v>2</v>
      </c>
      <c r="AT1398" s="98"/>
      <c r="AU1398" s="98">
        <v>4</v>
      </c>
      <c r="AV1398" s="98">
        <v>2</v>
      </c>
      <c r="AW1398" s="98">
        <v>3</v>
      </c>
      <c r="AX1398" s="98">
        <v>2</v>
      </c>
      <c r="AY1398" s="98"/>
      <c r="AZ1398" s="98"/>
      <c r="BA1398" s="98">
        <v>2</v>
      </c>
      <c r="BB1398" s="98">
        <v>2</v>
      </c>
      <c r="BC1398" s="98">
        <v>3</v>
      </c>
      <c r="BD1398" s="98"/>
      <c r="BE1398" s="98"/>
      <c r="BF1398" s="98"/>
      <c r="BG1398" s="98">
        <v>2</v>
      </c>
      <c r="BH1398" s="98">
        <v>3</v>
      </c>
      <c r="BI1398" s="98"/>
      <c r="BJ1398" s="98">
        <v>2</v>
      </c>
      <c r="BK1398" s="98">
        <v>3</v>
      </c>
      <c r="BL1398" s="98">
        <v>3</v>
      </c>
      <c r="BM1398" s="98">
        <v>3</v>
      </c>
      <c r="BN1398" s="99"/>
    </row>
    <row r="1399" spans="42:66">
      <c r="AP1399" s="17"/>
      <c r="AQ1399" s="100" t="s">
        <v>146</v>
      </c>
      <c r="AR1399" s="97">
        <v>3</v>
      </c>
      <c r="AS1399" s="98">
        <v>5</v>
      </c>
      <c r="AT1399" s="98"/>
      <c r="AU1399" s="98">
        <v>5</v>
      </c>
      <c r="AV1399" s="98">
        <v>4</v>
      </c>
      <c r="AW1399" s="98">
        <v>4</v>
      </c>
      <c r="AX1399" s="98">
        <v>5</v>
      </c>
      <c r="AY1399" s="98"/>
      <c r="AZ1399" s="98"/>
      <c r="BA1399" s="98">
        <v>4</v>
      </c>
      <c r="BB1399" s="98">
        <v>3</v>
      </c>
      <c r="BC1399" s="98">
        <v>3</v>
      </c>
      <c r="BD1399" s="98"/>
      <c r="BE1399" s="98"/>
      <c r="BF1399" s="98"/>
      <c r="BG1399" s="98">
        <v>6</v>
      </c>
      <c r="BH1399" s="98">
        <v>3</v>
      </c>
      <c r="BI1399" s="98"/>
      <c r="BJ1399" s="98">
        <v>3</v>
      </c>
      <c r="BK1399" s="98">
        <v>3</v>
      </c>
      <c r="BL1399" s="98">
        <v>3</v>
      </c>
      <c r="BM1399" s="98">
        <v>3</v>
      </c>
      <c r="BN1399" s="99"/>
    </row>
    <row r="1400" spans="42:66">
      <c r="AP1400" s="17"/>
      <c r="AQ1400" s="100" t="s">
        <v>147</v>
      </c>
      <c r="AR1400" s="97">
        <v>4</v>
      </c>
      <c r="AS1400" s="98">
        <v>5</v>
      </c>
      <c r="AT1400" s="98"/>
      <c r="AU1400" s="98">
        <v>3</v>
      </c>
      <c r="AV1400" s="98">
        <v>4</v>
      </c>
      <c r="AW1400" s="98">
        <v>3</v>
      </c>
      <c r="AX1400" s="98">
        <v>4</v>
      </c>
      <c r="AY1400" s="98"/>
      <c r="AZ1400" s="98"/>
      <c r="BA1400" s="98">
        <v>4</v>
      </c>
      <c r="BB1400" s="98">
        <v>2</v>
      </c>
      <c r="BC1400" s="98">
        <v>3</v>
      </c>
      <c r="BD1400" s="98"/>
      <c r="BE1400" s="98"/>
      <c r="BF1400" s="98"/>
      <c r="BG1400" s="98">
        <v>3</v>
      </c>
      <c r="BH1400" s="98">
        <v>3</v>
      </c>
      <c r="BI1400" s="98"/>
      <c r="BJ1400" s="98">
        <v>3</v>
      </c>
      <c r="BK1400" s="98">
        <v>3</v>
      </c>
      <c r="BL1400" s="98">
        <v>2</v>
      </c>
      <c r="BM1400" s="98">
        <v>2</v>
      </c>
      <c r="BN1400" s="99"/>
    </row>
    <row r="1401" spans="42:66">
      <c r="AP1401" s="17"/>
      <c r="AQ1401" s="100" t="s">
        <v>148</v>
      </c>
      <c r="AR1401" s="97">
        <v>2</v>
      </c>
      <c r="AS1401" s="98">
        <v>2</v>
      </c>
      <c r="AT1401" s="98"/>
      <c r="AU1401" s="98">
        <v>1</v>
      </c>
      <c r="AV1401" s="98">
        <v>2</v>
      </c>
      <c r="AW1401" s="98">
        <v>3</v>
      </c>
      <c r="AX1401" s="98">
        <v>2</v>
      </c>
      <c r="AY1401" s="98"/>
      <c r="AZ1401" s="98"/>
      <c r="BA1401" s="98">
        <v>2</v>
      </c>
      <c r="BB1401" s="98">
        <v>3</v>
      </c>
      <c r="BC1401" s="98">
        <v>4</v>
      </c>
      <c r="BD1401" s="98"/>
      <c r="BE1401" s="98"/>
      <c r="BF1401" s="98"/>
      <c r="BG1401" s="98">
        <v>3</v>
      </c>
      <c r="BH1401" s="98">
        <v>2</v>
      </c>
      <c r="BI1401" s="98"/>
      <c r="BJ1401" s="98">
        <v>3</v>
      </c>
      <c r="BK1401" s="98">
        <v>3</v>
      </c>
      <c r="BL1401" s="98">
        <v>3</v>
      </c>
      <c r="BM1401" s="98">
        <v>3</v>
      </c>
      <c r="BN1401" s="99"/>
    </row>
    <row r="1402" spans="42:66">
      <c r="AP1402" s="17"/>
      <c r="AQ1402" s="100" t="s">
        <v>149</v>
      </c>
      <c r="AR1402" s="97">
        <v>2</v>
      </c>
      <c r="AS1402" s="98">
        <v>3</v>
      </c>
      <c r="AT1402" s="98"/>
      <c r="AU1402" s="98">
        <v>3</v>
      </c>
      <c r="AV1402" s="98">
        <v>3</v>
      </c>
      <c r="AW1402" s="98">
        <v>3</v>
      </c>
      <c r="AX1402" s="98">
        <v>3</v>
      </c>
      <c r="AY1402" s="98"/>
      <c r="AZ1402" s="98"/>
      <c r="BA1402" s="98">
        <v>3</v>
      </c>
      <c r="BB1402" s="98">
        <v>2</v>
      </c>
      <c r="BC1402" s="98">
        <v>3</v>
      </c>
      <c r="BD1402" s="98"/>
      <c r="BE1402" s="98"/>
      <c r="BF1402" s="98"/>
      <c r="BG1402" s="98">
        <v>2</v>
      </c>
      <c r="BH1402" s="98">
        <v>2</v>
      </c>
      <c r="BI1402" s="98"/>
      <c r="BJ1402" s="98">
        <v>3</v>
      </c>
      <c r="BK1402" s="98">
        <v>3</v>
      </c>
      <c r="BL1402" s="98">
        <v>3</v>
      </c>
      <c r="BM1402" s="98">
        <v>2</v>
      </c>
      <c r="BN1402" s="99"/>
    </row>
    <row r="1403" spans="42:66">
      <c r="AP1403" s="17"/>
      <c r="AQ1403" s="100" t="s">
        <v>150</v>
      </c>
      <c r="AR1403" s="97">
        <v>3</v>
      </c>
      <c r="AS1403" s="98">
        <v>2</v>
      </c>
      <c r="AT1403" s="98"/>
      <c r="AU1403" s="98">
        <v>4</v>
      </c>
      <c r="AV1403" s="98">
        <v>4</v>
      </c>
      <c r="AW1403" s="98">
        <v>3</v>
      </c>
      <c r="AX1403" s="98">
        <v>3</v>
      </c>
      <c r="AY1403" s="98"/>
      <c r="AZ1403" s="98"/>
      <c r="BA1403" s="98">
        <v>2</v>
      </c>
      <c r="BB1403" s="98">
        <v>3</v>
      </c>
      <c r="BC1403" s="98">
        <v>2</v>
      </c>
      <c r="BD1403" s="98"/>
      <c r="BE1403" s="98"/>
      <c r="BF1403" s="98"/>
      <c r="BG1403" s="98">
        <v>2</v>
      </c>
      <c r="BH1403" s="98">
        <v>4</v>
      </c>
      <c r="BI1403" s="98"/>
      <c r="BJ1403" s="98">
        <v>2</v>
      </c>
      <c r="BK1403" s="98">
        <v>4</v>
      </c>
      <c r="BL1403" s="98">
        <v>4</v>
      </c>
      <c r="BM1403" s="98">
        <v>4</v>
      </c>
      <c r="BN1403" s="99"/>
    </row>
    <row r="1404" spans="42:66">
      <c r="AP1404" s="17"/>
      <c r="AQ1404" s="100" t="s">
        <v>151</v>
      </c>
      <c r="AR1404" s="97">
        <v>4</v>
      </c>
      <c r="AS1404" s="98">
        <v>3</v>
      </c>
      <c r="AT1404" s="98"/>
      <c r="AU1404" s="98">
        <v>2</v>
      </c>
      <c r="AV1404" s="98">
        <v>2</v>
      </c>
      <c r="AW1404" s="98">
        <v>2</v>
      </c>
      <c r="AX1404" s="98">
        <v>4</v>
      </c>
      <c r="AY1404" s="98"/>
      <c r="AZ1404" s="98"/>
      <c r="BA1404" s="98">
        <v>5</v>
      </c>
      <c r="BB1404" s="98">
        <v>3</v>
      </c>
      <c r="BC1404" s="98">
        <v>2</v>
      </c>
      <c r="BD1404" s="98"/>
      <c r="BE1404" s="98"/>
      <c r="BF1404" s="98"/>
      <c r="BG1404" s="98">
        <v>2</v>
      </c>
      <c r="BH1404" s="98">
        <v>3</v>
      </c>
      <c r="BI1404" s="98"/>
      <c r="BJ1404" s="98">
        <v>2</v>
      </c>
      <c r="BK1404" s="98">
        <v>3</v>
      </c>
      <c r="BL1404" s="98">
        <v>4</v>
      </c>
      <c r="BM1404" s="98">
        <v>2</v>
      </c>
      <c r="BN1404" s="99"/>
    </row>
    <row r="1405" spans="42:66">
      <c r="AP1405" s="17"/>
      <c r="AQ1405" s="100" t="s">
        <v>152</v>
      </c>
      <c r="AR1405" s="97">
        <v>2</v>
      </c>
      <c r="AS1405" s="98">
        <v>2</v>
      </c>
      <c r="AT1405" s="98"/>
      <c r="AU1405" s="98">
        <v>2</v>
      </c>
      <c r="AV1405" s="98">
        <v>2</v>
      </c>
      <c r="AW1405" s="98">
        <v>2</v>
      </c>
      <c r="AX1405" s="98">
        <v>2</v>
      </c>
      <c r="AY1405" s="98"/>
      <c r="AZ1405" s="98"/>
      <c r="BA1405" s="98">
        <v>2</v>
      </c>
      <c r="BB1405" s="98">
        <v>3</v>
      </c>
      <c r="BC1405" s="98">
        <v>3</v>
      </c>
      <c r="BD1405" s="98"/>
      <c r="BE1405" s="98"/>
      <c r="BF1405" s="98"/>
      <c r="BG1405" s="98">
        <v>2</v>
      </c>
      <c r="BH1405" s="98">
        <v>2</v>
      </c>
      <c r="BI1405" s="98"/>
      <c r="BJ1405" s="98">
        <v>2</v>
      </c>
      <c r="BK1405" s="98">
        <v>3</v>
      </c>
      <c r="BL1405" s="98">
        <v>3</v>
      </c>
      <c r="BM1405" s="98">
        <v>3</v>
      </c>
      <c r="BN1405" s="99"/>
    </row>
    <row r="1406" spans="42:66">
      <c r="AP1406" s="17"/>
      <c r="AQ1406" s="100" t="s">
        <v>153</v>
      </c>
      <c r="AR1406" s="97">
        <v>3</v>
      </c>
      <c r="AS1406" s="98">
        <v>4</v>
      </c>
      <c r="AT1406" s="98"/>
      <c r="AU1406" s="98">
        <v>5</v>
      </c>
      <c r="AV1406" s="98">
        <v>4</v>
      </c>
      <c r="AW1406" s="98">
        <v>4</v>
      </c>
      <c r="AX1406" s="98">
        <v>3</v>
      </c>
      <c r="AY1406" s="98"/>
      <c r="AZ1406" s="98"/>
      <c r="BA1406" s="98">
        <v>5</v>
      </c>
      <c r="BB1406" s="98">
        <v>3</v>
      </c>
      <c r="BC1406" s="98">
        <v>4</v>
      </c>
      <c r="BD1406" s="98"/>
      <c r="BE1406" s="98"/>
      <c r="BF1406" s="98"/>
      <c r="BG1406" s="98">
        <v>4</v>
      </c>
      <c r="BH1406" s="98">
        <v>3</v>
      </c>
      <c r="BI1406" s="98"/>
      <c r="BJ1406" s="98">
        <v>3</v>
      </c>
      <c r="BK1406" s="98">
        <v>4</v>
      </c>
      <c r="BL1406" s="98">
        <v>3</v>
      </c>
      <c r="BM1406" s="98">
        <v>4</v>
      </c>
      <c r="BN1406" s="99"/>
    </row>
    <row r="1407" spans="42:66">
      <c r="AP1407" s="17"/>
      <c r="AQ1407" s="100" t="s">
        <v>154</v>
      </c>
      <c r="AR1407" s="97">
        <v>3</v>
      </c>
      <c r="AS1407" s="98">
        <v>4</v>
      </c>
      <c r="AT1407" s="98"/>
      <c r="AU1407" s="98">
        <v>2</v>
      </c>
      <c r="AV1407" s="98">
        <v>5</v>
      </c>
      <c r="AW1407" s="98">
        <v>3</v>
      </c>
      <c r="AX1407" s="98">
        <v>2</v>
      </c>
      <c r="AY1407" s="98"/>
      <c r="AZ1407" s="98"/>
      <c r="BA1407" s="98">
        <v>4</v>
      </c>
      <c r="BB1407" s="98">
        <v>3</v>
      </c>
      <c r="BC1407" s="98">
        <v>3</v>
      </c>
      <c r="BD1407" s="98"/>
      <c r="BE1407" s="98"/>
      <c r="BF1407" s="98"/>
      <c r="BG1407" s="98">
        <v>3</v>
      </c>
      <c r="BH1407" s="98">
        <v>4</v>
      </c>
      <c r="BI1407" s="98"/>
      <c r="BJ1407" s="98">
        <v>2</v>
      </c>
      <c r="BK1407" s="98">
        <v>3</v>
      </c>
      <c r="BL1407" s="98">
        <v>2</v>
      </c>
      <c r="BM1407" s="98">
        <v>4</v>
      </c>
      <c r="BN1407" s="99"/>
    </row>
    <row r="1408" spans="42:66">
      <c r="AP1408" s="17"/>
      <c r="AQ1408" s="100" t="s">
        <v>155</v>
      </c>
      <c r="AR1408" s="97">
        <v>3</v>
      </c>
      <c r="AS1408" s="98">
        <v>3</v>
      </c>
      <c r="AT1408" s="98"/>
      <c r="AU1408" s="98">
        <v>4</v>
      </c>
      <c r="AV1408" s="98">
        <v>3</v>
      </c>
      <c r="AW1408" s="98">
        <v>2</v>
      </c>
      <c r="AX1408" s="98">
        <v>2</v>
      </c>
      <c r="AY1408" s="98"/>
      <c r="AZ1408" s="98"/>
      <c r="BA1408" s="98">
        <v>3</v>
      </c>
      <c r="BB1408" s="98">
        <v>2</v>
      </c>
      <c r="BC1408" s="98">
        <v>2</v>
      </c>
      <c r="BD1408" s="98"/>
      <c r="BE1408" s="98"/>
      <c r="BF1408" s="98"/>
      <c r="BG1408" s="98">
        <v>3</v>
      </c>
      <c r="BH1408" s="98">
        <v>3</v>
      </c>
      <c r="BI1408" s="98"/>
      <c r="BJ1408" s="98">
        <v>3</v>
      </c>
      <c r="BK1408" s="98">
        <v>3</v>
      </c>
      <c r="BL1408" s="98">
        <v>2</v>
      </c>
      <c r="BM1408" s="98">
        <v>2</v>
      </c>
      <c r="BN1408" s="99"/>
    </row>
    <row r="1409" spans="42:66">
      <c r="AP1409" s="17"/>
      <c r="AQ1409" s="100" t="s">
        <v>156</v>
      </c>
      <c r="AR1409" s="97">
        <v>3</v>
      </c>
      <c r="AS1409" s="98">
        <v>2</v>
      </c>
      <c r="AT1409" s="98"/>
      <c r="AU1409" s="98">
        <v>2</v>
      </c>
      <c r="AV1409" s="98">
        <v>2</v>
      </c>
      <c r="AW1409" s="98">
        <v>2</v>
      </c>
      <c r="AX1409" s="98">
        <v>3</v>
      </c>
      <c r="AY1409" s="98"/>
      <c r="AZ1409" s="98"/>
      <c r="BA1409" s="98">
        <v>3</v>
      </c>
      <c r="BB1409" s="98">
        <v>2</v>
      </c>
      <c r="BC1409" s="98">
        <v>3</v>
      </c>
      <c r="BD1409" s="98"/>
      <c r="BE1409" s="98"/>
      <c r="BF1409" s="98"/>
      <c r="BG1409" s="98">
        <v>2</v>
      </c>
      <c r="BH1409" s="98">
        <v>3</v>
      </c>
      <c r="BI1409" s="98"/>
      <c r="BJ1409" s="98">
        <v>3</v>
      </c>
      <c r="BK1409" s="98">
        <v>4</v>
      </c>
      <c r="BL1409" s="98">
        <v>3</v>
      </c>
      <c r="BM1409" s="98">
        <v>2</v>
      </c>
      <c r="BN1409" s="99"/>
    </row>
    <row r="1410" spans="42:66">
      <c r="AP1410" s="17"/>
      <c r="AQ1410" s="100" t="s">
        <v>157</v>
      </c>
      <c r="AR1410" s="97">
        <v>3</v>
      </c>
      <c r="AS1410" s="98">
        <v>3</v>
      </c>
      <c r="AT1410" s="98"/>
      <c r="AU1410" s="98">
        <v>2</v>
      </c>
      <c r="AV1410" s="98">
        <v>3</v>
      </c>
      <c r="AW1410" s="98">
        <v>3</v>
      </c>
      <c r="AX1410" s="98">
        <v>3</v>
      </c>
      <c r="AY1410" s="98"/>
      <c r="AZ1410" s="98"/>
      <c r="BA1410" s="98">
        <v>4</v>
      </c>
      <c r="BB1410" s="98">
        <v>3</v>
      </c>
      <c r="BC1410" s="98">
        <v>3</v>
      </c>
      <c r="BD1410" s="98"/>
      <c r="BE1410" s="98"/>
      <c r="BF1410" s="98"/>
      <c r="BG1410" s="98">
        <v>2</v>
      </c>
      <c r="BH1410" s="98">
        <v>3</v>
      </c>
      <c r="BI1410" s="98"/>
      <c r="BJ1410" s="98">
        <v>2</v>
      </c>
      <c r="BK1410" s="98">
        <v>3</v>
      </c>
      <c r="BL1410" s="98">
        <v>3</v>
      </c>
      <c r="BM1410" s="98">
        <v>2</v>
      </c>
      <c r="BN1410" s="99"/>
    </row>
    <row r="1411" spans="42:66">
      <c r="AP1411" s="15" t="s">
        <v>85</v>
      </c>
      <c r="AQ1411" s="93" t="s">
        <v>140</v>
      </c>
      <c r="AR1411" s="94">
        <v>3</v>
      </c>
      <c r="AS1411" s="95">
        <v>4</v>
      </c>
      <c r="AT1411" s="95">
        <v>4</v>
      </c>
      <c r="AU1411" s="95">
        <v>4</v>
      </c>
      <c r="AV1411" s="95">
        <v>3</v>
      </c>
      <c r="AW1411" s="95">
        <v>4</v>
      </c>
      <c r="AX1411" s="95">
        <v>5</v>
      </c>
      <c r="AY1411" s="95">
        <v>4</v>
      </c>
      <c r="AZ1411" s="95"/>
      <c r="BA1411" s="95"/>
      <c r="BB1411" s="95"/>
      <c r="BC1411" s="95"/>
      <c r="BD1411" s="95"/>
      <c r="BE1411" s="95"/>
      <c r="BF1411" s="95"/>
      <c r="BG1411" s="95"/>
      <c r="BH1411" s="95"/>
      <c r="BI1411" s="95"/>
      <c r="BJ1411" s="95"/>
      <c r="BK1411" s="95"/>
      <c r="BL1411" s="95"/>
      <c r="BM1411" s="95"/>
      <c r="BN1411" s="96"/>
    </row>
    <row r="1412" spans="42:66">
      <c r="AP1412" s="17"/>
      <c r="AQ1412" s="100" t="s">
        <v>141</v>
      </c>
      <c r="AR1412" s="97">
        <v>2</v>
      </c>
      <c r="AS1412" s="98">
        <v>2</v>
      </c>
      <c r="AT1412" s="98">
        <v>4</v>
      </c>
      <c r="AU1412" s="98">
        <v>2</v>
      </c>
      <c r="AV1412" s="98">
        <v>2</v>
      </c>
      <c r="AW1412" s="98">
        <v>3</v>
      </c>
      <c r="AX1412" s="98">
        <v>2</v>
      </c>
      <c r="AY1412" s="98">
        <v>2</v>
      </c>
      <c r="AZ1412" s="98"/>
      <c r="BA1412" s="98"/>
      <c r="BB1412" s="98"/>
      <c r="BC1412" s="98"/>
      <c r="BD1412" s="98"/>
      <c r="BE1412" s="98"/>
      <c r="BF1412" s="98"/>
      <c r="BG1412" s="98"/>
      <c r="BH1412" s="98"/>
      <c r="BI1412" s="98"/>
      <c r="BJ1412" s="98"/>
      <c r="BK1412" s="98"/>
      <c r="BL1412" s="98"/>
      <c r="BM1412" s="98"/>
      <c r="BN1412" s="99"/>
    </row>
    <row r="1413" spans="42:66">
      <c r="AP1413" s="17"/>
      <c r="AQ1413" s="100" t="s">
        <v>142</v>
      </c>
      <c r="AR1413" s="97">
        <v>4</v>
      </c>
      <c r="AS1413" s="98">
        <v>4</v>
      </c>
      <c r="AT1413" s="98">
        <v>4</v>
      </c>
      <c r="AU1413" s="98">
        <v>3</v>
      </c>
      <c r="AV1413" s="98">
        <v>3</v>
      </c>
      <c r="AW1413" s="98">
        <v>3</v>
      </c>
      <c r="AX1413" s="98">
        <v>4</v>
      </c>
      <c r="AY1413" s="98">
        <v>4</v>
      </c>
      <c r="AZ1413" s="98"/>
      <c r="BA1413" s="98"/>
      <c r="BB1413" s="98"/>
      <c r="BC1413" s="98"/>
      <c r="BD1413" s="98"/>
      <c r="BE1413" s="98"/>
      <c r="BF1413" s="98"/>
      <c r="BG1413" s="98"/>
      <c r="BH1413" s="98"/>
      <c r="BI1413" s="98"/>
      <c r="BJ1413" s="98"/>
      <c r="BK1413" s="98"/>
      <c r="BL1413" s="98"/>
      <c r="BM1413" s="98"/>
      <c r="BN1413" s="99"/>
    </row>
    <row r="1414" spans="42:66">
      <c r="AP1414" s="17"/>
      <c r="AQ1414" s="100" t="s">
        <v>143</v>
      </c>
      <c r="AR1414" s="97">
        <v>4</v>
      </c>
      <c r="AS1414" s="98">
        <v>4</v>
      </c>
      <c r="AT1414" s="98">
        <v>4</v>
      </c>
      <c r="AU1414" s="98">
        <v>6</v>
      </c>
      <c r="AV1414" s="98">
        <v>5</v>
      </c>
      <c r="AW1414" s="98">
        <v>5</v>
      </c>
      <c r="AX1414" s="98">
        <v>4</v>
      </c>
      <c r="AY1414" s="98">
        <v>3</v>
      </c>
      <c r="AZ1414" s="98"/>
      <c r="BA1414" s="98"/>
      <c r="BB1414" s="98"/>
      <c r="BC1414" s="98"/>
      <c r="BD1414" s="98"/>
      <c r="BE1414" s="98"/>
      <c r="BF1414" s="98"/>
      <c r="BG1414" s="98"/>
      <c r="BH1414" s="98"/>
      <c r="BI1414" s="98"/>
      <c r="BJ1414" s="98"/>
      <c r="BK1414" s="98"/>
      <c r="BL1414" s="98"/>
      <c r="BM1414" s="98"/>
      <c r="BN1414" s="99"/>
    </row>
    <row r="1415" spans="42:66">
      <c r="AP1415" s="17"/>
      <c r="AQ1415" s="100" t="s">
        <v>144</v>
      </c>
      <c r="AR1415" s="97">
        <v>3</v>
      </c>
      <c r="AS1415" s="98">
        <v>4</v>
      </c>
      <c r="AT1415" s="98">
        <v>3</v>
      </c>
      <c r="AU1415" s="98">
        <v>3</v>
      </c>
      <c r="AV1415" s="98">
        <v>3</v>
      </c>
      <c r="AW1415" s="98">
        <v>3</v>
      </c>
      <c r="AX1415" s="98">
        <v>4</v>
      </c>
      <c r="AY1415" s="98">
        <v>3</v>
      </c>
      <c r="AZ1415" s="98"/>
      <c r="BA1415" s="98"/>
      <c r="BB1415" s="98"/>
      <c r="BC1415" s="98"/>
      <c r="BD1415" s="98"/>
      <c r="BE1415" s="98"/>
      <c r="BF1415" s="98"/>
      <c r="BG1415" s="98"/>
      <c r="BH1415" s="98"/>
      <c r="BI1415" s="98"/>
      <c r="BJ1415" s="98"/>
      <c r="BK1415" s="98"/>
      <c r="BL1415" s="98"/>
      <c r="BM1415" s="98"/>
      <c r="BN1415" s="99"/>
    </row>
    <row r="1416" spans="42:66">
      <c r="AP1416" s="17"/>
      <c r="AQ1416" s="100" t="s">
        <v>145</v>
      </c>
      <c r="AR1416" s="97">
        <v>3</v>
      </c>
      <c r="AS1416" s="98">
        <v>3</v>
      </c>
      <c r="AT1416" s="98">
        <v>3</v>
      </c>
      <c r="AU1416" s="98">
        <v>3</v>
      </c>
      <c r="AV1416" s="98">
        <v>3</v>
      </c>
      <c r="AW1416" s="98">
        <v>3</v>
      </c>
      <c r="AX1416" s="98">
        <v>3</v>
      </c>
      <c r="AY1416" s="98">
        <v>2</v>
      </c>
      <c r="AZ1416" s="98"/>
      <c r="BA1416" s="98"/>
      <c r="BB1416" s="98"/>
      <c r="BC1416" s="98"/>
      <c r="BD1416" s="98"/>
      <c r="BE1416" s="98"/>
      <c r="BF1416" s="98"/>
      <c r="BG1416" s="98"/>
      <c r="BH1416" s="98"/>
      <c r="BI1416" s="98"/>
      <c r="BJ1416" s="98"/>
      <c r="BK1416" s="98"/>
      <c r="BL1416" s="98"/>
      <c r="BM1416" s="98"/>
      <c r="BN1416" s="99"/>
    </row>
    <row r="1417" spans="42:66">
      <c r="AP1417" s="17"/>
      <c r="AQ1417" s="100" t="s">
        <v>146</v>
      </c>
      <c r="AR1417" s="97">
        <v>4</v>
      </c>
      <c r="AS1417" s="98">
        <v>4</v>
      </c>
      <c r="AT1417" s="98">
        <v>4</v>
      </c>
      <c r="AU1417" s="98">
        <v>4</v>
      </c>
      <c r="AV1417" s="98">
        <v>4</v>
      </c>
      <c r="AW1417" s="98">
        <v>4</v>
      </c>
      <c r="AX1417" s="98">
        <v>4</v>
      </c>
      <c r="AY1417" s="98">
        <v>4</v>
      </c>
      <c r="AZ1417" s="98"/>
      <c r="BA1417" s="98"/>
      <c r="BB1417" s="98"/>
      <c r="BC1417" s="98"/>
      <c r="BD1417" s="98"/>
      <c r="BE1417" s="98"/>
      <c r="BF1417" s="98"/>
      <c r="BG1417" s="98"/>
      <c r="BH1417" s="98"/>
      <c r="BI1417" s="98"/>
      <c r="BJ1417" s="98"/>
      <c r="BK1417" s="98"/>
      <c r="BL1417" s="98"/>
      <c r="BM1417" s="98"/>
      <c r="BN1417" s="99"/>
    </row>
    <row r="1418" spans="42:66">
      <c r="AP1418" s="17"/>
      <c r="AQ1418" s="100" t="s">
        <v>147</v>
      </c>
      <c r="AR1418" s="97">
        <v>3</v>
      </c>
      <c r="AS1418" s="98">
        <v>3</v>
      </c>
      <c r="AT1418" s="98">
        <v>4</v>
      </c>
      <c r="AU1418" s="98">
        <v>3</v>
      </c>
      <c r="AV1418" s="98">
        <v>3</v>
      </c>
      <c r="AW1418" s="98">
        <v>3</v>
      </c>
      <c r="AX1418" s="98">
        <v>3</v>
      </c>
      <c r="AY1418" s="98">
        <v>4</v>
      </c>
      <c r="AZ1418" s="98"/>
      <c r="BA1418" s="98"/>
      <c r="BB1418" s="98"/>
      <c r="BC1418" s="98"/>
      <c r="BD1418" s="98"/>
      <c r="BE1418" s="98"/>
      <c r="BF1418" s="98"/>
      <c r="BG1418" s="98"/>
      <c r="BH1418" s="98"/>
      <c r="BI1418" s="98"/>
      <c r="BJ1418" s="98"/>
      <c r="BK1418" s="98"/>
      <c r="BL1418" s="98"/>
      <c r="BM1418" s="98"/>
      <c r="BN1418" s="99"/>
    </row>
    <row r="1419" spans="42:66">
      <c r="AP1419" s="17"/>
      <c r="AQ1419" s="100" t="s">
        <v>148</v>
      </c>
      <c r="AR1419" s="97">
        <v>3</v>
      </c>
      <c r="AS1419" s="98">
        <v>3</v>
      </c>
      <c r="AT1419" s="98">
        <v>4</v>
      </c>
      <c r="AU1419" s="98">
        <v>3</v>
      </c>
      <c r="AV1419" s="98">
        <v>3</v>
      </c>
      <c r="AW1419" s="98">
        <v>5</v>
      </c>
      <c r="AX1419" s="98">
        <v>3</v>
      </c>
      <c r="AY1419" s="98">
        <v>2</v>
      </c>
      <c r="AZ1419" s="98"/>
      <c r="BA1419" s="98"/>
      <c r="BB1419" s="98"/>
      <c r="BC1419" s="98"/>
      <c r="BD1419" s="98"/>
      <c r="BE1419" s="98"/>
      <c r="BF1419" s="98"/>
      <c r="BG1419" s="98"/>
      <c r="BH1419" s="98"/>
      <c r="BI1419" s="98"/>
      <c r="BJ1419" s="98"/>
      <c r="BK1419" s="98"/>
      <c r="BL1419" s="98"/>
      <c r="BM1419" s="98"/>
      <c r="BN1419" s="99"/>
    </row>
    <row r="1420" spans="42:66">
      <c r="AP1420" s="17"/>
      <c r="AQ1420" s="100" t="s">
        <v>149</v>
      </c>
      <c r="AR1420" s="97">
        <v>2</v>
      </c>
      <c r="AS1420" s="98">
        <v>2</v>
      </c>
      <c r="AT1420" s="98">
        <v>4</v>
      </c>
      <c r="AU1420" s="98">
        <v>2</v>
      </c>
      <c r="AV1420" s="98">
        <v>2</v>
      </c>
      <c r="AW1420" s="98">
        <v>4</v>
      </c>
      <c r="AX1420" s="98">
        <v>2</v>
      </c>
      <c r="AY1420" s="98">
        <v>3</v>
      </c>
      <c r="AZ1420" s="98"/>
      <c r="BA1420" s="98"/>
      <c r="BB1420" s="98"/>
      <c r="BC1420" s="98"/>
      <c r="BD1420" s="98"/>
      <c r="BE1420" s="98"/>
      <c r="BF1420" s="98"/>
      <c r="BG1420" s="98"/>
      <c r="BH1420" s="98"/>
      <c r="BI1420" s="98"/>
      <c r="BJ1420" s="98"/>
      <c r="BK1420" s="98"/>
      <c r="BL1420" s="98"/>
      <c r="BM1420" s="98"/>
      <c r="BN1420" s="99"/>
    </row>
    <row r="1421" spans="42:66">
      <c r="AP1421" s="17"/>
      <c r="AQ1421" s="100" t="s">
        <v>150</v>
      </c>
      <c r="AR1421" s="97">
        <v>3</v>
      </c>
      <c r="AS1421" s="98">
        <v>4</v>
      </c>
      <c r="AT1421" s="98">
        <v>4</v>
      </c>
      <c r="AU1421" s="98">
        <v>4</v>
      </c>
      <c r="AV1421" s="98">
        <v>4</v>
      </c>
      <c r="AW1421" s="98">
        <v>2</v>
      </c>
      <c r="AX1421" s="98">
        <v>2</v>
      </c>
      <c r="AY1421" s="98">
        <v>4</v>
      </c>
      <c r="AZ1421" s="98"/>
      <c r="BA1421" s="98"/>
      <c r="BB1421" s="98"/>
      <c r="BC1421" s="98"/>
      <c r="BD1421" s="98"/>
      <c r="BE1421" s="98"/>
      <c r="BF1421" s="98"/>
      <c r="BG1421" s="98"/>
      <c r="BH1421" s="98"/>
      <c r="BI1421" s="98"/>
      <c r="BJ1421" s="98"/>
      <c r="BK1421" s="98"/>
      <c r="BL1421" s="98"/>
      <c r="BM1421" s="98"/>
      <c r="BN1421" s="99"/>
    </row>
    <row r="1422" spans="42:66">
      <c r="AP1422" s="17"/>
      <c r="AQ1422" s="100" t="s">
        <v>151</v>
      </c>
      <c r="AR1422" s="97">
        <v>2</v>
      </c>
      <c r="AS1422" s="98">
        <v>3</v>
      </c>
      <c r="AT1422" s="98">
        <v>3</v>
      </c>
      <c r="AU1422" s="98">
        <v>3</v>
      </c>
      <c r="AV1422" s="98">
        <v>3</v>
      </c>
      <c r="AW1422" s="98">
        <v>4</v>
      </c>
      <c r="AX1422" s="98">
        <v>3</v>
      </c>
      <c r="AY1422" s="98">
        <v>3</v>
      </c>
      <c r="AZ1422" s="98"/>
      <c r="BA1422" s="98"/>
      <c r="BB1422" s="98"/>
      <c r="BC1422" s="98"/>
      <c r="BD1422" s="98"/>
      <c r="BE1422" s="98"/>
      <c r="BF1422" s="98"/>
      <c r="BG1422" s="98"/>
      <c r="BH1422" s="98"/>
      <c r="BI1422" s="98"/>
      <c r="BJ1422" s="98"/>
      <c r="BK1422" s="98"/>
      <c r="BL1422" s="98"/>
      <c r="BM1422" s="98"/>
      <c r="BN1422" s="99"/>
    </row>
    <row r="1423" spans="42:66">
      <c r="AP1423" s="17"/>
      <c r="AQ1423" s="100" t="s">
        <v>152</v>
      </c>
      <c r="AR1423" s="97">
        <v>3</v>
      </c>
      <c r="AS1423" s="98">
        <v>2</v>
      </c>
      <c r="AT1423" s="98">
        <v>2</v>
      </c>
      <c r="AU1423" s="98">
        <v>3</v>
      </c>
      <c r="AV1423" s="98">
        <v>2</v>
      </c>
      <c r="AW1423" s="98">
        <v>2</v>
      </c>
      <c r="AX1423" s="98">
        <v>3</v>
      </c>
      <c r="AY1423" s="98">
        <v>2</v>
      </c>
      <c r="AZ1423" s="98"/>
      <c r="BA1423" s="98"/>
      <c r="BB1423" s="98"/>
      <c r="BC1423" s="98"/>
      <c r="BD1423" s="98"/>
      <c r="BE1423" s="98"/>
      <c r="BF1423" s="98"/>
      <c r="BG1423" s="98"/>
      <c r="BH1423" s="98"/>
      <c r="BI1423" s="98"/>
      <c r="BJ1423" s="98"/>
      <c r="BK1423" s="98"/>
      <c r="BL1423" s="98"/>
      <c r="BM1423" s="98"/>
      <c r="BN1423" s="99"/>
    </row>
    <row r="1424" spans="42:66">
      <c r="AP1424" s="17"/>
      <c r="AQ1424" s="100" t="s">
        <v>153</v>
      </c>
      <c r="AR1424" s="97">
        <v>3</v>
      </c>
      <c r="AS1424" s="98">
        <v>4</v>
      </c>
      <c r="AT1424" s="98">
        <v>4</v>
      </c>
      <c r="AU1424" s="98">
        <v>3</v>
      </c>
      <c r="AV1424" s="98">
        <v>4</v>
      </c>
      <c r="AW1424" s="98">
        <v>4</v>
      </c>
      <c r="AX1424" s="98">
        <v>4</v>
      </c>
      <c r="AY1424" s="98">
        <v>4</v>
      </c>
      <c r="AZ1424" s="98"/>
      <c r="BA1424" s="98"/>
      <c r="BB1424" s="98"/>
      <c r="BC1424" s="98"/>
      <c r="BD1424" s="98"/>
      <c r="BE1424" s="98"/>
      <c r="BF1424" s="98"/>
      <c r="BG1424" s="98"/>
      <c r="BH1424" s="98"/>
      <c r="BI1424" s="98"/>
      <c r="BJ1424" s="98"/>
      <c r="BK1424" s="98"/>
      <c r="BL1424" s="98"/>
      <c r="BM1424" s="98"/>
      <c r="BN1424" s="99"/>
    </row>
    <row r="1425" spans="42:66">
      <c r="AP1425" s="17"/>
      <c r="AQ1425" s="100" t="s">
        <v>154</v>
      </c>
      <c r="AR1425" s="97">
        <v>3</v>
      </c>
      <c r="AS1425" s="98">
        <v>3</v>
      </c>
      <c r="AT1425" s="98">
        <v>3</v>
      </c>
      <c r="AU1425" s="98">
        <v>3</v>
      </c>
      <c r="AV1425" s="98">
        <v>3</v>
      </c>
      <c r="AW1425" s="98">
        <v>3</v>
      </c>
      <c r="AX1425" s="98">
        <v>2</v>
      </c>
      <c r="AY1425" s="98">
        <v>3</v>
      </c>
      <c r="AZ1425" s="98"/>
      <c r="BA1425" s="98"/>
      <c r="BB1425" s="98"/>
      <c r="BC1425" s="98"/>
      <c r="BD1425" s="98"/>
      <c r="BE1425" s="98"/>
      <c r="BF1425" s="98"/>
      <c r="BG1425" s="98"/>
      <c r="BH1425" s="98"/>
      <c r="BI1425" s="98"/>
      <c r="BJ1425" s="98"/>
      <c r="BK1425" s="98"/>
      <c r="BL1425" s="98"/>
      <c r="BM1425" s="98"/>
      <c r="BN1425" s="99"/>
    </row>
    <row r="1426" spans="42:66">
      <c r="AP1426" s="17"/>
      <c r="AQ1426" s="100" t="s">
        <v>155</v>
      </c>
      <c r="AR1426" s="97">
        <v>3</v>
      </c>
      <c r="AS1426" s="98">
        <v>4</v>
      </c>
      <c r="AT1426" s="98">
        <v>3</v>
      </c>
      <c r="AU1426" s="98">
        <v>2</v>
      </c>
      <c r="AV1426" s="98">
        <v>3</v>
      </c>
      <c r="AW1426" s="98">
        <v>2</v>
      </c>
      <c r="AX1426" s="98">
        <v>3</v>
      </c>
      <c r="AY1426" s="98">
        <v>2</v>
      </c>
      <c r="AZ1426" s="98"/>
      <c r="BA1426" s="98"/>
      <c r="BB1426" s="98"/>
      <c r="BC1426" s="98"/>
      <c r="BD1426" s="98"/>
      <c r="BE1426" s="98"/>
      <c r="BF1426" s="98"/>
      <c r="BG1426" s="98"/>
      <c r="BH1426" s="98"/>
      <c r="BI1426" s="98"/>
      <c r="BJ1426" s="98"/>
      <c r="BK1426" s="98"/>
      <c r="BL1426" s="98"/>
      <c r="BM1426" s="98"/>
      <c r="BN1426" s="99"/>
    </row>
    <row r="1427" spans="42:66">
      <c r="AP1427" s="17"/>
      <c r="AQ1427" s="100" t="s">
        <v>156</v>
      </c>
      <c r="AR1427" s="97">
        <v>3</v>
      </c>
      <c r="AS1427" s="98">
        <v>2</v>
      </c>
      <c r="AT1427" s="98">
        <v>3</v>
      </c>
      <c r="AU1427" s="98">
        <v>2</v>
      </c>
      <c r="AV1427" s="98">
        <v>3</v>
      </c>
      <c r="AW1427" s="98">
        <v>3</v>
      </c>
      <c r="AX1427" s="98">
        <v>3</v>
      </c>
      <c r="AY1427" s="98">
        <v>4</v>
      </c>
      <c r="AZ1427" s="98"/>
      <c r="BA1427" s="98"/>
      <c r="BB1427" s="98"/>
      <c r="BC1427" s="98"/>
      <c r="BD1427" s="98"/>
      <c r="BE1427" s="98"/>
      <c r="BF1427" s="98"/>
      <c r="BG1427" s="98"/>
      <c r="BH1427" s="98"/>
      <c r="BI1427" s="98"/>
      <c r="BJ1427" s="98"/>
      <c r="BK1427" s="98"/>
      <c r="BL1427" s="98"/>
      <c r="BM1427" s="98"/>
      <c r="BN1427" s="99"/>
    </row>
    <row r="1428" spans="42:66">
      <c r="AP1428" s="17"/>
      <c r="AQ1428" s="100" t="s">
        <v>157</v>
      </c>
      <c r="AR1428" s="97">
        <v>4</v>
      </c>
      <c r="AS1428" s="98">
        <v>3</v>
      </c>
      <c r="AT1428" s="98">
        <v>5</v>
      </c>
      <c r="AU1428" s="98">
        <v>2</v>
      </c>
      <c r="AV1428" s="98">
        <v>2</v>
      </c>
      <c r="AW1428" s="98">
        <v>3</v>
      </c>
      <c r="AX1428" s="98">
        <v>2</v>
      </c>
      <c r="AY1428" s="98">
        <v>3</v>
      </c>
      <c r="AZ1428" s="98"/>
      <c r="BA1428" s="98"/>
      <c r="BB1428" s="98"/>
      <c r="BC1428" s="98"/>
      <c r="BD1428" s="98"/>
      <c r="BE1428" s="98"/>
      <c r="BF1428" s="98"/>
      <c r="BG1428" s="98"/>
      <c r="BH1428" s="98"/>
      <c r="BI1428" s="98"/>
      <c r="BJ1428" s="98"/>
      <c r="BK1428" s="98"/>
      <c r="BL1428" s="98"/>
      <c r="BM1428" s="98"/>
      <c r="BN1428" s="99"/>
    </row>
    <row r="1429" spans="42:66">
      <c r="AP1429" s="15" t="s">
        <v>59</v>
      </c>
      <c r="AQ1429" s="93" t="s">
        <v>140</v>
      </c>
      <c r="AR1429" s="94"/>
      <c r="AS1429" s="95">
        <v>3</v>
      </c>
      <c r="AT1429" s="95"/>
      <c r="AU1429" s="95"/>
      <c r="AV1429" s="95"/>
      <c r="AW1429" s="95"/>
      <c r="AX1429" s="95"/>
      <c r="AY1429" s="95"/>
      <c r="AZ1429" s="95"/>
      <c r="BA1429" s="95">
        <v>3</v>
      </c>
      <c r="BB1429" s="95"/>
      <c r="BC1429" s="95"/>
      <c r="BD1429" s="95"/>
      <c r="BE1429" s="95">
        <v>3</v>
      </c>
      <c r="BF1429" s="95">
        <v>4</v>
      </c>
      <c r="BG1429" s="95"/>
      <c r="BH1429" s="95"/>
      <c r="BI1429" s="95"/>
      <c r="BJ1429" s="95"/>
      <c r="BK1429" s="95"/>
      <c r="BL1429" s="95"/>
      <c r="BM1429" s="95"/>
      <c r="BN1429" s="96"/>
    </row>
    <row r="1430" spans="42:66">
      <c r="AP1430" s="17"/>
      <c r="AQ1430" s="100" t="s">
        <v>141</v>
      </c>
      <c r="AR1430" s="97"/>
      <c r="AS1430" s="98">
        <v>3</v>
      </c>
      <c r="AT1430" s="98"/>
      <c r="AU1430" s="98"/>
      <c r="AV1430" s="98"/>
      <c r="AW1430" s="98"/>
      <c r="AX1430" s="98"/>
      <c r="AY1430" s="98"/>
      <c r="AZ1430" s="98"/>
      <c r="BA1430" s="98">
        <v>2</v>
      </c>
      <c r="BB1430" s="98"/>
      <c r="BC1430" s="98"/>
      <c r="BD1430" s="98"/>
      <c r="BE1430" s="98">
        <v>3</v>
      </c>
      <c r="BF1430" s="98">
        <v>3</v>
      </c>
      <c r="BG1430" s="98"/>
      <c r="BH1430" s="98"/>
      <c r="BI1430" s="98"/>
      <c r="BJ1430" s="98"/>
      <c r="BK1430" s="98"/>
      <c r="BL1430" s="98"/>
      <c r="BM1430" s="98"/>
      <c r="BN1430" s="99"/>
    </row>
    <row r="1431" spans="42:66">
      <c r="AP1431" s="17"/>
      <c r="AQ1431" s="100" t="s">
        <v>142</v>
      </c>
      <c r="AR1431" s="97"/>
      <c r="AS1431" s="98">
        <v>4</v>
      </c>
      <c r="AT1431" s="98"/>
      <c r="AU1431" s="98"/>
      <c r="AV1431" s="98"/>
      <c r="AW1431" s="98"/>
      <c r="AX1431" s="98"/>
      <c r="AY1431" s="98"/>
      <c r="AZ1431" s="98"/>
      <c r="BA1431" s="98">
        <v>4</v>
      </c>
      <c r="BB1431" s="98"/>
      <c r="BC1431" s="98"/>
      <c r="BD1431" s="98"/>
      <c r="BE1431" s="98">
        <v>4</v>
      </c>
      <c r="BF1431" s="98">
        <v>4</v>
      </c>
      <c r="BG1431" s="98"/>
      <c r="BH1431" s="98"/>
      <c r="BI1431" s="98"/>
      <c r="BJ1431" s="98"/>
      <c r="BK1431" s="98"/>
      <c r="BL1431" s="98"/>
      <c r="BM1431" s="98"/>
      <c r="BN1431" s="99"/>
    </row>
    <row r="1432" spans="42:66">
      <c r="AP1432" s="17"/>
      <c r="AQ1432" s="100" t="s">
        <v>143</v>
      </c>
      <c r="AR1432" s="97"/>
      <c r="AS1432" s="98">
        <v>4</v>
      </c>
      <c r="AT1432" s="98"/>
      <c r="AU1432" s="98"/>
      <c r="AV1432" s="98"/>
      <c r="AW1432" s="98"/>
      <c r="AX1432" s="98"/>
      <c r="AY1432" s="98"/>
      <c r="AZ1432" s="98"/>
      <c r="BA1432" s="98">
        <v>4</v>
      </c>
      <c r="BB1432" s="98"/>
      <c r="BC1432" s="98"/>
      <c r="BD1432" s="98"/>
      <c r="BE1432" s="98">
        <v>4</v>
      </c>
      <c r="BF1432" s="98">
        <v>4</v>
      </c>
      <c r="BG1432" s="98"/>
      <c r="BH1432" s="98"/>
      <c r="BI1432" s="98"/>
      <c r="BJ1432" s="98"/>
      <c r="BK1432" s="98"/>
      <c r="BL1432" s="98"/>
      <c r="BM1432" s="98"/>
      <c r="BN1432" s="99"/>
    </row>
    <row r="1433" spans="42:66">
      <c r="AP1433" s="17"/>
      <c r="AQ1433" s="100" t="s">
        <v>144</v>
      </c>
      <c r="AR1433" s="97"/>
      <c r="AS1433" s="98">
        <v>3</v>
      </c>
      <c r="AT1433" s="98"/>
      <c r="AU1433" s="98"/>
      <c r="AV1433" s="98"/>
      <c r="AW1433" s="98"/>
      <c r="AX1433" s="98"/>
      <c r="AY1433" s="98"/>
      <c r="AZ1433" s="98"/>
      <c r="BA1433" s="98">
        <v>4</v>
      </c>
      <c r="BB1433" s="98"/>
      <c r="BC1433" s="98"/>
      <c r="BD1433" s="98"/>
      <c r="BE1433" s="98">
        <v>3</v>
      </c>
      <c r="BF1433" s="98">
        <v>3</v>
      </c>
      <c r="BG1433" s="98"/>
      <c r="BH1433" s="98"/>
      <c r="BI1433" s="98"/>
      <c r="BJ1433" s="98"/>
      <c r="BK1433" s="98"/>
      <c r="BL1433" s="98"/>
      <c r="BM1433" s="98"/>
      <c r="BN1433" s="99"/>
    </row>
    <row r="1434" spans="42:66">
      <c r="AP1434" s="17"/>
      <c r="AQ1434" s="100" t="s">
        <v>145</v>
      </c>
      <c r="AR1434" s="97"/>
      <c r="AS1434" s="98">
        <v>2</v>
      </c>
      <c r="AT1434" s="98"/>
      <c r="AU1434" s="98"/>
      <c r="AV1434" s="98"/>
      <c r="AW1434" s="98"/>
      <c r="AX1434" s="98"/>
      <c r="AY1434" s="98"/>
      <c r="AZ1434" s="98"/>
      <c r="BA1434" s="98">
        <v>2</v>
      </c>
      <c r="BB1434" s="98"/>
      <c r="BC1434" s="98"/>
      <c r="BD1434" s="98"/>
      <c r="BE1434" s="98">
        <v>2</v>
      </c>
      <c r="BF1434" s="98">
        <v>2</v>
      </c>
      <c r="BG1434" s="98"/>
      <c r="BH1434" s="98"/>
      <c r="BI1434" s="98"/>
      <c r="BJ1434" s="98"/>
      <c r="BK1434" s="98"/>
      <c r="BL1434" s="98"/>
      <c r="BM1434" s="98"/>
      <c r="BN1434" s="99"/>
    </row>
    <row r="1435" spans="42:66">
      <c r="AP1435" s="17"/>
      <c r="AQ1435" s="100" t="s">
        <v>146</v>
      </c>
      <c r="AR1435" s="97"/>
      <c r="AS1435" s="98">
        <v>4</v>
      </c>
      <c r="AT1435" s="98"/>
      <c r="AU1435" s="98"/>
      <c r="AV1435" s="98"/>
      <c r="AW1435" s="98"/>
      <c r="AX1435" s="98"/>
      <c r="AY1435" s="98"/>
      <c r="AZ1435" s="98"/>
      <c r="BA1435" s="98">
        <v>4</v>
      </c>
      <c r="BB1435" s="98"/>
      <c r="BC1435" s="98"/>
      <c r="BD1435" s="98"/>
      <c r="BE1435" s="98">
        <v>4</v>
      </c>
      <c r="BF1435" s="98">
        <v>4</v>
      </c>
      <c r="BG1435" s="98"/>
      <c r="BH1435" s="98"/>
      <c r="BI1435" s="98"/>
      <c r="BJ1435" s="98"/>
      <c r="BK1435" s="98"/>
      <c r="BL1435" s="98"/>
      <c r="BM1435" s="98"/>
      <c r="BN1435" s="99"/>
    </row>
    <row r="1436" spans="42:66">
      <c r="AP1436" s="17"/>
      <c r="AQ1436" s="100" t="s">
        <v>147</v>
      </c>
      <c r="AR1436" s="97"/>
      <c r="AS1436" s="98">
        <v>3</v>
      </c>
      <c r="AT1436" s="98"/>
      <c r="AU1436" s="98"/>
      <c r="AV1436" s="98"/>
      <c r="AW1436" s="98"/>
      <c r="AX1436" s="98"/>
      <c r="AY1436" s="98"/>
      <c r="AZ1436" s="98"/>
      <c r="BA1436" s="98">
        <v>4</v>
      </c>
      <c r="BB1436" s="98"/>
      <c r="BC1436" s="98"/>
      <c r="BD1436" s="98"/>
      <c r="BE1436" s="98">
        <v>3</v>
      </c>
      <c r="BF1436" s="98">
        <v>2</v>
      </c>
      <c r="BG1436" s="98"/>
      <c r="BH1436" s="98"/>
      <c r="BI1436" s="98"/>
      <c r="BJ1436" s="98"/>
      <c r="BK1436" s="98"/>
      <c r="BL1436" s="98"/>
      <c r="BM1436" s="98"/>
      <c r="BN1436" s="99"/>
    </row>
    <row r="1437" spans="42:66">
      <c r="AP1437" s="17"/>
      <c r="AQ1437" s="100" t="s">
        <v>148</v>
      </c>
      <c r="AR1437" s="97"/>
      <c r="AS1437" s="98">
        <v>4</v>
      </c>
      <c r="AT1437" s="98"/>
      <c r="AU1437" s="98"/>
      <c r="AV1437" s="98"/>
      <c r="AW1437" s="98"/>
      <c r="AX1437" s="98"/>
      <c r="AY1437" s="98"/>
      <c r="AZ1437" s="98"/>
      <c r="BA1437" s="98">
        <v>2</v>
      </c>
      <c r="BB1437" s="98"/>
      <c r="BC1437" s="98"/>
      <c r="BD1437" s="98"/>
      <c r="BE1437" s="98">
        <v>4</v>
      </c>
      <c r="BF1437" s="98">
        <v>4</v>
      </c>
      <c r="BG1437" s="98"/>
      <c r="BH1437" s="98"/>
      <c r="BI1437" s="98"/>
      <c r="BJ1437" s="98"/>
      <c r="BK1437" s="98"/>
      <c r="BL1437" s="98"/>
      <c r="BM1437" s="98"/>
      <c r="BN1437" s="99"/>
    </row>
    <row r="1438" spans="42:66">
      <c r="AP1438" s="17"/>
      <c r="AQ1438" s="100" t="s">
        <v>149</v>
      </c>
      <c r="AR1438" s="97"/>
      <c r="AS1438" s="98">
        <v>3</v>
      </c>
      <c r="AT1438" s="98"/>
      <c r="AU1438" s="98"/>
      <c r="AV1438" s="98"/>
      <c r="AW1438" s="98"/>
      <c r="AX1438" s="98"/>
      <c r="AY1438" s="98"/>
      <c r="AZ1438" s="98"/>
      <c r="BA1438" s="98">
        <v>2</v>
      </c>
      <c r="BB1438" s="98"/>
      <c r="BC1438" s="98"/>
      <c r="BD1438" s="98"/>
      <c r="BE1438" s="98">
        <v>3</v>
      </c>
      <c r="BF1438" s="98">
        <v>3</v>
      </c>
      <c r="BG1438" s="98"/>
      <c r="BH1438" s="98"/>
      <c r="BI1438" s="98"/>
      <c r="BJ1438" s="98"/>
      <c r="BK1438" s="98"/>
      <c r="BL1438" s="98"/>
      <c r="BM1438" s="98"/>
      <c r="BN1438" s="99"/>
    </row>
    <row r="1439" spans="42:66">
      <c r="AP1439" s="17"/>
      <c r="AQ1439" s="100" t="s">
        <v>150</v>
      </c>
      <c r="AR1439" s="97"/>
      <c r="AS1439" s="98">
        <v>3</v>
      </c>
      <c r="AT1439" s="98"/>
      <c r="AU1439" s="98"/>
      <c r="AV1439" s="98"/>
      <c r="AW1439" s="98"/>
      <c r="AX1439" s="98"/>
      <c r="AY1439" s="98"/>
      <c r="AZ1439" s="98"/>
      <c r="BA1439" s="98">
        <v>2</v>
      </c>
      <c r="BB1439" s="98"/>
      <c r="BC1439" s="98"/>
      <c r="BD1439" s="98"/>
      <c r="BE1439" s="98">
        <v>2</v>
      </c>
      <c r="BF1439" s="98">
        <v>2</v>
      </c>
      <c r="BG1439" s="98"/>
      <c r="BH1439" s="98"/>
      <c r="BI1439" s="98"/>
      <c r="BJ1439" s="98"/>
      <c r="BK1439" s="98"/>
      <c r="BL1439" s="98"/>
      <c r="BM1439" s="98"/>
      <c r="BN1439" s="99"/>
    </row>
    <row r="1440" spans="42:66">
      <c r="AP1440" s="17"/>
      <c r="AQ1440" s="100" t="s">
        <v>151</v>
      </c>
      <c r="AR1440" s="97"/>
      <c r="AS1440" s="98">
        <v>2</v>
      </c>
      <c r="AT1440" s="98"/>
      <c r="AU1440" s="98"/>
      <c r="AV1440" s="98"/>
      <c r="AW1440" s="98"/>
      <c r="AX1440" s="98"/>
      <c r="AY1440" s="98"/>
      <c r="AZ1440" s="98"/>
      <c r="BA1440" s="98">
        <v>2</v>
      </c>
      <c r="BB1440" s="98"/>
      <c r="BC1440" s="98"/>
      <c r="BD1440" s="98"/>
      <c r="BE1440" s="98">
        <v>4</v>
      </c>
      <c r="BF1440" s="98">
        <v>3</v>
      </c>
      <c r="BG1440" s="98"/>
      <c r="BH1440" s="98"/>
      <c r="BI1440" s="98"/>
      <c r="BJ1440" s="98"/>
      <c r="BK1440" s="98"/>
      <c r="BL1440" s="98"/>
      <c r="BM1440" s="98"/>
      <c r="BN1440" s="99"/>
    </row>
    <row r="1441" spans="42:66">
      <c r="AP1441" s="17"/>
      <c r="AQ1441" s="100" t="s">
        <v>152</v>
      </c>
      <c r="AR1441" s="97"/>
      <c r="AS1441" s="98">
        <v>3</v>
      </c>
      <c r="AT1441" s="98"/>
      <c r="AU1441" s="98"/>
      <c r="AV1441" s="98"/>
      <c r="AW1441" s="98"/>
      <c r="AX1441" s="98"/>
      <c r="AY1441" s="98"/>
      <c r="AZ1441" s="98"/>
      <c r="BA1441" s="98">
        <v>2</v>
      </c>
      <c r="BB1441" s="98"/>
      <c r="BC1441" s="98"/>
      <c r="BD1441" s="98"/>
      <c r="BE1441" s="98">
        <v>2</v>
      </c>
      <c r="BF1441" s="98">
        <v>2</v>
      </c>
      <c r="BG1441" s="98"/>
      <c r="BH1441" s="98"/>
      <c r="BI1441" s="98"/>
      <c r="BJ1441" s="98"/>
      <c r="BK1441" s="98"/>
      <c r="BL1441" s="98"/>
      <c r="BM1441" s="98"/>
      <c r="BN1441" s="99"/>
    </row>
    <row r="1442" spans="42:66">
      <c r="AP1442" s="17"/>
      <c r="AQ1442" s="100" t="s">
        <v>153</v>
      </c>
      <c r="AR1442" s="97"/>
      <c r="AS1442" s="98">
        <v>5</v>
      </c>
      <c r="AT1442" s="98"/>
      <c r="AU1442" s="98"/>
      <c r="AV1442" s="98"/>
      <c r="AW1442" s="98"/>
      <c r="AX1442" s="98"/>
      <c r="AY1442" s="98"/>
      <c r="AZ1442" s="98"/>
      <c r="BA1442" s="98">
        <v>3</v>
      </c>
      <c r="BB1442" s="98"/>
      <c r="BC1442" s="98"/>
      <c r="BD1442" s="98"/>
      <c r="BE1442" s="98">
        <v>3</v>
      </c>
      <c r="BF1442" s="98">
        <v>4</v>
      </c>
      <c r="BG1442" s="98"/>
      <c r="BH1442" s="98"/>
      <c r="BI1442" s="98"/>
      <c r="BJ1442" s="98"/>
      <c r="BK1442" s="98"/>
      <c r="BL1442" s="98"/>
      <c r="BM1442" s="98"/>
      <c r="BN1442" s="99"/>
    </row>
    <row r="1443" spans="42:66">
      <c r="AP1443" s="17"/>
      <c r="AQ1443" s="100" t="s">
        <v>154</v>
      </c>
      <c r="AR1443" s="97"/>
      <c r="AS1443" s="98">
        <v>4</v>
      </c>
      <c r="AT1443" s="98"/>
      <c r="AU1443" s="98"/>
      <c r="AV1443" s="98"/>
      <c r="AW1443" s="98"/>
      <c r="AX1443" s="98"/>
      <c r="AY1443" s="98"/>
      <c r="AZ1443" s="98"/>
      <c r="BA1443" s="98">
        <v>3</v>
      </c>
      <c r="BB1443" s="98"/>
      <c r="BC1443" s="98"/>
      <c r="BD1443" s="98"/>
      <c r="BE1443" s="98">
        <v>3</v>
      </c>
      <c r="BF1443" s="98">
        <v>3</v>
      </c>
      <c r="BG1443" s="98"/>
      <c r="BH1443" s="98"/>
      <c r="BI1443" s="98"/>
      <c r="BJ1443" s="98"/>
      <c r="BK1443" s="98"/>
      <c r="BL1443" s="98"/>
      <c r="BM1443" s="98"/>
      <c r="BN1443" s="99"/>
    </row>
    <row r="1444" spans="42:66">
      <c r="AP1444" s="17"/>
      <c r="AQ1444" s="100" t="s">
        <v>155</v>
      </c>
      <c r="AR1444" s="97"/>
      <c r="AS1444" s="98">
        <v>3</v>
      </c>
      <c r="AT1444" s="98"/>
      <c r="AU1444" s="98"/>
      <c r="AV1444" s="98"/>
      <c r="AW1444" s="98"/>
      <c r="AX1444" s="98"/>
      <c r="AY1444" s="98"/>
      <c r="AZ1444" s="98"/>
      <c r="BA1444" s="98">
        <v>3</v>
      </c>
      <c r="BB1444" s="98"/>
      <c r="BC1444" s="98"/>
      <c r="BD1444" s="98"/>
      <c r="BE1444" s="98">
        <v>3</v>
      </c>
      <c r="BF1444" s="98">
        <v>3</v>
      </c>
      <c r="BG1444" s="98"/>
      <c r="BH1444" s="98"/>
      <c r="BI1444" s="98"/>
      <c r="BJ1444" s="98"/>
      <c r="BK1444" s="98"/>
      <c r="BL1444" s="98"/>
      <c r="BM1444" s="98"/>
      <c r="BN1444" s="99"/>
    </row>
    <row r="1445" spans="42:66">
      <c r="AP1445" s="17"/>
      <c r="AQ1445" s="100" t="s">
        <v>156</v>
      </c>
      <c r="AR1445" s="97"/>
      <c r="AS1445" s="98">
        <v>3</v>
      </c>
      <c r="AT1445" s="98"/>
      <c r="AU1445" s="98"/>
      <c r="AV1445" s="98"/>
      <c r="AW1445" s="98"/>
      <c r="AX1445" s="98"/>
      <c r="AY1445" s="98"/>
      <c r="AZ1445" s="98"/>
      <c r="BA1445" s="98">
        <v>3</v>
      </c>
      <c r="BB1445" s="98"/>
      <c r="BC1445" s="98"/>
      <c r="BD1445" s="98"/>
      <c r="BE1445" s="98">
        <v>3</v>
      </c>
      <c r="BF1445" s="98">
        <v>3</v>
      </c>
      <c r="BG1445" s="98"/>
      <c r="BH1445" s="98"/>
      <c r="BI1445" s="98"/>
      <c r="BJ1445" s="98"/>
      <c r="BK1445" s="98"/>
      <c r="BL1445" s="98"/>
      <c r="BM1445" s="98"/>
      <c r="BN1445" s="99"/>
    </row>
    <row r="1446" spans="42:66">
      <c r="AP1446" s="17"/>
      <c r="AQ1446" s="100" t="s">
        <v>157</v>
      </c>
      <c r="AR1446" s="97"/>
      <c r="AS1446" s="98">
        <v>4</v>
      </c>
      <c r="AT1446" s="98"/>
      <c r="AU1446" s="98"/>
      <c r="AV1446" s="98"/>
      <c r="AW1446" s="98"/>
      <c r="AX1446" s="98"/>
      <c r="AY1446" s="98"/>
      <c r="AZ1446" s="98"/>
      <c r="BA1446" s="98">
        <v>3</v>
      </c>
      <c r="BB1446" s="98"/>
      <c r="BC1446" s="98"/>
      <c r="BD1446" s="98"/>
      <c r="BE1446" s="98">
        <v>4</v>
      </c>
      <c r="BF1446" s="98">
        <v>3</v>
      </c>
      <c r="BG1446" s="98"/>
      <c r="BH1446" s="98"/>
      <c r="BI1446" s="98"/>
      <c r="BJ1446" s="98"/>
      <c r="BK1446" s="98"/>
      <c r="BL1446" s="98"/>
      <c r="BM1446" s="98"/>
      <c r="BN1446" s="99"/>
    </row>
    <row r="1447" spans="42:66">
      <c r="AP1447" s="15" t="s">
        <v>81</v>
      </c>
      <c r="AQ1447" s="93" t="s">
        <v>140</v>
      </c>
      <c r="AR1447" s="94"/>
      <c r="AS1447" s="95"/>
      <c r="AT1447" s="95"/>
      <c r="AU1447" s="95"/>
      <c r="AV1447" s="95"/>
      <c r="AW1447" s="95"/>
      <c r="AX1447" s="95"/>
      <c r="AY1447" s="95"/>
      <c r="AZ1447" s="95"/>
      <c r="BA1447" s="95">
        <v>4</v>
      </c>
      <c r="BB1447" s="95"/>
      <c r="BC1447" s="95"/>
      <c r="BD1447" s="95">
        <v>4</v>
      </c>
      <c r="BE1447" s="95"/>
      <c r="BF1447" s="95"/>
      <c r="BG1447" s="95"/>
      <c r="BH1447" s="95"/>
      <c r="BI1447" s="95"/>
      <c r="BJ1447" s="95"/>
      <c r="BK1447" s="95"/>
      <c r="BL1447" s="95"/>
      <c r="BM1447" s="95"/>
      <c r="BN1447" s="96"/>
    </row>
    <row r="1448" spans="42:66">
      <c r="AP1448" s="17"/>
      <c r="AQ1448" s="100" t="s">
        <v>141</v>
      </c>
      <c r="AR1448" s="97"/>
      <c r="AS1448" s="98"/>
      <c r="AT1448" s="98"/>
      <c r="AU1448" s="98"/>
      <c r="AV1448" s="98"/>
      <c r="AW1448" s="98"/>
      <c r="AX1448" s="98"/>
      <c r="AY1448" s="98"/>
      <c r="AZ1448" s="98"/>
      <c r="BA1448" s="98">
        <v>3</v>
      </c>
      <c r="BB1448" s="98"/>
      <c r="BC1448" s="98"/>
      <c r="BD1448" s="98">
        <v>4</v>
      </c>
      <c r="BE1448" s="98"/>
      <c r="BF1448" s="98"/>
      <c r="BG1448" s="98"/>
      <c r="BH1448" s="98"/>
      <c r="BI1448" s="98"/>
      <c r="BJ1448" s="98"/>
      <c r="BK1448" s="98"/>
      <c r="BL1448" s="98"/>
      <c r="BM1448" s="98"/>
      <c r="BN1448" s="99"/>
    </row>
    <row r="1449" spans="42:66">
      <c r="AP1449" s="17"/>
      <c r="AQ1449" s="100" t="s">
        <v>142</v>
      </c>
      <c r="AR1449" s="97"/>
      <c r="AS1449" s="98"/>
      <c r="AT1449" s="98"/>
      <c r="AU1449" s="98"/>
      <c r="AV1449" s="98"/>
      <c r="AW1449" s="98"/>
      <c r="AX1449" s="98"/>
      <c r="AY1449" s="98"/>
      <c r="AZ1449" s="98"/>
      <c r="BA1449" s="98">
        <v>5</v>
      </c>
      <c r="BB1449" s="98"/>
      <c r="BC1449" s="98"/>
      <c r="BD1449" s="98">
        <v>4</v>
      </c>
      <c r="BE1449" s="98"/>
      <c r="BF1449" s="98"/>
      <c r="BG1449" s="98"/>
      <c r="BH1449" s="98"/>
      <c r="BI1449" s="98"/>
      <c r="BJ1449" s="98"/>
      <c r="BK1449" s="98"/>
      <c r="BL1449" s="98"/>
      <c r="BM1449" s="98"/>
      <c r="BN1449" s="99"/>
    </row>
    <row r="1450" spans="42:66">
      <c r="AP1450" s="17"/>
      <c r="AQ1450" s="100" t="s">
        <v>143</v>
      </c>
      <c r="AR1450" s="97"/>
      <c r="AS1450" s="98"/>
      <c r="AT1450" s="98"/>
      <c r="AU1450" s="98"/>
      <c r="AV1450" s="98"/>
      <c r="AW1450" s="98"/>
      <c r="AX1450" s="98"/>
      <c r="AY1450" s="98"/>
      <c r="AZ1450" s="98"/>
      <c r="BA1450" s="98">
        <v>5</v>
      </c>
      <c r="BB1450" s="98"/>
      <c r="BC1450" s="98"/>
      <c r="BD1450" s="98">
        <v>6</v>
      </c>
      <c r="BE1450" s="98"/>
      <c r="BF1450" s="98"/>
      <c r="BG1450" s="98"/>
      <c r="BH1450" s="98"/>
      <c r="BI1450" s="98"/>
      <c r="BJ1450" s="98"/>
      <c r="BK1450" s="98"/>
      <c r="BL1450" s="98"/>
      <c r="BM1450" s="98"/>
      <c r="BN1450" s="99"/>
    </row>
    <row r="1451" spans="42:66">
      <c r="AP1451" s="17"/>
      <c r="AQ1451" s="100" t="s">
        <v>144</v>
      </c>
      <c r="AR1451" s="97"/>
      <c r="AS1451" s="98"/>
      <c r="AT1451" s="98"/>
      <c r="AU1451" s="98"/>
      <c r="AV1451" s="98"/>
      <c r="AW1451" s="98"/>
      <c r="AX1451" s="98"/>
      <c r="AY1451" s="98"/>
      <c r="AZ1451" s="98"/>
      <c r="BA1451" s="98">
        <v>4</v>
      </c>
      <c r="BB1451" s="98"/>
      <c r="BC1451" s="98"/>
      <c r="BD1451" s="98">
        <v>4</v>
      </c>
      <c r="BE1451" s="98"/>
      <c r="BF1451" s="98"/>
      <c r="BG1451" s="98"/>
      <c r="BH1451" s="98"/>
      <c r="BI1451" s="98"/>
      <c r="BJ1451" s="98"/>
      <c r="BK1451" s="98"/>
      <c r="BL1451" s="98"/>
      <c r="BM1451" s="98"/>
      <c r="BN1451" s="99"/>
    </row>
    <row r="1452" spans="42:66">
      <c r="AP1452" s="17"/>
      <c r="AQ1452" s="100" t="s">
        <v>145</v>
      </c>
      <c r="AR1452" s="97"/>
      <c r="AS1452" s="98"/>
      <c r="AT1452" s="98"/>
      <c r="AU1452" s="98"/>
      <c r="AV1452" s="98"/>
      <c r="AW1452" s="98"/>
      <c r="AX1452" s="98"/>
      <c r="AY1452" s="98"/>
      <c r="AZ1452" s="98"/>
      <c r="BA1452" s="98">
        <v>3</v>
      </c>
      <c r="BB1452" s="98"/>
      <c r="BC1452" s="98"/>
      <c r="BD1452" s="98">
        <v>6</v>
      </c>
      <c r="BE1452" s="98"/>
      <c r="BF1452" s="98"/>
      <c r="BG1452" s="98"/>
      <c r="BH1452" s="98"/>
      <c r="BI1452" s="98"/>
      <c r="BJ1452" s="98"/>
      <c r="BK1452" s="98"/>
      <c r="BL1452" s="98"/>
      <c r="BM1452" s="98"/>
      <c r="BN1452" s="99"/>
    </row>
    <row r="1453" spans="42:66">
      <c r="AP1453" s="17"/>
      <c r="AQ1453" s="100" t="s">
        <v>146</v>
      </c>
      <c r="AR1453" s="97"/>
      <c r="AS1453" s="98"/>
      <c r="AT1453" s="98"/>
      <c r="AU1453" s="98"/>
      <c r="AV1453" s="98"/>
      <c r="AW1453" s="98"/>
      <c r="AX1453" s="98"/>
      <c r="AY1453" s="98"/>
      <c r="AZ1453" s="98"/>
      <c r="BA1453" s="98">
        <v>5</v>
      </c>
      <c r="BB1453" s="98"/>
      <c r="BC1453" s="98"/>
      <c r="BD1453" s="98">
        <v>5</v>
      </c>
      <c r="BE1453" s="98"/>
      <c r="BF1453" s="98"/>
      <c r="BG1453" s="98"/>
      <c r="BH1453" s="98"/>
      <c r="BI1453" s="98"/>
      <c r="BJ1453" s="98"/>
      <c r="BK1453" s="98"/>
      <c r="BL1453" s="98"/>
      <c r="BM1453" s="98"/>
      <c r="BN1453" s="99"/>
    </row>
    <row r="1454" spans="42:66">
      <c r="AP1454" s="17"/>
      <c r="AQ1454" s="100" t="s">
        <v>147</v>
      </c>
      <c r="AR1454" s="97"/>
      <c r="AS1454" s="98"/>
      <c r="AT1454" s="98"/>
      <c r="AU1454" s="98"/>
      <c r="AV1454" s="98"/>
      <c r="AW1454" s="98"/>
      <c r="AX1454" s="98"/>
      <c r="AY1454" s="98"/>
      <c r="AZ1454" s="98"/>
      <c r="BA1454" s="98">
        <v>4</v>
      </c>
      <c r="BB1454" s="98"/>
      <c r="BC1454" s="98"/>
      <c r="BD1454" s="98">
        <v>3</v>
      </c>
      <c r="BE1454" s="98"/>
      <c r="BF1454" s="98"/>
      <c r="BG1454" s="98"/>
      <c r="BH1454" s="98"/>
      <c r="BI1454" s="98"/>
      <c r="BJ1454" s="98"/>
      <c r="BK1454" s="98"/>
      <c r="BL1454" s="98"/>
      <c r="BM1454" s="98"/>
      <c r="BN1454" s="99"/>
    </row>
    <row r="1455" spans="42:66">
      <c r="AP1455" s="17"/>
      <c r="AQ1455" s="100" t="s">
        <v>148</v>
      </c>
      <c r="AR1455" s="97"/>
      <c r="AS1455" s="98"/>
      <c r="AT1455" s="98"/>
      <c r="AU1455" s="98"/>
      <c r="AV1455" s="98"/>
      <c r="AW1455" s="98"/>
      <c r="AX1455" s="98"/>
      <c r="AY1455" s="98"/>
      <c r="AZ1455" s="98"/>
      <c r="BA1455" s="98">
        <v>4</v>
      </c>
      <c r="BB1455" s="98"/>
      <c r="BC1455" s="98"/>
      <c r="BD1455" s="98">
        <v>4</v>
      </c>
      <c r="BE1455" s="98"/>
      <c r="BF1455" s="98"/>
      <c r="BG1455" s="98"/>
      <c r="BH1455" s="98"/>
      <c r="BI1455" s="98"/>
      <c r="BJ1455" s="98"/>
      <c r="BK1455" s="98"/>
      <c r="BL1455" s="98"/>
      <c r="BM1455" s="98"/>
      <c r="BN1455" s="99"/>
    </row>
    <row r="1456" spans="42:66">
      <c r="AP1456" s="17"/>
      <c r="AQ1456" s="100" t="s">
        <v>149</v>
      </c>
      <c r="AR1456" s="97"/>
      <c r="AS1456" s="98"/>
      <c r="AT1456" s="98"/>
      <c r="AU1456" s="98"/>
      <c r="AV1456" s="98"/>
      <c r="AW1456" s="98"/>
      <c r="AX1456" s="98"/>
      <c r="AY1456" s="98"/>
      <c r="AZ1456" s="98"/>
      <c r="BA1456" s="98">
        <v>3</v>
      </c>
      <c r="BB1456" s="98"/>
      <c r="BC1456" s="98"/>
      <c r="BD1456" s="98">
        <v>3</v>
      </c>
      <c r="BE1456" s="98"/>
      <c r="BF1456" s="98"/>
      <c r="BG1456" s="98"/>
      <c r="BH1456" s="98"/>
      <c r="BI1456" s="98"/>
      <c r="BJ1456" s="98"/>
      <c r="BK1456" s="98"/>
      <c r="BL1456" s="98"/>
      <c r="BM1456" s="98"/>
      <c r="BN1456" s="99"/>
    </row>
    <row r="1457" spans="42:66">
      <c r="AP1457" s="17"/>
      <c r="AQ1457" s="100" t="s">
        <v>150</v>
      </c>
      <c r="AR1457" s="97"/>
      <c r="AS1457" s="98"/>
      <c r="AT1457" s="98"/>
      <c r="AU1457" s="98"/>
      <c r="AV1457" s="98"/>
      <c r="AW1457" s="98"/>
      <c r="AX1457" s="98"/>
      <c r="AY1457" s="98"/>
      <c r="AZ1457" s="98"/>
      <c r="BA1457" s="98">
        <v>3</v>
      </c>
      <c r="BB1457" s="98"/>
      <c r="BC1457" s="98"/>
      <c r="BD1457" s="98">
        <v>3</v>
      </c>
      <c r="BE1457" s="98"/>
      <c r="BF1457" s="98"/>
      <c r="BG1457" s="98"/>
      <c r="BH1457" s="98"/>
      <c r="BI1457" s="98"/>
      <c r="BJ1457" s="98"/>
      <c r="BK1457" s="98"/>
      <c r="BL1457" s="98"/>
      <c r="BM1457" s="98"/>
      <c r="BN1457" s="99"/>
    </row>
    <row r="1458" spans="42:66">
      <c r="AP1458" s="17"/>
      <c r="AQ1458" s="100" t="s">
        <v>151</v>
      </c>
      <c r="AR1458" s="97"/>
      <c r="AS1458" s="98"/>
      <c r="AT1458" s="98"/>
      <c r="AU1458" s="98"/>
      <c r="AV1458" s="98"/>
      <c r="AW1458" s="98"/>
      <c r="AX1458" s="98"/>
      <c r="AY1458" s="98"/>
      <c r="AZ1458" s="98"/>
      <c r="BA1458" s="98">
        <v>3</v>
      </c>
      <c r="BB1458" s="98"/>
      <c r="BC1458" s="98"/>
      <c r="BD1458" s="98">
        <v>3</v>
      </c>
      <c r="BE1458" s="98"/>
      <c r="BF1458" s="98"/>
      <c r="BG1458" s="98"/>
      <c r="BH1458" s="98"/>
      <c r="BI1458" s="98"/>
      <c r="BJ1458" s="98"/>
      <c r="BK1458" s="98"/>
      <c r="BL1458" s="98"/>
      <c r="BM1458" s="98"/>
      <c r="BN1458" s="99"/>
    </row>
    <row r="1459" spans="42:66">
      <c r="AP1459" s="17"/>
      <c r="AQ1459" s="100" t="s">
        <v>152</v>
      </c>
      <c r="AR1459" s="97"/>
      <c r="AS1459" s="98"/>
      <c r="AT1459" s="98"/>
      <c r="AU1459" s="98"/>
      <c r="AV1459" s="98"/>
      <c r="AW1459" s="98"/>
      <c r="AX1459" s="98"/>
      <c r="AY1459" s="98"/>
      <c r="AZ1459" s="98"/>
      <c r="BA1459" s="98">
        <v>3</v>
      </c>
      <c r="BB1459" s="98"/>
      <c r="BC1459" s="98"/>
      <c r="BD1459" s="98">
        <v>3</v>
      </c>
      <c r="BE1459" s="98"/>
      <c r="BF1459" s="98"/>
      <c r="BG1459" s="98"/>
      <c r="BH1459" s="98"/>
      <c r="BI1459" s="98"/>
      <c r="BJ1459" s="98"/>
      <c r="BK1459" s="98"/>
      <c r="BL1459" s="98"/>
      <c r="BM1459" s="98"/>
      <c r="BN1459" s="99"/>
    </row>
    <row r="1460" spans="42:66">
      <c r="AP1460" s="17"/>
      <c r="AQ1460" s="100" t="s">
        <v>153</v>
      </c>
      <c r="AR1460" s="97"/>
      <c r="AS1460" s="98"/>
      <c r="AT1460" s="98"/>
      <c r="AU1460" s="98"/>
      <c r="AV1460" s="98"/>
      <c r="AW1460" s="98"/>
      <c r="AX1460" s="98"/>
      <c r="AY1460" s="98"/>
      <c r="AZ1460" s="98"/>
      <c r="BA1460" s="98">
        <v>5</v>
      </c>
      <c r="BB1460" s="98"/>
      <c r="BC1460" s="98"/>
      <c r="BD1460" s="98">
        <v>6</v>
      </c>
      <c r="BE1460" s="98"/>
      <c r="BF1460" s="98"/>
      <c r="BG1460" s="98"/>
      <c r="BH1460" s="98"/>
      <c r="BI1460" s="98"/>
      <c r="BJ1460" s="98"/>
      <c r="BK1460" s="98"/>
      <c r="BL1460" s="98"/>
      <c r="BM1460" s="98"/>
      <c r="BN1460" s="99"/>
    </row>
    <row r="1461" spans="42:66">
      <c r="AP1461" s="17"/>
      <c r="AQ1461" s="100" t="s">
        <v>154</v>
      </c>
      <c r="AR1461" s="97"/>
      <c r="AS1461" s="98"/>
      <c r="AT1461" s="98"/>
      <c r="AU1461" s="98"/>
      <c r="AV1461" s="98"/>
      <c r="AW1461" s="98"/>
      <c r="AX1461" s="98"/>
      <c r="AY1461" s="98"/>
      <c r="AZ1461" s="98"/>
      <c r="BA1461" s="98">
        <v>4</v>
      </c>
      <c r="BB1461" s="98"/>
      <c r="BC1461" s="98"/>
      <c r="BD1461" s="98">
        <v>3</v>
      </c>
      <c r="BE1461" s="98"/>
      <c r="BF1461" s="98"/>
      <c r="BG1461" s="98"/>
      <c r="BH1461" s="98"/>
      <c r="BI1461" s="98"/>
      <c r="BJ1461" s="98"/>
      <c r="BK1461" s="98"/>
      <c r="BL1461" s="98"/>
      <c r="BM1461" s="98"/>
      <c r="BN1461" s="99"/>
    </row>
    <row r="1462" spans="42:66">
      <c r="AP1462" s="17"/>
      <c r="AQ1462" s="100" t="s">
        <v>155</v>
      </c>
      <c r="AR1462" s="97"/>
      <c r="AS1462" s="98"/>
      <c r="AT1462" s="98"/>
      <c r="AU1462" s="98"/>
      <c r="AV1462" s="98"/>
      <c r="AW1462" s="98"/>
      <c r="AX1462" s="98"/>
      <c r="AY1462" s="98"/>
      <c r="AZ1462" s="98"/>
      <c r="BA1462" s="98">
        <v>3</v>
      </c>
      <c r="BB1462" s="98"/>
      <c r="BC1462" s="98"/>
      <c r="BD1462" s="98">
        <v>3</v>
      </c>
      <c r="BE1462" s="98"/>
      <c r="BF1462" s="98"/>
      <c r="BG1462" s="98"/>
      <c r="BH1462" s="98"/>
      <c r="BI1462" s="98"/>
      <c r="BJ1462" s="98"/>
      <c r="BK1462" s="98"/>
      <c r="BL1462" s="98"/>
      <c r="BM1462" s="98"/>
      <c r="BN1462" s="99"/>
    </row>
    <row r="1463" spans="42:66">
      <c r="AP1463" s="17"/>
      <c r="AQ1463" s="100" t="s">
        <v>156</v>
      </c>
      <c r="AR1463" s="97"/>
      <c r="AS1463" s="98"/>
      <c r="AT1463" s="98"/>
      <c r="AU1463" s="98"/>
      <c r="AV1463" s="98"/>
      <c r="AW1463" s="98"/>
      <c r="AX1463" s="98"/>
      <c r="AY1463" s="98"/>
      <c r="AZ1463" s="98"/>
      <c r="BA1463" s="98">
        <v>4</v>
      </c>
      <c r="BB1463" s="98"/>
      <c r="BC1463" s="98"/>
      <c r="BD1463" s="98">
        <v>3</v>
      </c>
      <c r="BE1463" s="98"/>
      <c r="BF1463" s="98"/>
      <c r="BG1463" s="98"/>
      <c r="BH1463" s="98"/>
      <c r="BI1463" s="98"/>
      <c r="BJ1463" s="98"/>
      <c r="BK1463" s="98"/>
      <c r="BL1463" s="98"/>
      <c r="BM1463" s="98"/>
      <c r="BN1463" s="99"/>
    </row>
    <row r="1464" spans="42:66">
      <c r="AP1464" s="17"/>
      <c r="AQ1464" s="100" t="s">
        <v>157</v>
      </c>
      <c r="AR1464" s="97"/>
      <c r="AS1464" s="98"/>
      <c r="AT1464" s="98"/>
      <c r="AU1464" s="98"/>
      <c r="AV1464" s="98"/>
      <c r="AW1464" s="98"/>
      <c r="AX1464" s="98"/>
      <c r="AY1464" s="98"/>
      <c r="AZ1464" s="98"/>
      <c r="BA1464" s="98">
        <v>3</v>
      </c>
      <c r="BB1464" s="98"/>
      <c r="BC1464" s="98"/>
      <c r="BD1464" s="98">
        <v>4</v>
      </c>
      <c r="BE1464" s="98"/>
      <c r="BF1464" s="98"/>
      <c r="BG1464" s="98"/>
      <c r="BH1464" s="98"/>
      <c r="BI1464" s="98"/>
      <c r="BJ1464" s="98"/>
      <c r="BK1464" s="98"/>
      <c r="BL1464" s="98"/>
      <c r="BM1464" s="98"/>
      <c r="BN1464" s="99"/>
    </row>
    <row r="1465" spans="42:66">
      <c r="AP1465" s="15" t="s">
        <v>48</v>
      </c>
      <c r="AQ1465" s="93" t="s">
        <v>140</v>
      </c>
      <c r="AR1465" s="94"/>
      <c r="AS1465" s="95"/>
      <c r="AT1465" s="95"/>
      <c r="AU1465" s="95"/>
      <c r="AV1465" s="95"/>
      <c r="AW1465" s="95"/>
      <c r="AX1465" s="95"/>
      <c r="AY1465" s="95"/>
      <c r="AZ1465" s="95"/>
      <c r="BA1465" s="95"/>
      <c r="BB1465" s="95"/>
      <c r="BC1465" s="95"/>
      <c r="BD1465" s="95"/>
      <c r="BE1465" s="95"/>
      <c r="BF1465" s="95"/>
      <c r="BG1465" s="95"/>
      <c r="BH1465" s="95">
        <v>3</v>
      </c>
      <c r="BI1465" s="95"/>
      <c r="BJ1465" s="95"/>
      <c r="BK1465" s="95"/>
      <c r="BL1465" s="95"/>
      <c r="BM1465" s="95"/>
      <c r="BN1465" s="96"/>
    </row>
    <row r="1466" spans="42:66">
      <c r="AP1466" s="17"/>
      <c r="AQ1466" s="100" t="s">
        <v>141</v>
      </c>
      <c r="AR1466" s="97"/>
      <c r="AS1466" s="98"/>
      <c r="AT1466" s="98"/>
      <c r="AU1466" s="98"/>
      <c r="AV1466" s="98"/>
      <c r="AW1466" s="98"/>
      <c r="AX1466" s="98"/>
      <c r="AY1466" s="98"/>
      <c r="AZ1466" s="98"/>
      <c r="BA1466" s="98"/>
      <c r="BB1466" s="98"/>
      <c r="BC1466" s="98"/>
      <c r="BD1466" s="98"/>
      <c r="BE1466" s="98"/>
      <c r="BF1466" s="98"/>
      <c r="BG1466" s="98"/>
      <c r="BH1466" s="98">
        <v>3</v>
      </c>
      <c r="BI1466" s="98"/>
      <c r="BJ1466" s="98"/>
      <c r="BK1466" s="98"/>
      <c r="BL1466" s="98"/>
      <c r="BM1466" s="98"/>
      <c r="BN1466" s="99"/>
    </row>
    <row r="1467" spans="42:66">
      <c r="AP1467" s="17"/>
      <c r="AQ1467" s="100" t="s">
        <v>142</v>
      </c>
      <c r="AR1467" s="97"/>
      <c r="AS1467" s="98"/>
      <c r="AT1467" s="98"/>
      <c r="AU1467" s="98"/>
      <c r="AV1467" s="98"/>
      <c r="AW1467" s="98"/>
      <c r="AX1467" s="98"/>
      <c r="AY1467" s="98"/>
      <c r="AZ1467" s="98"/>
      <c r="BA1467" s="98"/>
      <c r="BB1467" s="98"/>
      <c r="BC1467" s="98"/>
      <c r="BD1467" s="98"/>
      <c r="BE1467" s="98"/>
      <c r="BF1467" s="98"/>
      <c r="BG1467" s="98"/>
      <c r="BH1467" s="98">
        <v>3</v>
      </c>
      <c r="BI1467" s="98"/>
      <c r="BJ1467" s="98"/>
      <c r="BK1467" s="98"/>
      <c r="BL1467" s="98"/>
      <c r="BM1467" s="98"/>
      <c r="BN1467" s="99"/>
    </row>
    <row r="1468" spans="42:66">
      <c r="AP1468" s="17"/>
      <c r="AQ1468" s="100" t="s">
        <v>143</v>
      </c>
      <c r="AR1468" s="97"/>
      <c r="AS1468" s="98"/>
      <c r="AT1468" s="98"/>
      <c r="AU1468" s="98"/>
      <c r="AV1468" s="98"/>
      <c r="AW1468" s="98"/>
      <c r="AX1468" s="98"/>
      <c r="AY1468" s="98"/>
      <c r="AZ1468" s="98"/>
      <c r="BA1468" s="98"/>
      <c r="BB1468" s="98"/>
      <c r="BC1468" s="98"/>
      <c r="BD1468" s="98"/>
      <c r="BE1468" s="98"/>
      <c r="BF1468" s="98"/>
      <c r="BG1468" s="98"/>
      <c r="BH1468" s="98">
        <v>4</v>
      </c>
      <c r="BI1468" s="98"/>
      <c r="BJ1468" s="98"/>
      <c r="BK1468" s="98"/>
      <c r="BL1468" s="98"/>
      <c r="BM1468" s="98"/>
      <c r="BN1468" s="99"/>
    </row>
    <row r="1469" spans="42:66">
      <c r="AP1469" s="17"/>
      <c r="AQ1469" s="100" t="s">
        <v>144</v>
      </c>
      <c r="AR1469" s="97"/>
      <c r="AS1469" s="98"/>
      <c r="AT1469" s="98"/>
      <c r="AU1469" s="98"/>
      <c r="AV1469" s="98"/>
      <c r="AW1469" s="98"/>
      <c r="AX1469" s="98"/>
      <c r="AY1469" s="98"/>
      <c r="AZ1469" s="98"/>
      <c r="BA1469" s="98"/>
      <c r="BB1469" s="98"/>
      <c r="BC1469" s="98"/>
      <c r="BD1469" s="98"/>
      <c r="BE1469" s="98"/>
      <c r="BF1469" s="98"/>
      <c r="BG1469" s="98"/>
      <c r="BH1469" s="98">
        <v>3</v>
      </c>
      <c r="BI1469" s="98"/>
      <c r="BJ1469" s="98"/>
      <c r="BK1469" s="98"/>
      <c r="BL1469" s="98"/>
      <c r="BM1469" s="98"/>
      <c r="BN1469" s="99"/>
    </row>
    <row r="1470" spans="42:66">
      <c r="AP1470" s="17"/>
      <c r="AQ1470" s="100" t="s">
        <v>145</v>
      </c>
      <c r="AR1470" s="97"/>
      <c r="AS1470" s="98"/>
      <c r="AT1470" s="98"/>
      <c r="AU1470" s="98"/>
      <c r="AV1470" s="98"/>
      <c r="AW1470" s="98"/>
      <c r="AX1470" s="98"/>
      <c r="AY1470" s="98"/>
      <c r="AZ1470" s="98"/>
      <c r="BA1470" s="98"/>
      <c r="BB1470" s="98"/>
      <c r="BC1470" s="98"/>
      <c r="BD1470" s="98"/>
      <c r="BE1470" s="98"/>
      <c r="BF1470" s="98"/>
      <c r="BG1470" s="98"/>
      <c r="BH1470" s="98">
        <v>2</v>
      </c>
      <c r="BI1470" s="98"/>
      <c r="BJ1470" s="98"/>
      <c r="BK1470" s="98"/>
      <c r="BL1470" s="98"/>
      <c r="BM1470" s="98"/>
      <c r="BN1470" s="99"/>
    </row>
    <row r="1471" spans="42:66">
      <c r="AP1471" s="17"/>
      <c r="AQ1471" s="100" t="s">
        <v>146</v>
      </c>
      <c r="AR1471" s="97"/>
      <c r="AS1471" s="98"/>
      <c r="AT1471" s="98"/>
      <c r="AU1471" s="98"/>
      <c r="AV1471" s="98"/>
      <c r="AW1471" s="98"/>
      <c r="AX1471" s="98"/>
      <c r="AY1471" s="98"/>
      <c r="AZ1471" s="98"/>
      <c r="BA1471" s="98"/>
      <c r="BB1471" s="98"/>
      <c r="BC1471" s="98"/>
      <c r="BD1471" s="98"/>
      <c r="BE1471" s="98"/>
      <c r="BF1471" s="98"/>
      <c r="BG1471" s="98"/>
      <c r="BH1471" s="98">
        <v>5</v>
      </c>
      <c r="BI1471" s="98"/>
      <c r="BJ1471" s="98"/>
      <c r="BK1471" s="98"/>
      <c r="BL1471" s="98"/>
      <c r="BM1471" s="98"/>
      <c r="BN1471" s="99"/>
    </row>
    <row r="1472" spans="42:66">
      <c r="AP1472" s="17"/>
      <c r="AQ1472" s="100" t="s">
        <v>147</v>
      </c>
      <c r="AR1472" s="97"/>
      <c r="AS1472" s="98"/>
      <c r="AT1472" s="98"/>
      <c r="AU1472" s="98"/>
      <c r="AV1472" s="98"/>
      <c r="AW1472" s="98"/>
      <c r="AX1472" s="98"/>
      <c r="AY1472" s="98"/>
      <c r="AZ1472" s="98"/>
      <c r="BA1472" s="98"/>
      <c r="BB1472" s="98"/>
      <c r="BC1472" s="98"/>
      <c r="BD1472" s="98"/>
      <c r="BE1472" s="98"/>
      <c r="BF1472" s="98"/>
      <c r="BG1472" s="98"/>
      <c r="BH1472" s="98">
        <v>3</v>
      </c>
      <c r="BI1472" s="98"/>
      <c r="BJ1472" s="98"/>
      <c r="BK1472" s="98"/>
      <c r="BL1472" s="98"/>
      <c r="BM1472" s="98"/>
      <c r="BN1472" s="99"/>
    </row>
    <row r="1473" spans="42:66">
      <c r="AP1473" s="17"/>
      <c r="AQ1473" s="100" t="s">
        <v>148</v>
      </c>
      <c r="AR1473" s="97"/>
      <c r="AS1473" s="98"/>
      <c r="AT1473" s="98"/>
      <c r="AU1473" s="98"/>
      <c r="AV1473" s="98"/>
      <c r="AW1473" s="98"/>
      <c r="AX1473" s="98"/>
      <c r="AY1473" s="98"/>
      <c r="AZ1473" s="98"/>
      <c r="BA1473" s="98"/>
      <c r="BB1473" s="98"/>
      <c r="BC1473" s="98"/>
      <c r="BD1473" s="98"/>
      <c r="BE1473" s="98"/>
      <c r="BF1473" s="98"/>
      <c r="BG1473" s="98"/>
      <c r="BH1473" s="98">
        <v>4</v>
      </c>
      <c r="BI1473" s="98"/>
      <c r="BJ1473" s="98"/>
      <c r="BK1473" s="98"/>
      <c r="BL1473" s="98"/>
      <c r="BM1473" s="98"/>
      <c r="BN1473" s="99"/>
    </row>
    <row r="1474" spans="42:66">
      <c r="AP1474" s="17"/>
      <c r="AQ1474" s="100" t="s">
        <v>149</v>
      </c>
      <c r="AR1474" s="97"/>
      <c r="AS1474" s="98"/>
      <c r="AT1474" s="98"/>
      <c r="AU1474" s="98"/>
      <c r="AV1474" s="98"/>
      <c r="AW1474" s="98"/>
      <c r="AX1474" s="98"/>
      <c r="AY1474" s="98"/>
      <c r="AZ1474" s="98"/>
      <c r="BA1474" s="98"/>
      <c r="BB1474" s="98"/>
      <c r="BC1474" s="98"/>
      <c r="BD1474" s="98"/>
      <c r="BE1474" s="98"/>
      <c r="BF1474" s="98"/>
      <c r="BG1474" s="98"/>
      <c r="BH1474" s="98">
        <v>3</v>
      </c>
      <c r="BI1474" s="98"/>
      <c r="BJ1474" s="98"/>
      <c r="BK1474" s="98"/>
      <c r="BL1474" s="98"/>
      <c r="BM1474" s="98"/>
      <c r="BN1474" s="99"/>
    </row>
    <row r="1475" spans="42:66">
      <c r="AP1475" s="17"/>
      <c r="AQ1475" s="100" t="s">
        <v>150</v>
      </c>
      <c r="AR1475" s="97"/>
      <c r="AS1475" s="98"/>
      <c r="AT1475" s="98"/>
      <c r="AU1475" s="98"/>
      <c r="AV1475" s="98"/>
      <c r="AW1475" s="98"/>
      <c r="AX1475" s="98"/>
      <c r="AY1475" s="98"/>
      <c r="AZ1475" s="98"/>
      <c r="BA1475" s="98"/>
      <c r="BB1475" s="98"/>
      <c r="BC1475" s="98"/>
      <c r="BD1475" s="98"/>
      <c r="BE1475" s="98"/>
      <c r="BF1475" s="98"/>
      <c r="BG1475" s="98"/>
      <c r="BH1475" s="98">
        <v>4</v>
      </c>
      <c r="BI1475" s="98"/>
      <c r="BJ1475" s="98"/>
      <c r="BK1475" s="98"/>
      <c r="BL1475" s="98"/>
      <c r="BM1475" s="98"/>
      <c r="BN1475" s="99"/>
    </row>
    <row r="1476" spans="42:66">
      <c r="AP1476" s="17"/>
      <c r="AQ1476" s="100" t="s">
        <v>151</v>
      </c>
      <c r="AR1476" s="97"/>
      <c r="AS1476" s="98"/>
      <c r="AT1476" s="98"/>
      <c r="AU1476" s="98"/>
      <c r="AV1476" s="98"/>
      <c r="AW1476" s="98"/>
      <c r="AX1476" s="98"/>
      <c r="AY1476" s="98"/>
      <c r="AZ1476" s="98"/>
      <c r="BA1476" s="98"/>
      <c r="BB1476" s="98"/>
      <c r="BC1476" s="98"/>
      <c r="BD1476" s="98"/>
      <c r="BE1476" s="98"/>
      <c r="BF1476" s="98"/>
      <c r="BG1476" s="98"/>
      <c r="BH1476" s="98">
        <v>3</v>
      </c>
      <c r="BI1476" s="98"/>
      <c r="BJ1476" s="98"/>
      <c r="BK1476" s="98"/>
      <c r="BL1476" s="98"/>
      <c r="BM1476" s="98"/>
      <c r="BN1476" s="99"/>
    </row>
    <row r="1477" spans="42:66">
      <c r="AP1477" s="17"/>
      <c r="AQ1477" s="100" t="s">
        <v>152</v>
      </c>
      <c r="AR1477" s="97"/>
      <c r="AS1477" s="98"/>
      <c r="AT1477" s="98"/>
      <c r="AU1477" s="98"/>
      <c r="AV1477" s="98"/>
      <c r="AW1477" s="98"/>
      <c r="AX1477" s="98"/>
      <c r="AY1477" s="98"/>
      <c r="AZ1477" s="98"/>
      <c r="BA1477" s="98"/>
      <c r="BB1477" s="98"/>
      <c r="BC1477" s="98"/>
      <c r="BD1477" s="98"/>
      <c r="BE1477" s="98"/>
      <c r="BF1477" s="98"/>
      <c r="BG1477" s="98"/>
      <c r="BH1477" s="98">
        <v>2</v>
      </c>
      <c r="BI1477" s="98"/>
      <c r="BJ1477" s="98"/>
      <c r="BK1477" s="98"/>
      <c r="BL1477" s="98"/>
      <c r="BM1477" s="98"/>
      <c r="BN1477" s="99"/>
    </row>
    <row r="1478" spans="42:66">
      <c r="AP1478" s="17"/>
      <c r="AQ1478" s="100" t="s">
        <v>153</v>
      </c>
      <c r="AR1478" s="97"/>
      <c r="AS1478" s="98"/>
      <c r="AT1478" s="98"/>
      <c r="AU1478" s="98"/>
      <c r="AV1478" s="98"/>
      <c r="AW1478" s="98"/>
      <c r="AX1478" s="98"/>
      <c r="AY1478" s="98"/>
      <c r="AZ1478" s="98"/>
      <c r="BA1478" s="98"/>
      <c r="BB1478" s="98"/>
      <c r="BC1478" s="98"/>
      <c r="BD1478" s="98"/>
      <c r="BE1478" s="98"/>
      <c r="BF1478" s="98"/>
      <c r="BG1478" s="98"/>
      <c r="BH1478" s="98">
        <v>4</v>
      </c>
      <c r="BI1478" s="98"/>
      <c r="BJ1478" s="98"/>
      <c r="BK1478" s="98"/>
      <c r="BL1478" s="98"/>
      <c r="BM1478" s="98"/>
      <c r="BN1478" s="99"/>
    </row>
    <row r="1479" spans="42:66">
      <c r="AP1479" s="17"/>
      <c r="AQ1479" s="100" t="s">
        <v>154</v>
      </c>
      <c r="AR1479" s="97"/>
      <c r="AS1479" s="98"/>
      <c r="AT1479" s="98"/>
      <c r="AU1479" s="98"/>
      <c r="AV1479" s="98"/>
      <c r="AW1479" s="98"/>
      <c r="AX1479" s="98"/>
      <c r="AY1479" s="98"/>
      <c r="AZ1479" s="98"/>
      <c r="BA1479" s="98"/>
      <c r="BB1479" s="98"/>
      <c r="BC1479" s="98"/>
      <c r="BD1479" s="98"/>
      <c r="BE1479" s="98"/>
      <c r="BF1479" s="98"/>
      <c r="BG1479" s="98"/>
      <c r="BH1479" s="98">
        <v>3</v>
      </c>
      <c r="BI1479" s="98"/>
      <c r="BJ1479" s="98"/>
      <c r="BK1479" s="98"/>
      <c r="BL1479" s="98"/>
      <c r="BM1479" s="98"/>
      <c r="BN1479" s="99"/>
    </row>
    <row r="1480" spans="42:66">
      <c r="AP1480" s="17"/>
      <c r="AQ1480" s="100" t="s">
        <v>155</v>
      </c>
      <c r="AR1480" s="97"/>
      <c r="AS1480" s="98"/>
      <c r="AT1480" s="98"/>
      <c r="AU1480" s="98"/>
      <c r="AV1480" s="98"/>
      <c r="AW1480" s="98"/>
      <c r="AX1480" s="98"/>
      <c r="AY1480" s="98"/>
      <c r="AZ1480" s="98"/>
      <c r="BA1480" s="98"/>
      <c r="BB1480" s="98"/>
      <c r="BC1480" s="98"/>
      <c r="BD1480" s="98"/>
      <c r="BE1480" s="98"/>
      <c r="BF1480" s="98"/>
      <c r="BG1480" s="98"/>
      <c r="BH1480" s="98">
        <v>3</v>
      </c>
      <c r="BI1480" s="98"/>
      <c r="BJ1480" s="98"/>
      <c r="BK1480" s="98"/>
      <c r="BL1480" s="98"/>
      <c r="BM1480" s="98"/>
      <c r="BN1480" s="99"/>
    </row>
    <row r="1481" spans="42:66">
      <c r="AP1481" s="17"/>
      <c r="AQ1481" s="100" t="s">
        <v>156</v>
      </c>
      <c r="AR1481" s="97"/>
      <c r="AS1481" s="98"/>
      <c r="AT1481" s="98"/>
      <c r="AU1481" s="98"/>
      <c r="AV1481" s="98"/>
      <c r="AW1481" s="98"/>
      <c r="AX1481" s="98"/>
      <c r="AY1481" s="98"/>
      <c r="AZ1481" s="98"/>
      <c r="BA1481" s="98"/>
      <c r="BB1481" s="98"/>
      <c r="BC1481" s="98"/>
      <c r="BD1481" s="98"/>
      <c r="BE1481" s="98"/>
      <c r="BF1481" s="98"/>
      <c r="BG1481" s="98"/>
      <c r="BH1481" s="98">
        <v>3</v>
      </c>
      <c r="BI1481" s="98"/>
      <c r="BJ1481" s="98"/>
      <c r="BK1481" s="98"/>
      <c r="BL1481" s="98"/>
      <c r="BM1481" s="98"/>
      <c r="BN1481" s="99"/>
    </row>
    <row r="1482" spans="42:66">
      <c r="AP1482" s="17"/>
      <c r="AQ1482" s="100" t="s">
        <v>157</v>
      </c>
      <c r="AR1482" s="97"/>
      <c r="AS1482" s="98"/>
      <c r="AT1482" s="98"/>
      <c r="AU1482" s="98"/>
      <c r="AV1482" s="98"/>
      <c r="AW1482" s="98"/>
      <c r="AX1482" s="98"/>
      <c r="AY1482" s="98"/>
      <c r="AZ1482" s="98"/>
      <c r="BA1482" s="98"/>
      <c r="BB1482" s="98"/>
      <c r="BC1482" s="98"/>
      <c r="BD1482" s="98"/>
      <c r="BE1482" s="98"/>
      <c r="BF1482" s="98"/>
      <c r="BG1482" s="98"/>
      <c r="BH1482" s="98">
        <v>3</v>
      </c>
      <c r="BI1482" s="98"/>
      <c r="BJ1482" s="98"/>
      <c r="BK1482" s="98"/>
      <c r="BL1482" s="98"/>
      <c r="BM1482" s="98"/>
      <c r="BN1482" s="99"/>
    </row>
    <row r="1483" spans="42:66">
      <c r="AP1483" s="15" t="s">
        <v>165</v>
      </c>
      <c r="AQ1483" s="93" t="s">
        <v>140</v>
      </c>
      <c r="AR1483" s="94"/>
      <c r="AS1483" s="95"/>
      <c r="AT1483" s="95"/>
      <c r="AU1483" s="95"/>
      <c r="AV1483" s="95"/>
      <c r="AW1483" s="95"/>
      <c r="AX1483" s="95"/>
      <c r="AY1483" s="95"/>
      <c r="AZ1483" s="95"/>
      <c r="BA1483" s="95"/>
      <c r="BB1483" s="95"/>
      <c r="BC1483" s="95"/>
      <c r="BD1483" s="95"/>
      <c r="BE1483" s="95"/>
      <c r="BF1483" s="95"/>
      <c r="BG1483" s="95"/>
      <c r="BH1483" s="95"/>
      <c r="BI1483" s="95"/>
      <c r="BJ1483" s="95"/>
      <c r="BK1483" s="95"/>
      <c r="BL1483" s="95"/>
      <c r="BM1483" s="95">
        <v>4</v>
      </c>
      <c r="BN1483" s="96"/>
    </row>
    <row r="1484" spans="42:66">
      <c r="AP1484" s="17"/>
      <c r="AQ1484" s="100" t="s">
        <v>141</v>
      </c>
      <c r="AR1484" s="97"/>
      <c r="AS1484" s="98"/>
      <c r="AT1484" s="98"/>
      <c r="AU1484" s="98"/>
      <c r="AV1484" s="98"/>
      <c r="AW1484" s="98"/>
      <c r="AX1484" s="98"/>
      <c r="AY1484" s="98"/>
      <c r="AZ1484" s="98"/>
      <c r="BA1484" s="98"/>
      <c r="BB1484" s="98"/>
      <c r="BC1484" s="98"/>
      <c r="BD1484" s="98"/>
      <c r="BE1484" s="98"/>
      <c r="BF1484" s="98"/>
      <c r="BG1484" s="98"/>
      <c r="BH1484" s="98"/>
      <c r="BI1484" s="98"/>
      <c r="BJ1484" s="98"/>
      <c r="BK1484" s="98"/>
      <c r="BL1484" s="98"/>
      <c r="BM1484" s="98">
        <v>3</v>
      </c>
      <c r="BN1484" s="99"/>
    </row>
    <row r="1485" spans="42:66">
      <c r="AP1485" s="17"/>
      <c r="AQ1485" s="100" t="s">
        <v>142</v>
      </c>
      <c r="AR1485" s="97"/>
      <c r="AS1485" s="98"/>
      <c r="AT1485" s="98"/>
      <c r="AU1485" s="98"/>
      <c r="AV1485" s="98"/>
      <c r="AW1485" s="98"/>
      <c r="AX1485" s="98"/>
      <c r="AY1485" s="98"/>
      <c r="AZ1485" s="98"/>
      <c r="BA1485" s="98"/>
      <c r="BB1485" s="98"/>
      <c r="BC1485" s="98"/>
      <c r="BD1485" s="98"/>
      <c r="BE1485" s="98"/>
      <c r="BF1485" s="98"/>
      <c r="BG1485" s="98"/>
      <c r="BH1485" s="98"/>
      <c r="BI1485" s="98"/>
      <c r="BJ1485" s="98"/>
      <c r="BK1485" s="98"/>
      <c r="BL1485" s="98"/>
      <c r="BM1485" s="98">
        <v>4</v>
      </c>
      <c r="BN1485" s="99"/>
    </row>
    <row r="1486" spans="42:66">
      <c r="AP1486" s="17"/>
      <c r="AQ1486" s="100" t="s">
        <v>143</v>
      </c>
      <c r="AR1486" s="97"/>
      <c r="AS1486" s="98"/>
      <c r="AT1486" s="98"/>
      <c r="AU1486" s="98"/>
      <c r="AV1486" s="98"/>
      <c r="AW1486" s="98"/>
      <c r="AX1486" s="98"/>
      <c r="AY1486" s="98"/>
      <c r="AZ1486" s="98"/>
      <c r="BA1486" s="98"/>
      <c r="BB1486" s="98"/>
      <c r="BC1486" s="98"/>
      <c r="BD1486" s="98"/>
      <c r="BE1486" s="98"/>
      <c r="BF1486" s="98"/>
      <c r="BG1486" s="98"/>
      <c r="BH1486" s="98"/>
      <c r="BI1486" s="98"/>
      <c r="BJ1486" s="98"/>
      <c r="BK1486" s="98"/>
      <c r="BL1486" s="98"/>
      <c r="BM1486" s="98">
        <v>5</v>
      </c>
      <c r="BN1486" s="99"/>
    </row>
    <row r="1487" spans="42:66">
      <c r="AP1487" s="17"/>
      <c r="AQ1487" s="100" t="s">
        <v>144</v>
      </c>
      <c r="AR1487" s="97"/>
      <c r="AS1487" s="98"/>
      <c r="AT1487" s="98"/>
      <c r="AU1487" s="98"/>
      <c r="AV1487" s="98"/>
      <c r="AW1487" s="98"/>
      <c r="AX1487" s="98"/>
      <c r="AY1487" s="98"/>
      <c r="AZ1487" s="98"/>
      <c r="BA1487" s="98"/>
      <c r="BB1487" s="98"/>
      <c r="BC1487" s="98"/>
      <c r="BD1487" s="98"/>
      <c r="BE1487" s="98"/>
      <c r="BF1487" s="98"/>
      <c r="BG1487" s="98"/>
      <c r="BH1487" s="98"/>
      <c r="BI1487" s="98"/>
      <c r="BJ1487" s="98"/>
      <c r="BK1487" s="98"/>
      <c r="BL1487" s="98"/>
      <c r="BM1487" s="98">
        <v>3</v>
      </c>
      <c r="BN1487" s="99"/>
    </row>
    <row r="1488" spans="42:66">
      <c r="AP1488" s="17"/>
      <c r="AQ1488" s="100" t="s">
        <v>145</v>
      </c>
      <c r="AR1488" s="97"/>
      <c r="AS1488" s="98"/>
      <c r="AT1488" s="98"/>
      <c r="AU1488" s="98"/>
      <c r="AV1488" s="98"/>
      <c r="AW1488" s="98"/>
      <c r="AX1488" s="98"/>
      <c r="AY1488" s="98"/>
      <c r="AZ1488" s="98"/>
      <c r="BA1488" s="98"/>
      <c r="BB1488" s="98"/>
      <c r="BC1488" s="98"/>
      <c r="BD1488" s="98"/>
      <c r="BE1488" s="98"/>
      <c r="BF1488" s="98"/>
      <c r="BG1488" s="98"/>
      <c r="BH1488" s="98"/>
      <c r="BI1488" s="98"/>
      <c r="BJ1488" s="98"/>
      <c r="BK1488" s="98"/>
      <c r="BL1488" s="98"/>
      <c r="BM1488" s="98">
        <v>3</v>
      </c>
      <c r="BN1488" s="99"/>
    </row>
    <row r="1489" spans="42:66">
      <c r="AP1489" s="17"/>
      <c r="AQ1489" s="100" t="s">
        <v>146</v>
      </c>
      <c r="AR1489" s="97"/>
      <c r="AS1489" s="98"/>
      <c r="AT1489" s="98"/>
      <c r="AU1489" s="98"/>
      <c r="AV1489" s="98"/>
      <c r="AW1489" s="98"/>
      <c r="AX1489" s="98"/>
      <c r="AY1489" s="98"/>
      <c r="AZ1489" s="98"/>
      <c r="BA1489" s="98"/>
      <c r="BB1489" s="98"/>
      <c r="BC1489" s="98"/>
      <c r="BD1489" s="98"/>
      <c r="BE1489" s="98"/>
      <c r="BF1489" s="98"/>
      <c r="BG1489" s="98"/>
      <c r="BH1489" s="98"/>
      <c r="BI1489" s="98"/>
      <c r="BJ1489" s="98"/>
      <c r="BK1489" s="98"/>
      <c r="BL1489" s="98"/>
      <c r="BM1489" s="98">
        <v>5</v>
      </c>
      <c r="BN1489" s="99"/>
    </row>
    <row r="1490" spans="42:66">
      <c r="AP1490" s="17"/>
      <c r="AQ1490" s="100" t="s">
        <v>147</v>
      </c>
      <c r="AR1490" s="97"/>
      <c r="AS1490" s="98"/>
      <c r="AT1490" s="98"/>
      <c r="AU1490" s="98"/>
      <c r="AV1490" s="98"/>
      <c r="AW1490" s="98"/>
      <c r="AX1490" s="98"/>
      <c r="AY1490" s="98"/>
      <c r="AZ1490" s="98"/>
      <c r="BA1490" s="98"/>
      <c r="BB1490" s="98"/>
      <c r="BC1490" s="98"/>
      <c r="BD1490" s="98"/>
      <c r="BE1490" s="98"/>
      <c r="BF1490" s="98"/>
      <c r="BG1490" s="98"/>
      <c r="BH1490" s="98"/>
      <c r="BI1490" s="98"/>
      <c r="BJ1490" s="98"/>
      <c r="BK1490" s="98"/>
      <c r="BL1490" s="98"/>
      <c r="BM1490" s="98">
        <v>2</v>
      </c>
      <c r="BN1490" s="99"/>
    </row>
    <row r="1491" spans="42:66">
      <c r="AP1491" s="17"/>
      <c r="AQ1491" s="100" t="s">
        <v>148</v>
      </c>
      <c r="AR1491" s="97"/>
      <c r="AS1491" s="98"/>
      <c r="AT1491" s="98"/>
      <c r="AU1491" s="98"/>
      <c r="AV1491" s="98"/>
      <c r="AW1491" s="98"/>
      <c r="AX1491" s="98"/>
      <c r="AY1491" s="98"/>
      <c r="AZ1491" s="98"/>
      <c r="BA1491" s="98"/>
      <c r="BB1491" s="98"/>
      <c r="BC1491" s="98"/>
      <c r="BD1491" s="98"/>
      <c r="BE1491" s="98"/>
      <c r="BF1491" s="98"/>
      <c r="BG1491" s="98"/>
      <c r="BH1491" s="98"/>
      <c r="BI1491" s="98"/>
      <c r="BJ1491" s="98"/>
      <c r="BK1491" s="98"/>
      <c r="BL1491" s="98"/>
      <c r="BM1491" s="98">
        <v>4</v>
      </c>
      <c r="BN1491" s="99"/>
    </row>
    <row r="1492" spans="42:66">
      <c r="AP1492" s="17"/>
      <c r="AQ1492" s="100" t="s">
        <v>149</v>
      </c>
      <c r="AR1492" s="97"/>
      <c r="AS1492" s="98"/>
      <c r="AT1492" s="98"/>
      <c r="AU1492" s="98"/>
      <c r="AV1492" s="98"/>
      <c r="AW1492" s="98"/>
      <c r="AX1492" s="98"/>
      <c r="AY1492" s="98"/>
      <c r="AZ1492" s="98"/>
      <c r="BA1492" s="98"/>
      <c r="BB1492" s="98"/>
      <c r="BC1492" s="98"/>
      <c r="BD1492" s="98"/>
      <c r="BE1492" s="98"/>
      <c r="BF1492" s="98"/>
      <c r="BG1492" s="98"/>
      <c r="BH1492" s="98"/>
      <c r="BI1492" s="98"/>
      <c r="BJ1492" s="98"/>
      <c r="BK1492" s="98"/>
      <c r="BL1492" s="98"/>
      <c r="BM1492" s="98">
        <v>3</v>
      </c>
      <c r="BN1492" s="99"/>
    </row>
    <row r="1493" spans="42:66">
      <c r="AP1493" s="17"/>
      <c r="AQ1493" s="100" t="s">
        <v>150</v>
      </c>
      <c r="AR1493" s="97"/>
      <c r="AS1493" s="98"/>
      <c r="AT1493" s="98"/>
      <c r="AU1493" s="98"/>
      <c r="AV1493" s="98"/>
      <c r="AW1493" s="98"/>
      <c r="AX1493" s="98"/>
      <c r="AY1493" s="98"/>
      <c r="AZ1493" s="98"/>
      <c r="BA1493" s="98"/>
      <c r="BB1493" s="98"/>
      <c r="BC1493" s="98"/>
      <c r="BD1493" s="98"/>
      <c r="BE1493" s="98"/>
      <c r="BF1493" s="98"/>
      <c r="BG1493" s="98"/>
      <c r="BH1493" s="98"/>
      <c r="BI1493" s="98"/>
      <c r="BJ1493" s="98"/>
      <c r="BK1493" s="98"/>
      <c r="BL1493" s="98"/>
      <c r="BM1493" s="98">
        <v>3</v>
      </c>
      <c r="BN1493" s="99"/>
    </row>
    <row r="1494" spans="42:66">
      <c r="AP1494" s="17"/>
      <c r="AQ1494" s="100" t="s">
        <v>151</v>
      </c>
      <c r="AR1494" s="97"/>
      <c r="AS1494" s="98"/>
      <c r="AT1494" s="98"/>
      <c r="AU1494" s="98"/>
      <c r="AV1494" s="98"/>
      <c r="AW1494" s="98"/>
      <c r="AX1494" s="98"/>
      <c r="AY1494" s="98"/>
      <c r="AZ1494" s="98"/>
      <c r="BA1494" s="98"/>
      <c r="BB1494" s="98"/>
      <c r="BC1494" s="98"/>
      <c r="BD1494" s="98"/>
      <c r="BE1494" s="98"/>
      <c r="BF1494" s="98"/>
      <c r="BG1494" s="98"/>
      <c r="BH1494" s="98"/>
      <c r="BI1494" s="98"/>
      <c r="BJ1494" s="98"/>
      <c r="BK1494" s="98"/>
      <c r="BL1494" s="98"/>
      <c r="BM1494" s="98">
        <v>3</v>
      </c>
      <c r="BN1494" s="99"/>
    </row>
    <row r="1495" spans="42:66">
      <c r="AP1495" s="17"/>
      <c r="AQ1495" s="100" t="s">
        <v>152</v>
      </c>
      <c r="AR1495" s="97"/>
      <c r="AS1495" s="98"/>
      <c r="AT1495" s="98"/>
      <c r="AU1495" s="98"/>
      <c r="AV1495" s="98"/>
      <c r="AW1495" s="98"/>
      <c r="AX1495" s="98"/>
      <c r="AY1495" s="98"/>
      <c r="AZ1495" s="98"/>
      <c r="BA1495" s="98"/>
      <c r="BB1495" s="98"/>
      <c r="BC1495" s="98"/>
      <c r="BD1495" s="98"/>
      <c r="BE1495" s="98"/>
      <c r="BF1495" s="98"/>
      <c r="BG1495" s="98"/>
      <c r="BH1495" s="98"/>
      <c r="BI1495" s="98"/>
      <c r="BJ1495" s="98"/>
      <c r="BK1495" s="98"/>
      <c r="BL1495" s="98"/>
      <c r="BM1495" s="98">
        <v>3</v>
      </c>
      <c r="BN1495" s="99"/>
    </row>
    <row r="1496" spans="42:66">
      <c r="AP1496" s="17"/>
      <c r="AQ1496" s="100" t="s">
        <v>153</v>
      </c>
      <c r="AR1496" s="97"/>
      <c r="AS1496" s="98"/>
      <c r="AT1496" s="98"/>
      <c r="AU1496" s="98"/>
      <c r="AV1496" s="98"/>
      <c r="AW1496" s="98"/>
      <c r="AX1496" s="98"/>
      <c r="AY1496" s="98"/>
      <c r="AZ1496" s="98"/>
      <c r="BA1496" s="98"/>
      <c r="BB1496" s="98"/>
      <c r="BC1496" s="98"/>
      <c r="BD1496" s="98"/>
      <c r="BE1496" s="98"/>
      <c r="BF1496" s="98"/>
      <c r="BG1496" s="98"/>
      <c r="BH1496" s="98"/>
      <c r="BI1496" s="98"/>
      <c r="BJ1496" s="98"/>
      <c r="BK1496" s="98"/>
      <c r="BL1496" s="98"/>
      <c r="BM1496" s="98">
        <v>5</v>
      </c>
      <c r="BN1496" s="99"/>
    </row>
    <row r="1497" spans="42:66">
      <c r="AP1497" s="17"/>
      <c r="AQ1497" s="100" t="s">
        <v>154</v>
      </c>
      <c r="AR1497" s="97"/>
      <c r="AS1497" s="98"/>
      <c r="AT1497" s="98"/>
      <c r="AU1497" s="98"/>
      <c r="AV1497" s="98"/>
      <c r="AW1497" s="98"/>
      <c r="AX1497" s="98"/>
      <c r="AY1497" s="98"/>
      <c r="AZ1497" s="98"/>
      <c r="BA1497" s="98"/>
      <c r="BB1497" s="98"/>
      <c r="BC1497" s="98"/>
      <c r="BD1497" s="98"/>
      <c r="BE1497" s="98"/>
      <c r="BF1497" s="98"/>
      <c r="BG1497" s="98"/>
      <c r="BH1497" s="98"/>
      <c r="BI1497" s="98"/>
      <c r="BJ1497" s="98"/>
      <c r="BK1497" s="98"/>
      <c r="BL1497" s="98"/>
      <c r="BM1497" s="98">
        <v>6</v>
      </c>
      <c r="BN1497" s="99"/>
    </row>
    <row r="1498" spans="42:66">
      <c r="AP1498" s="17"/>
      <c r="AQ1498" s="100" t="s">
        <v>155</v>
      </c>
      <c r="AR1498" s="97"/>
      <c r="AS1498" s="98"/>
      <c r="AT1498" s="98"/>
      <c r="AU1498" s="98"/>
      <c r="AV1498" s="98"/>
      <c r="AW1498" s="98"/>
      <c r="AX1498" s="98"/>
      <c r="AY1498" s="98"/>
      <c r="AZ1498" s="98"/>
      <c r="BA1498" s="98"/>
      <c r="BB1498" s="98"/>
      <c r="BC1498" s="98"/>
      <c r="BD1498" s="98"/>
      <c r="BE1498" s="98"/>
      <c r="BF1498" s="98"/>
      <c r="BG1498" s="98"/>
      <c r="BH1498" s="98"/>
      <c r="BI1498" s="98"/>
      <c r="BJ1498" s="98"/>
      <c r="BK1498" s="98"/>
      <c r="BL1498" s="98"/>
      <c r="BM1498" s="98">
        <v>4</v>
      </c>
      <c r="BN1498" s="99"/>
    </row>
    <row r="1499" spans="42:66">
      <c r="AP1499" s="17"/>
      <c r="AQ1499" s="100" t="s">
        <v>156</v>
      </c>
      <c r="AR1499" s="97"/>
      <c r="AS1499" s="98"/>
      <c r="AT1499" s="98"/>
      <c r="AU1499" s="98"/>
      <c r="AV1499" s="98"/>
      <c r="AW1499" s="98"/>
      <c r="AX1499" s="98"/>
      <c r="AY1499" s="98"/>
      <c r="AZ1499" s="98"/>
      <c r="BA1499" s="98"/>
      <c r="BB1499" s="98"/>
      <c r="BC1499" s="98"/>
      <c r="BD1499" s="98"/>
      <c r="BE1499" s="98"/>
      <c r="BF1499" s="98"/>
      <c r="BG1499" s="98"/>
      <c r="BH1499" s="98"/>
      <c r="BI1499" s="98"/>
      <c r="BJ1499" s="98"/>
      <c r="BK1499" s="98"/>
      <c r="BL1499" s="98"/>
      <c r="BM1499" s="98">
        <v>3</v>
      </c>
      <c r="BN1499" s="99"/>
    </row>
    <row r="1500" spans="42:66">
      <c r="AP1500" s="17"/>
      <c r="AQ1500" s="100" t="s">
        <v>157</v>
      </c>
      <c r="AR1500" s="97"/>
      <c r="AS1500" s="98"/>
      <c r="AT1500" s="98"/>
      <c r="AU1500" s="98"/>
      <c r="AV1500" s="98"/>
      <c r="AW1500" s="98"/>
      <c r="AX1500" s="98"/>
      <c r="AY1500" s="98"/>
      <c r="AZ1500" s="98"/>
      <c r="BA1500" s="98"/>
      <c r="BB1500" s="98"/>
      <c r="BC1500" s="98"/>
      <c r="BD1500" s="98"/>
      <c r="BE1500" s="98"/>
      <c r="BF1500" s="98"/>
      <c r="BG1500" s="98"/>
      <c r="BH1500" s="98"/>
      <c r="BI1500" s="98"/>
      <c r="BJ1500" s="98"/>
      <c r="BK1500" s="98"/>
      <c r="BL1500" s="98"/>
      <c r="BM1500" s="98">
        <v>4</v>
      </c>
      <c r="BN1500" s="99"/>
    </row>
    <row r="1501" spans="42:66">
      <c r="AP1501" s="15" t="s">
        <v>42</v>
      </c>
      <c r="AQ1501" s="93" t="s">
        <v>140</v>
      </c>
      <c r="AR1501" s="94"/>
      <c r="AS1501" s="95"/>
      <c r="AT1501" s="95"/>
      <c r="AU1501" s="95"/>
      <c r="AV1501" s="95"/>
      <c r="AW1501" s="95"/>
      <c r="AX1501" s="95"/>
      <c r="AY1501" s="95"/>
      <c r="AZ1501" s="95"/>
      <c r="BA1501" s="95"/>
      <c r="BB1501" s="95"/>
      <c r="BC1501" s="95"/>
      <c r="BD1501" s="95"/>
      <c r="BE1501" s="95">
        <v>3</v>
      </c>
      <c r="BF1501" s="95"/>
      <c r="BG1501" s="95"/>
      <c r="BH1501" s="95"/>
      <c r="BI1501" s="95">
        <v>4</v>
      </c>
      <c r="BJ1501" s="95"/>
      <c r="BK1501" s="95"/>
      <c r="BL1501" s="95"/>
      <c r="BM1501" s="95"/>
      <c r="BN1501" s="96"/>
    </row>
    <row r="1502" spans="42:66">
      <c r="AP1502" s="17"/>
      <c r="AQ1502" s="100" t="s">
        <v>141</v>
      </c>
      <c r="AR1502" s="97"/>
      <c r="AS1502" s="98"/>
      <c r="AT1502" s="98"/>
      <c r="AU1502" s="98"/>
      <c r="AV1502" s="98"/>
      <c r="AW1502" s="98"/>
      <c r="AX1502" s="98"/>
      <c r="AY1502" s="98"/>
      <c r="AZ1502" s="98"/>
      <c r="BA1502" s="98"/>
      <c r="BB1502" s="98"/>
      <c r="BC1502" s="98"/>
      <c r="BD1502" s="98"/>
      <c r="BE1502" s="98">
        <v>3</v>
      </c>
      <c r="BF1502" s="98"/>
      <c r="BG1502" s="98"/>
      <c r="BH1502" s="98"/>
      <c r="BI1502" s="98">
        <v>3</v>
      </c>
      <c r="BJ1502" s="98"/>
      <c r="BK1502" s="98"/>
      <c r="BL1502" s="98"/>
      <c r="BM1502" s="98"/>
      <c r="BN1502" s="99"/>
    </row>
    <row r="1503" spans="42:66">
      <c r="AP1503" s="17"/>
      <c r="AQ1503" s="100" t="s">
        <v>142</v>
      </c>
      <c r="AR1503" s="97"/>
      <c r="AS1503" s="98"/>
      <c r="AT1503" s="98"/>
      <c r="AU1503" s="98"/>
      <c r="AV1503" s="98"/>
      <c r="AW1503" s="98"/>
      <c r="AX1503" s="98"/>
      <c r="AY1503" s="98"/>
      <c r="AZ1503" s="98"/>
      <c r="BA1503" s="98"/>
      <c r="BB1503" s="98"/>
      <c r="BC1503" s="98"/>
      <c r="BD1503" s="98"/>
      <c r="BE1503" s="98">
        <v>3</v>
      </c>
      <c r="BF1503" s="98"/>
      <c r="BG1503" s="98"/>
      <c r="BH1503" s="98"/>
      <c r="BI1503" s="98">
        <v>3</v>
      </c>
      <c r="BJ1503" s="98"/>
      <c r="BK1503" s="98"/>
      <c r="BL1503" s="98"/>
      <c r="BM1503" s="98"/>
      <c r="BN1503" s="99"/>
    </row>
    <row r="1504" spans="42:66">
      <c r="AP1504" s="17"/>
      <c r="AQ1504" s="100" t="s">
        <v>143</v>
      </c>
      <c r="AR1504" s="97"/>
      <c r="AS1504" s="98"/>
      <c r="AT1504" s="98"/>
      <c r="AU1504" s="98"/>
      <c r="AV1504" s="98"/>
      <c r="AW1504" s="98"/>
      <c r="AX1504" s="98"/>
      <c r="AY1504" s="98"/>
      <c r="AZ1504" s="98"/>
      <c r="BA1504" s="98"/>
      <c r="BB1504" s="98"/>
      <c r="BC1504" s="98"/>
      <c r="BD1504" s="98"/>
      <c r="BE1504" s="98">
        <v>5</v>
      </c>
      <c r="BF1504" s="98"/>
      <c r="BG1504" s="98"/>
      <c r="BH1504" s="98"/>
      <c r="BI1504" s="98">
        <v>5</v>
      </c>
      <c r="BJ1504" s="98"/>
      <c r="BK1504" s="98"/>
      <c r="BL1504" s="98"/>
      <c r="BM1504" s="98"/>
      <c r="BN1504" s="99"/>
    </row>
    <row r="1505" spans="42:66">
      <c r="AP1505" s="17"/>
      <c r="AQ1505" s="100" t="s">
        <v>144</v>
      </c>
      <c r="AR1505" s="97"/>
      <c r="AS1505" s="98"/>
      <c r="AT1505" s="98"/>
      <c r="AU1505" s="98"/>
      <c r="AV1505" s="98"/>
      <c r="AW1505" s="98"/>
      <c r="AX1505" s="98"/>
      <c r="AY1505" s="98"/>
      <c r="AZ1505" s="98"/>
      <c r="BA1505" s="98"/>
      <c r="BB1505" s="98"/>
      <c r="BC1505" s="98"/>
      <c r="BD1505" s="98"/>
      <c r="BE1505" s="98">
        <v>3</v>
      </c>
      <c r="BF1505" s="98"/>
      <c r="BG1505" s="98"/>
      <c r="BH1505" s="98"/>
      <c r="BI1505" s="98">
        <v>3</v>
      </c>
      <c r="BJ1505" s="98"/>
      <c r="BK1505" s="98"/>
      <c r="BL1505" s="98"/>
      <c r="BM1505" s="98"/>
      <c r="BN1505" s="99"/>
    </row>
    <row r="1506" spans="42:66">
      <c r="AP1506" s="17"/>
      <c r="AQ1506" s="100" t="s">
        <v>145</v>
      </c>
      <c r="AR1506" s="97"/>
      <c r="AS1506" s="98"/>
      <c r="AT1506" s="98"/>
      <c r="AU1506" s="98"/>
      <c r="AV1506" s="98"/>
      <c r="AW1506" s="98"/>
      <c r="AX1506" s="98"/>
      <c r="AY1506" s="98"/>
      <c r="AZ1506" s="98"/>
      <c r="BA1506" s="98"/>
      <c r="BB1506" s="98"/>
      <c r="BC1506" s="98"/>
      <c r="BD1506" s="98"/>
      <c r="BE1506" s="98">
        <v>3</v>
      </c>
      <c r="BF1506" s="98"/>
      <c r="BG1506" s="98"/>
      <c r="BH1506" s="98"/>
      <c r="BI1506" s="98">
        <v>2</v>
      </c>
      <c r="BJ1506" s="98"/>
      <c r="BK1506" s="98"/>
      <c r="BL1506" s="98"/>
      <c r="BM1506" s="98"/>
      <c r="BN1506" s="99"/>
    </row>
    <row r="1507" spans="42:66">
      <c r="AP1507" s="17"/>
      <c r="AQ1507" s="100" t="s">
        <v>146</v>
      </c>
      <c r="AR1507" s="97"/>
      <c r="AS1507" s="98"/>
      <c r="AT1507" s="98"/>
      <c r="AU1507" s="98"/>
      <c r="AV1507" s="98"/>
      <c r="AW1507" s="98"/>
      <c r="AX1507" s="98"/>
      <c r="AY1507" s="98"/>
      <c r="AZ1507" s="98"/>
      <c r="BA1507" s="98"/>
      <c r="BB1507" s="98"/>
      <c r="BC1507" s="98"/>
      <c r="BD1507" s="98"/>
      <c r="BE1507" s="98">
        <v>3</v>
      </c>
      <c r="BF1507" s="98"/>
      <c r="BG1507" s="98"/>
      <c r="BH1507" s="98"/>
      <c r="BI1507" s="98">
        <v>3</v>
      </c>
      <c r="BJ1507" s="98"/>
      <c r="BK1507" s="98"/>
      <c r="BL1507" s="98"/>
      <c r="BM1507" s="98"/>
      <c r="BN1507" s="99"/>
    </row>
    <row r="1508" spans="42:66">
      <c r="AP1508" s="17"/>
      <c r="AQ1508" s="100" t="s">
        <v>147</v>
      </c>
      <c r="AR1508" s="97"/>
      <c r="AS1508" s="98"/>
      <c r="AT1508" s="98"/>
      <c r="AU1508" s="98"/>
      <c r="AV1508" s="98"/>
      <c r="AW1508" s="98"/>
      <c r="AX1508" s="98"/>
      <c r="AY1508" s="98"/>
      <c r="AZ1508" s="98"/>
      <c r="BA1508" s="98"/>
      <c r="BB1508" s="98"/>
      <c r="BC1508" s="98"/>
      <c r="BD1508" s="98"/>
      <c r="BE1508" s="98">
        <v>2</v>
      </c>
      <c r="BF1508" s="98"/>
      <c r="BG1508" s="98"/>
      <c r="BH1508" s="98"/>
      <c r="BI1508" s="98">
        <v>2</v>
      </c>
      <c r="BJ1508" s="98"/>
      <c r="BK1508" s="98"/>
      <c r="BL1508" s="98"/>
      <c r="BM1508" s="98"/>
      <c r="BN1508" s="99"/>
    </row>
    <row r="1509" spans="42:66">
      <c r="AP1509" s="17"/>
      <c r="AQ1509" s="100" t="s">
        <v>148</v>
      </c>
      <c r="AR1509" s="97"/>
      <c r="AS1509" s="98"/>
      <c r="AT1509" s="98"/>
      <c r="AU1509" s="98"/>
      <c r="AV1509" s="98"/>
      <c r="AW1509" s="98"/>
      <c r="AX1509" s="98"/>
      <c r="AY1509" s="98"/>
      <c r="AZ1509" s="98"/>
      <c r="BA1509" s="98"/>
      <c r="BB1509" s="98"/>
      <c r="BC1509" s="98"/>
      <c r="BD1509" s="98"/>
      <c r="BE1509" s="98">
        <v>3</v>
      </c>
      <c r="BF1509" s="98"/>
      <c r="BG1509" s="98"/>
      <c r="BH1509" s="98"/>
      <c r="BI1509" s="98">
        <v>3</v>
      </c>
      <c r="BJ1509" s="98"/>
      <c r="BK1509" s="98"/>
      <c r="BL1509" s="98"/>
      <c r="BM1509" s="98"/>
      <c r="BN1509" s="99"/>
    </row>
    <row r="1510" spans="42:66">
      <c r="AP1510" s="17"/>
      <c r="AQ1510" s="100" t="s">
        <v>149</v>
      </c>
      <c r="AR1510" s="97"/>
      <c r="AS1510" s="98"/>
      <c r="AT1510" s="98"/>
      <c r="AU1510" s="98"/>
      <c r="AV1510" s="98"/>
      <c r="AW1510" s="98"/>
      <c r="AX1510" s="98"/>
      <c r="AY1510" s="98"/>
      <c r="AZ1510" s="98"/>
      <c r="BA1510" s="98"/>
      <c r="BB1510" s="98"/>
      <c r="BC1510" s="98"/>
      <c r="BD1510" s="98"/>
      <c r="BE1510" s="98">
        <v>3</v>
      </c>
      <c r="BF1510" s="98"/>
      <c r="BG1510" s="98"/>
      <c r="BH1510" s="98"/>
      <c r="BI1510" s="98">
        <v>3</v>
      </c>
      <c r="BJ1510" s="98"/>
      <c r="BK1510" s="98"/>
      <c r="BL1510" s="98"/>
      <c r="BM1510" s="98"/>
      <c r="BN1510" s="99"/>
    </row>
    <row r="1511" spans="42:66">
      <c r="AP1511" s="17"/>
      <c r="AQ1511" s="100" t="s">
        <v>150</v>
      </c>
      <c r="AR1511" s="97"/>
      <c r="AS1511" s="98"/>
      <c r="AT1511" s="98"/>
      <c r="AU1511" s="98"/>
      <c r="AV1511" s="98"/>
      <c r="AW1511" s="98"/>
      <c r="AX1511" s="98"/>
      <c r="AY1511" s="98"/>
      <c r="AZ1511" s="98"/>
      <c r="BA1511" s="98"/>
      <c r="BB1511" s="98"/>
      <c r="BC1511" s="98"/>
      <c r="BD1511" s="98"/>
      <c r="BE1511" s="98">
        <v>2</v>
      </c>
      <c r="BF1511" s="98"/>
      <c r="BG1511" s="98"/>
      <c r="BH1511" s="98"/>
      <c r="BI1511" s="98">
        <v>3</v>
      </c>
      <c r="BJ1511" s="98"/>
      <c r="BK1511" s="98"/>
      <c r="BL1511" s="98"/>
      <c r="BM1511" s="98"/>
      <c r="BN1511" s="99"/>
    </row>
    <row r="1512" spans="42:66">
      <c r="AP1512" s="17"/>
      <c r="AQ1512" s="100" t="s">
        <v>151</v>
      </c>
      <c r="AR1512" s="97"/>
      <c r="AS1512" s="98"/>
      <c r="AT1512" s="98"/>
      <c r="AU1512" s="98"/>
      <c r="AV1512" s="98"/>
      <c r="AW1512" s="98"/>
      <c r="AX1512" s="98"/>
      <c r="AY1512" s="98"/>
      <c r="AZ1512" s="98"/>
      <c r="BA1512" s="98"/>
      <c r="BB1512" s="98"/>
      <c r="BC1512" s="98"/>
      <c r="BD1512" s="98"/>
      <c r="BE1512" s="98">
        <v>2</v>
      </c>
      <c r="BF1512" s="98"/>
      <c r="BG1512" s="98"/>
      <c r="BH1512" s="98"/>
      <c r="BI1512" s="98">
        <v>2</v>
      </c>
      <c r="BJ1512" s="98"/>
      <c r="BK1512" s="98"/>
      <c r="BL1512" s="98"/>
      <c r="BM1512" s="98"/>
      <c r="BN1512" s="99"/>
    </row>
    <row r="1513" spans="42:66">
      <c r="AP1513" s="17"/>
      <c r="AQ1513" s="100" t="s">
        <v>152</v>
      </c>
      <c r="AR1513" s="97"/>
      <c r="AS1513" s="98"/>
      <c r="AT1513" s="98"/>
      <c r="AU1513" s="98"/>
      <c r="AV1513" s="98"/>
      <c r="AW1513" s="98"/>
      <c r="AX1513" s="98"/>
      <c r="AY1513" s="98"/>
      <c r="AZ1513" s="98"/>
      <c r="BA1513" s="98"/>
      <c r="BB1513" s="98"/>
      <c r="BC1513" s="98"/>
      <c r="BD1513" s="98"/>
      <c r="BE1513" s="98">
        <v>2</v>
      </c>
      <c r="BF1513" s="98"/>
      <c r="BG1513" s="98"/>
      <c r="BH1513" s="98"/>
      <c r="BI1513" s="98">
        <v>3</v>
      </c>
      <c r="BJ1513" s="98"/>
      <c r="BK1513" s="98"/>
      <c r="BL1513" s="98"/>
      <c r="BM1513" s="98"/>
      <c r="BN1513" s="99"/>
    </row>
    <row r="1514" spans="42:66">
      <c r="AP1514" s="17"/>
      <c r="AQ1514" s="100" t="s">
        <v>153</v>
      </c>
      <c r="AR1514" s="97"/>
      <c r="AS1514" s="98"/>
      <c r="AT1514" s="98"/>
      <c r="AU1514" s="98"/>
      <c r="AV1514" s="98"/>
      <c r="AW1514" s="98"/>
      <c r="AX1514" s="98"/>
      <c r="AY1514" s="98"/>
      <c r="AZ1514" s="98"/>
      <c r="BA1514" s="98"/>
      <c r="BB1514" s="98"/>
      <c r="BC1514" s="98"/>
      <c r="BD1514" s="98"/>
      <c r="BE1514" s="98">
        <v>5</v>
      </c>
      <c r="BF1514" s="98"/>
      <c r="BG1514" s="98"/>
      <c r="BH1514" s="98"/>
      <c r="BI1514" s="98">
        <v>4</v>
      </c>
      <c r="BJ1514" s="98"/>
      <c r="BK1514" s="98"/>
      <c r="BL1514" s="98"/>
      <c r="BM1514" s="98"/>
      <c r="BN1514" s="99"/>
    </row>
    <row r="1515" spans="42:66">
      <c r="AP1515" s="17"/>
      <c r="AQ1515" s="100" t="s">
        <v>154</v>
      </c>
      <c r="AR1515" s="97"/>
      <c r="AS1515" s="98"/>
      <c r="AT1515" s="98"/>
      <c r="AU1515" s="98"/>
      <c r="AV1515" s="98"/>
      <c r="AW1515" s="98"/>
      <c r="AX1515" s="98"/>
      <c r="AY1515" s="98"/>
      <c r="AZ1515" s="98"/>
      <c r="BA1515" s="98"/>
      <c r="BB1515" s="98"/>
      <c r="BC1515" s="98"/>
      <c r="BD1515" s="98"/>
      <c r="BE1515" s="98">
        <v>3</v>
      </c>
      <c r="BF1515" s="98"/>
      <c r="BG1515" s="98"/>
      <c r="BH1515" s="98"/>
      <c r="BI1515" s="98">
        <v>4</v>
      </c>
      <c r="BJ1515" s="98"/>
      <c r="BK1515" s="98"/>
      <c r="BL1515" s="98"/>
      <c r="BM1515" s="98"/>
      <c r="BN1515" s="99"/>
    </row>
    <row r="1516" spans="42:66">
      <c r="AP1516" s="17"/>
      <c r="AQ1516" s="100" t="s">
        <v>155</v>
      </c>
      <c r="AR1516" s="97"/>
      <c r="AS1516" s="98"/>
      <c r="AT1516" s="98"/>
      <c r="AU1516" s="98"/>
      <c r="AV1516" s="98"/>
      <c r="AW1516" s="98"/>
      <c r="AX1516" s="98"/>
      <c r="AY1516" s="98"/>
      <c r="AZ1516" s="98"/>
      <c r="BA1516" s="98"/>
      <c r="BB1516" s="98"/>
      <c r="BC1516" s="98"/>
      <c r="BD1516" s="98"/>
      <c r="BE1516" s="98">
        <v>3</v>
      </c>
      <c r="BF1516" s="98"/>
      <c r="BG1516" s="98"/>
      <c r="BH1516" s="98"/>
      <c r="BI1516" s="98">
        <v>3</v>
      </c>
      <c r="BJ1516" s="98"/>
      <c r="BK1516" s="98"/>
      <c r="BL1516" s="98"/>
      <c r="BM1516" s="98"/>
      <c r="BN1516" s="99"/>
    </row>
    <row r="1517" spans="42:66">
      <c r="AP1517" s="17"/>
      <c r="AQ1517" s="100" t="s">
        <v>156</v>
      </c>
      <c r="AR1517" s="97"/>
      <c r="AS1517" s="98"/>
      <c r="AT1517" s="98"/>
      <c r="AU1517" s="98"/>
      <c r="AV1517" s="98"/>
      <c r="AW1517" s="98"/>
      <c r="AX1517" s="98"/>
      <c r="AY1517" s="98"/>
      <c r="AZ1517" s="98"/>
      <c r="BA1517" s="98"/>
      <c r="BB1517" s="98"/>
      <c r="BC1517" s="98"/>
      <c r="BD1517" s="98"/>
      <c r="BE1517" s="98">
        <v>2</v>
      </c>
      <c r="BF1517" s="98"/>
      <c r="BG1517" s="98"/>
      <c r="BH1517" s="98"/>
      <c r="BI1517" s="98">
        <v>3</v>
      </c>
      <c r="BJ1517" s="98"/>
      <c r="BK1517" s="98"/>
      <c r="BL1517" s="98"/>
      <c r="BM1517" s="98"/>
      <c r="BN1517" s="99"/>
    </row>
    <row r="1518" spans="42:66">
      <c r="AP1518" s="17"/>
      <c r="AQ1518" s="100" t="s">
        <v>157</v>
      </c>
      <c r="AR1518" s="97"/>
      <c r="AS1518" s="98"/>
      <c r="AT1518" s="98"/>
      <c r="AU1518" s="98"/>
      <c r="AV1518" s="98"/>
      <c r="AW1518" s="98"/>
      <c r="AX1518" s="98"/>
      <c r="AY1518" s="98"/>
      <c r="AZ1518" s="98"/>
      <c r="BA1518" s="98"/>
      <c r="BB1518" s="98"/>
      <c r="BC1518" s="98"/>
      <c r="BD1518" s="98"/>
      <c r="BE1518" s="98">
        <v>3</v>
      </c>
      <c r="BF1518" s="98"/>
      <c r="BG1518" s="98"/>
      <c r="BH1518" s="98"/>
      <c r="BI1518" s="98">
        <v>4</v>
      </c>
      <c r="BJ1518" s="98"/>
      <c r="BK1518" s="98"/>
      <c r="BL1518" s="98"/>
      <c r="BM1518" s="98"/>
      <c r="BN1518" s="99"/>
    </row>
    <row r="1519" spans="42:66">
      <c r="AP1519" s="15" t="s">
        <v>14</v>
      </c>
      <c r="AQ1519" s="93" t="s">
        <v>140</v>
      </c>
      <c r="AR1519" s="94">
        <v>4</v>
      </c>
      <c r="AS1519" s="95">
        <v>4</v>
      </c>
      <c r="AT1519" s="95"/>
      <c r="AU1519" s="95">
        <v>3</v>
      </c>
      <c r="AV1519" s="95">
        <v>5</v>
      </c>
      <c r="AW1519" s="95"/>
      <c r="AX1519" s="95"/>
      <c r="AY1519" s="95"/>
      <c r="AZ1519" s="95"/>
      <c r="BA1519" s="95"/>
      <c r="BB1519" s="95">
        <v>4</v>
      </c>
      <c r="BC1519" s="95"/>
      <c r="BD1519" s="95"/>
      <c r="BE1519" s="95"/>
      <c r="BF1519" s="95">
        <v>4</v>
      </c>
      <c r="BG1519" s="95">
        <v>4</v>
      </c>
      <c r="BH1519" s="95">
        <v>5</v>
      </c>
      <c r="BI1519" s="95">
        <v>5</v>
      </c>
      <c r="BJ1519" s="95">
        <v>3</v>
      </c>
      <c r="BK1519" s="95">
        <v>3</v>
      </c>
      <c r="BL1519" s="95">
        <v>4</v>
      </c>
      <c r="BM1519" s="95">
        <v>3</v>
      </c>
      <c r="BN1519" s="96">
        <v>3</v>
      </c>
    </row>
    <row r="1520" spans="42:66">
      <c r="AP1520" s="17"/>
      <c r="AQ1520" s="100" t="s">
        <v>141</v>
      </c>
      <c r="AR1520" s="97">
        <v>4</v>
      </c>
      <c r="AS1520" s="98">
        <v>2</v>
      </c>
      <c r="AT1520" s="98"/>
      <c r="AU1520" s="98">
        <v>3</v>
      </c>
      <c r="AV1520" s="98">
        <v>3</v>
      </c>
      <c r="AW1520" s="98"/>
      <c r="AX1520" s="98"/>
      <c r="AY1520" s="98"/>
      <c r="AZ1520" s="98"/>
      <c r="BA1520" s="98"/>
      <c r="BB1520" s="98">
        <v>3</v>
      </c>
      <c r="BC1520" s="98"/>
      <c r="BD1520" s="98"/>
      <c r="BE1520" s="98"/>
      <c r="BF1520" s="98">
        <v>3</v>
      </c>
      <c r="BG1520" s="98">
        <v>3</v>
      </c>
      <c r="BH1520" s="98">
        <v>3</v>
      </c>
      <c r="BI1520" s="98">
        <v>3</v>
      </c>
      <c r="BJ1520" s="98">
        <v>3</v>
      </c>
      <c r="BK1520" s="98">
        <v>3</v>
      </c>
      <c r="BL1520" s="98">
        <v>2</v>
      </c>
      <c r="BM1520" s="98">
        <v>3</v>
      </c>
      <c r="BN1520" s="99">
        <v>3</v>
      </c>
    </row>
    <row r="1521" spans="42:66">
      <c r="AP1521" s="17"/>
      <c r="AQ1521" s="100" t="s">
        <v>142</v>
      </c>
      <c r="AR1521" s="97">
        <v>5</v>
      </c>
      <c r="AS1521" s="98">
        <v>4</v>
      </c>
      <c r="AT1521" s="98"/>
      <c r="AU1521" s="98">
        <v>5</v>
      </c>
      <c r="AV1521" s="98">
        <v>4</v>
      </c>
      <c r="AW1521" s="98"/>
      <c r="AX1521" s="98"/>
      <c r="AY1521" s="98"/>
      <c r="AZ1521" s="98"/>
      <c r="BA1521" s="98"/>
      <c r="BB1521" s="98">
        <v>4</v>
      </c>
      <c r="BC1521" s="98"/>
      <c r="BD1521" s="98"/>
      <c r="BE1521" s="98"/>
      <c r="BF1521" s="98">
        <v>4</v>
      </c>
      <c r="BG1521" s="98">
        <v>4</v>
      </c>
      <c r="BH1521" s="98">
        <v>4</v>
      </c>
      <c r="BI1521" s="98">
        <v>3</v>
      </c>
      <c r="BJ1521" s="98">
        <v>4</v>
      </c>
      <c r="BK1521" s="98">
        <v>3</v>
      </c>
      <c r="BL1521" s="98">
        <v>3</v>
      </c>
      <c r="BM1521" s="98">
        <v>3</v>
      </c>
      <c r="BN1521" s="99">
        <v>4</v>
      </c>
    </row>
    <row r="1522" spans="42:66">
      <c r="AP1522" s="17"/>
      <c r="AQ1522" s="100" t="s">
        <v>143</v>
      </c>
      <c r="AR1522" s="97">
        <v>5</v>
      </c>
      <c r="AS1522" s="98">
        <v>5</v>
      </c>
      <c r="AT1522" s="98"/>
      <c r="AU1522" s="98">
        <v>5</v>
      </c>
      <c r="AV1522" s="98">
        <v>4</v>
      </c>
      <c r="AW1522" s="98"/>
      <c r="AX1522" s="98"/>
      <c r="AY1522" s="98"/>
      <c r="AZ1522" s="98"/>
      <c r="BA1522" s="98"/>
      <c r="BB1522" s="98">
        <v>4</v>
      </c>
      <c r="BC1522" s="98"/>
      <c r="BD1522" s="98"/>
      <c r="BE1522" s="98"/>
      <c r="BF1522" s="98">
        <v>4</v>
      </c>
      <c r="BG1522" s="98">
        <v>7</v>
      </c>
      <c r="BH1522" s="98">
        <v>4</v>
      </c>
      <c r="BI1522" s="98">
        <v>5</v>
      </c>
      <c r="BJ1522" s="98">
        <v>4</v>
      </c>
      <c r="BK1522" s="98">
        <v>4</v>
      </c>
      <c r="BL1522" s="98">
        <v>4</v>
      </c>
      <c r="BM1522" s="98">
        <v>5</v>
      </c>
      <c r="BN1522" s="99">
        <v>4</v>
      </c>
    </row>
    <row r="1523" spans="42:66">
      <c r="AP1523" s="17"/>
      <c r="AQ1523" s="100" t="s">
        <v>144</v>
      </c>
      <c r="AR1523" s="97">
        <v>3</v>
      </c>
      <c r="AS1523" s="98">
        <v>5</v>
      </c>
      <c r="AT1523" s="98"/>
      <c r="AU1523" s="98">
        <v>4</v>
      </c>
      <c r="AV1523" s="98">
        <v>5</v>
      </c>
      <c r="AW1523" s="98"/>
      <c r="AX1523" s="98"/>
      <c r="AY1523" s="98"/>
      <c r="AZ1523" s="98"/>
      <c r="BA1523" s="98"/>
      <c r="BB1523" s="98">
        <v>4</v>
      </c>
      <c r="BC1523" s="98"/>
      <c r="BD1523" s="98"/>
      <c r="BE1523" s="98"/>
      <c r="BF1523" s="98">
        <v>4</v>
      </c>
      <c r="BG1523" s="98">
        <v>3</v>
      </c>
      <c r="BH1523" s="98">
        <v>4</v>
      </c>
      <c r="BI1523" s="98">
        <v>3</v>
      </c>
      <c r="BJ1523" s="98">
        <v>4</v>
      </c>
      <c r="BK1523" s="98">
        <v>4</v>
      </c>
      <c r="BL1523" s="98">
        <v>4</v>
      </c>
      <c r="BM1523" s="98">
        <v>3</v>
      </c>
      <c r="BN1523" s="99">
        <v>3</v>
      </c>
    </row>
    <row r="1524" spans="42:66">
      <c r="AP1524" s="17"/>
      <c r="AQ1524" s="100" t="s">
        <v>145</v>
      </c>
      <c r="AR1524" s="97">
        <v>2</v>
      </c>
      <c r="AS1524" s="98">
        <v>4</v>
      </c>
      <c r="AT1524" s="98"/>
      <c r="AU1524" s="98">
        <v>4</v>
      </c>
      <c r="AV1524" s="98">
        <v>4</v>
      </c>
      <c r="AW1524" s="98"/>
      <c r="AX1524" s="98"/>
      <c r="AY1524" s="98"/>
      <c r="AZ1524" s="98"/>
      <c r="BA1524" s="98"/>
      <c r="BB1524" s="98">
        <v>4</v>
      </c>
      <c r="BC1524" s="98"/>
      <c r="BD1524" s="98"/>
      <c r="BE1524" s="98"/>
      <c r="BF1524" s="98">
        <v>4</v>
      </c>
      <c r="BG1524" s="98">
        <v>4</v>
      </c>
      <c r="BH1524" s="98">
        <v>2</v>
      </c>
      <c r="BI1524" s="98">
        <v>2</v>
      </c>
      <c r="BJ1524" s="98">
        <v>3</v>
      </c>
      <c r="BK1524" s="98">
        <v>3</v>
      </c>
      <c r="BL1524" s="98">
        <v>4</v>
      </c>
      <c r="BM1524" s="98">
        <v>2</v>
      </c>
      <c r="BN1524" s="99">
        <v>2</v>
      </c>
    </row>
    <row r="1525" spans="42:66">
      <c r="AP1525" s="17"/>
      <c r="AQ1525" s="100" t="s">
        <v>146</v>
      </c>
      <c r="AR1525" s="97">
        <v>7</v>
      </c>
      <c r="AS1525" s="98">
        <v>4</v>
      </c>
      <c r="AT1525" s="98"/>
      <c r="AU1525" s="98">
        <v>4</v>
      </c>
      <c r="AV1525" s="98">
        <v>4</v>
      </c>
      <c r="AW1525" s="98"/>
      <c r="AX1525" s="98"/>
      <c r="AY1525" s="98"/>
      <c r="AZ1525" s="98"/>
      <c r="BA1525" s="98"/>
      <c r="BB1525" s="98">
        <v>4</v>
      </c>
      <c r="BC1525" s="98"/>
      <c r="BD1525" s="98"/>
      <c r="BE1525" s="98"/>
      <c r="BF1525" s="98">
        <v>3</v>
      </c>
      <c r="BG1525" s="98">
        <v>5</v>
      </c>
      <c r="BH1525" s="98">
        <v>4</v>
      </c>
      <c r="BI1525" s="98">
        <v>4</v>
      </c>
      <c r="BJ1525" s="98">
        <v>5</v>
      </c>
      <c r="BK1525" s="98">
        <v>5</v>
      </c>
      <c r="BL1525" s="98">
        <v>4</v>
      </c>
      <c r="BM1525" s="98">
        <v>3</v>
      </c>
      <c r="BN1525" s="99">
        <v>3</v>
      </c>
    </row>
    <row r="1526" spans="42:66">
      <c r="AP1526" s="17"/>
      <c r="AQ1526" s="100" t="s">
        <v>147</v>
      </c>
      <c r="AR1526" s="97">
        <v>5</v>
      </c>
      <c r="AS1526" s="98">
        <v>3</v>
      </c>
      <c r="AT1526" s="98"/>
      <c r="AU1526" s="98">
        <v>2</v>
      </c>
      <c r="AV1526" s="98">
        <v>3</v>
      </c>
      <c r="AW1526" s="98"/>
      <c r="AX1526" s="98"/>
      <c r="AY1526" s="98"/>
      <c r="AZ1526" s="98"/>
      <c r="BA1526" s="98"/>
      <c r="BB1526" s="98">
        <v>3</v>
      </c>
      <c r="BC1526" s="98"/>
      <c r="BD1526" s="98"/>
      <c r="BE1526" s="98"/>
      <c r="BF1526" s="98">
        <v>5</v>
      </c>
      <c r="BG1526" s="98">
        <v>3</v>
      </c>
      <c r="BH1526" s="98">
        <v>4</v>
      </c>
      <c r="BI1526" s="98">
        <v>3</v>
      </c>
      <c r="BJ1526" s="98">
        <v>4</v>
      </c>
      <c r="BK1526" s="98">
        <v>3</v>
      </c>
      <c r="BL1526" s="98">
        <v>5</v>
      </c>
      <c r="BM1526" s="98">
        <v>3</v>
      </c>
      <c r="BN1526" s="99">
        <v>2</v>
      </c>
    </row>
    <row r="1527" spans="42:66">
      <c r="AP1527" s="17"/>
      <c r="AQ1527" s="100" t="s">
        <v>148</v>
      </c>
      <c r="AR1527" s="97">
        <v>4</v>
      </c>
      <c r="AS1527" s="98">
        <v>2</v>
      </c>
      <c r="AT1527" s="98"/>
      <c r="AU1527" s="98">
        <v>3</v>
      </c>
      <c r="AV1527" s="98">
        <v>3</v>
      </c>
      <c r="AW1527" s="98"/>
      <c r="AX1527" s="98"/>
      <c r="AY1527" s="98"/>
      <c r="AZ1527" s="98"/>
      <c r="BA1527" s="98"/>
      <c r="BB1527" s="98">
        <v>3</v>
      </c>
      <c r="BC1527" s="98"/>
      <c r="BD1527" s="98"/>
      <c r="BE1527" s="98"/>
      <c r="BF1527" s="98">
        <v>2</v>
      </c>
      <c r="BG1527" s="98">
        <v>4</v>
      </c>
      <c r="BH1527" s="98">
        <v>3</v>
      </c>
      <c r="BI1527" s="98">
        <v>3</v>
      </c>
      <c r="BJ1527" s="98">
        <v>3</v>
      </c>
      <c r="BK1527" s="98">
        <v>3</v>
      </c>
      <c r="BL1527" s="98">
        <v>2</v>
      </c>
      <c r="BM1527" s="98">
        <v>4</v>
      </c>
      <c r="BN1527" s="99">
        <v>3</v>
      </c>
    </row>
    <row r="1528" spans="42:66">
      <c r="AP1528" s="17"/>
      <c r="AQ1528" s="100" t="s">
        <v>149</v>
      </c>
      <c r="AR1528" s="97">
        <v>3</v>
      </c>
      <c r="AS1528" s="98">
        <v>4</v>
      </c>
      <c r="AT1528" s="98"/>
      <c r="AU1528" s="98">
        <v>4</v>
      </c>
      <c r="AV1528" s="98">
        <v>3</v>
      </c>
      <c r="AW1528" s="98"/>
      <c r="AX1528" s="98"/>
      <c r="AY1528" s="98"/>
      <c r="AZ1528" s="98"/>
      <c r="BA1528" s="98"/>
      <c r="BB1528" s="98">
        <v>3</v>
      </c>
      <c r="BC1528" s="98"/>
      <c r="BD1528" s="98"/>
      <c r="BE1528" s="98"/>
      <c r="BF1528" s="98">
        <v>3</v>
      </c>
      <c r="BG1528" s="98">
        <v>2</v>
      </c>
      <c r="BH1528" s="98">
        <v>3</v>
      </c>
      <c r="BI1528" s="98">
        <v>2</v>
      </c>
      <c r="BJ1528" s="98">
        <v>4</v>
      </c>
      <c r="BK1528" s="98">
        <v>2</v>
      </c>
      <c r="BL1528" s="98">
        <v>3</v>
      </c>
      <c r="BM1528" s="98">
        <v>3</v>
      </c>
      <c r="BN1528" s="99">
        <v>3</v>
      </c>
    </row>
    <row r="1529" spans="42:66">
      <c r="AP1529" s="17"/>
      <c r="AQ1529" s="100" t="s">
        <v>150</v>
      </c>
      <c r="AR1529" s="97">
        <v>2</v>
      </c>
      <c r="AS1529" s="98">
        <v>3</v>
      </c>
      <c r="AT1529" s="98"/>
      <c r="AU1529" s="98">
        <v>2</v>
      </c>
      <c r="AV1529" s="98">
        <v>3</v>
      </c>
      <c r="AW1529" s="98"/>
      <c r="AX1529" s="98"/>
      <c r="AY1529" s="98"/>
      <c r="AZ1529" s="98"/>
      <c r="BA1529" s="98"/>
      <c r="BB1529" s="98">
        <v>5</v>
      </c>
      <c r="BC1529" s="98"/>
      <c r="BD1529" s="98"/>
      <c r="BE1529" s="98"/>
      <c r="BF1529" s="98">
        <v>4</v>
      </c>
      <c r="BG1529" s="98">
        <v>2</v>
      </c>
      <c r="BH1529" s="98">
        <v>3</v>
      </c>
      <c r="BI1529" s="98">
        <v>4</v>
      </c>
      <c r="BJ1529" s="98">
        <v>3</v>
      </c>
      <c r="BK1529" s="98">
        <v>2</v>
      </c>
      <c r="BL1529" s="98">
        <v>4</v>
      </c>
      <c r="BM1529" s="98">
        <v>3</v>
      </c>
      <c r="BN1529" s="99">
        <v>4</v>
      </c>
    </row>
    <row r="1530" spans="42:66">
      <c r="AP1530" s="17"/>
      <c r="AQ1530" s="100" t="s">
        <v>151</v>
      </c>
      <c r="AR1530" s="97">
        <v>3</v>
      </c>
      <c r="AS1530" s="98">
        <v>3</v>
      </c>
      <c r="AT1530" s="98"/>
      <c r="AU1530" s="98">
        <v>3</v>
      </c>
      <c r="AV1530" s="98">
        <v>3</v>
      </c>
      <c r="AW1530" s="98"/>
      <c r="AX1530" s="98"/>
      <c r="AY1530" s="98"/>
      <c r="AZ1530" s="98"/>
      <c r="BA1530" s="98"/>
      <c r="BB1530" s="98">
        <v>4</v>
      </c>
      <c r="BC1530" s="98"/>
      <c r="BD1530" s="98"/>
      <c r="BE1530" s="98"/>
      <c r="BF1530" s="98">
        <v>3</v>
      </c>
      <c r="BG1530" s="98">
        <v>2</v>
      </c>
      <c r="BH1530" s="98">
        <v>3</v>
      </c>
      <c r="BI1530" s="98">
        <v>2</v>
      </c>
      <c r="BJ1530" s="98">
        <v>3</v>
      </c>
      <c r="BK1530" s="98">
        <v>2</v>
      </c>
      <c r="BL1530" s="98">
        <v>2</v>
      </c>
      <c r="BM1530" s="98">
        <v>4</v>
      </c>
      <c r="BN1530" s="99">
        <v>5</v>
      </c>
    </row>
    <row r="1531" spans="42:66">
      <c r="AP1531" s="17"/>
      <c r="AQ1531" s="100" t="s">
        <v>152</v>
      </c>
      <c r="AR1531" s="97">
        <v>3</v>
      </c>
      <c r="AS1531" s="98">
        <v>4</v>
      </c>
      <c r="AT1531" s="98"/>
      <c r="AU1531" s="98">
        <v>2</v>
      </c>
      <c r="AV1531" s="98">
        <v>2</v>
      </c>
      <c r="AW1531" s="98"/>
      <c r="AX1531" s="98"/>
      <c r="AY1531" s="98"/>
      <c r="AZ1531" s="98"/>
      <c r="BA1531" s="98"/>
      <c r="BB1531" s="98">
        <v>2</v>
      </c>
      <c r="BC1531" s="98"/>
      <c r="BD1531" s="98"/>
      <c r="BE1531" s="98"/>
      <c r="BF1531" s="98">
        <v>2</v>
      </c>
      <c r="BG1531" s="98">
        <v>2</v>
      </c>
      <c r="BH1531" s="98">
        <v>3</v>
      </c>
      <c r="BI1531" s="98">
        <v>3</v>
      </c>
      <c r="BJ1531" s="98">
        <v>3</v>
      </c>
      <c r="BK1531" s="98">
        <v>3</v>
      </c>
      <c r="BL1531" s="98">
        <v>2</v>
      </c>
      <c r="BM1531" s="98">
        <v>4</v>
      </c>
      <c r="BN1531" s="99">
        <v>3</v>
      </c>
    </row>
    <row r="1532" spans="42:66">
      <c r="AP1532" s="17"/>
      <c r="AQ1532" s="100" t="s">
        <v>153</v>
      </c>
      <c r="AR1532" s="97">
        <v>5</v>
      </c>
      <c r="AS1532" s="98">
        <v>4</v>
      </c>
      <c r="AT1532" s="98"/>
      <c r="AU1532" s="98">
        <v>5</v>
      </c>
      <c r="AV1532" s="98">
        <v>3</v>
      </c>
      <c r="AW1532" s="98"/>
      <c r="AX1532" s="98"/>
      <c r="AY1532" s="98"/>
      <c r="AZ1532" s="98"/>
      <c r="BA1532" s="98"/>
      <c r="BB1532" s="98">
        <v>4</v>
      </c>
      <c r="BC1532" s="98"/>
      <c r="BD1532" s="98"/>
      <c r="BE1532" s="98"/>
      <c r="BF1532" s="98">
        <v>5</v>
      </c>
      <c r="BG1532" s="98">
        <v>4</v>
      </c>
      <c r="BH1532" s="98">
        <v>4</v>
      </c>
      <c r="BI1532" s="98">
        <v>3</v>
      </c>
      <c r="BJ1532" s="98">
        <v>5</v>
      </c>
      <c r="BK1532" s="98">
        <v>5</v>
      </c>
      <c r="BL1532" s="98">
        <v>4</v>
      </c>
      <c r="BM1532" s="98">
        <v>4</v>
      </c>
      <c r="BN1532" s="99">
        <v>3</v>
      </c>
    </row>
    <row r="1533" spans="42:66">
      <c r="AP1533" s="17"/>
      <c r="AQ1533" s="100" t="s">
        <v>154</v>
      </c>
      <c r="AR1533" s="97">
        <v>6</v>
      </c>
      <c r="AS1533" s="98">
        <v>2</v>
      </c>
      <c r="AT1533" s="98"/>
      <c r="AU1533" s="98">
        <v>4</v>
      </c>
      <c r="AV1533" s="98">
        <v>4</v>
      </c>
      <c r="AW1533" s="98"/>
      <c r="AX1533" s="98"/>
      <c r="AY1533" s="98"/>
      <c r="AZ1533" s="98"/>
      <c r="BA1533" s="98"/>
      <c r="BB1533" s="98">
        <v>4</v>
      </c>
      <c r="BC1533" s="98"/>
      <c r="BD1533" s="98"/>
      <c r="BE1533" s="98"/>
      <c r="BF1533" s="98">
        <v>3</v>
      </c>
      <c r="BG1533" s="98">
        <v>3</v>
      </c>
      <c r="BH1533" s="98">
        <v>2</v>
      </c>
      <c r="BI1533" s="98">
        <v>3</v>
      </c>
      <c r="BJ1533" s="98">
        <v>3</v>
      </c>
      <c r="BK1533" s="98">
        <v>3</v>
      </c>
      <c r="BL1533" s="98">
        <v>3</v>
      </c>
      <c r="BM1533" s="98">
        <v>2</v>
      </c>
      <c r="BN1533" s="99">
        <v>3</v>
      </c>
    </row>
    <row r="1534" spans="42:66">
      <c r="AP1534" s="17"/>
      <c r="AQ1534" s="100" t="s">
        <v>155</v>
      </c>
      <c r="AR1534" s="97">
        <v>3</v>
      </c>
      <c r="AS1534" s="98">
        <v>3</v>
      </c>
      <c r="AT1534" s="98"/>
      <c r="AU1534" s="98">
        <v>4</v>
      </c>
      <c r="AV1534" s="98">
        <v>3</v>
      </c>
      <c r="AW1534" s="98"/>
      <c r="AX1534" s="98"/>
      <c r="AY1534" s="98"/>
      <c r="AZ1534" s="98"/>
      <c r="BA1534" s="98"/>
      <c r="BB1534" s="98">
        <v>3</v>
      </c>
      <c r="BC1534" s="98"/>
      <c r="BD1534" s="98"/>
      <c r="BE1534" s="98"/>
      <c r="BF1534" s="98">
        <v>4</v>
      </c>
      <c r="BG1534" s="98">
        <v>2</v>
      </c>
      <c r="BH1534" s="98">
        <v>3</v>
      </c>
      <c r="BI1534" s="98">
        <v>3</v>
      </c>
      <c r="BJ1534" s="98">
        <v>2</v>
      </c>
      <c r="BK1534" s="98">
        <v>3</v>
      </c>
      <c r="BL1534" s="98">
        <v>3</v>
      </c>
      <c r="BM1534" s="98">
        <v>3</v>
      </c>
      <c r="BN1534" s="99">
        <v>3</v>
      </c>
    </row>
    <row r="1535" spans="42:66">
      <c r="AP1535" s="17"/>
      <c r="AQ1535" s="100" t="s">
        <v>156</v>
      </c>
      <c r="AR1535" s="97">
        <v>2</v>
      </c>
      <c r="AS1535" s="98">
        <v>3</v>
      </c>
      <c r="AT1535" s="98"/>
      <c r="AU1535" s="98">
        <v>3</v>
      </c>
      <c r="AV1535" s="98">
        <v>3</v>
      </c>
      <c r="AW1535" s="98"/>
      <c r="AX1535" s="98"/>
      <c r="AY1535" s="98"/>
      <c r="AZ1535" s="98"/>
      <c r="BA1535" s="98"/>
      <c r="BB1535" s="98">
        <v>3</v>
      </c>
      <c r="BC1535" s="98"/>
      <c r="BD1535" s="98"/>
      <c r="BE1535" s="98"/>
      <c r="BF1535" s="98">
        <v>3</v>
      </c>
      <c r="BG1535" s="98">
        <v>2</v>
      </c>
      <c r="BH1535" s="98">
        <v>2</v>
      </c>
      <c r="BI1535" s="98">
        <v>3</v>
      </c>
      <c r="BJ1535" s="98">
        <v>3</v>
      </c>
      <c r="BK1535" s="98">
        <v>3</v>
      </c>
      <c r="BL1535" s="98">
        <v>3</v>
      </c>
      <c r="BM1535" s="98">
        <v>2</v>
      </c>
      <c r="BN1535" s="99">
        <v>2</v>
      </c>
    </row>
    <row r="1536" spans="42:66">
      <c r="AP1536" s="17"/>
      <c r="AQ1536" s="100" t="s">
        <v>157</v>
      </c>
      <c r="AR1536" s="97">
        <v>4</v>
      </c>
      <c r="AS1536" s="98">
        <v>3</v>
      </c>
      <c r="AT1536" s="98"/>
      <c r="AU1536" s="98">
        <v>6</v>
      </c>
      <c r="AV1536" s="98">
        <v>3</v>
      </c>
      <c r="AW1536" s="98"/>
      <c r="AX1536" s="98"/>
      <c r="AY1536" s="98"/>
      <c r="AZ1536" s="98"/>
      <c r="BA1536" s="98"/>
      <c r="BB1536" s="98">
        <v>3</v>
      </c>
      <c r="BC1536" s="98"/>
      <c r="BD1536" s="98"/>
      <c r="BE1536" s="98"/>
      <c r="BF1536" s="98">
        <v>4</v>
      </c>
      <c r="BG1536" s="98">
        <v>3</v>
      </c>
      <c r="BH1536" s="98">
        <v>3</v>
      </c>
      <c r="BI1536" s="98">
        <v>3</v>
      </c>
      <c r="BJ1536" s="98">
        <v>5</v>
      </c>
      <c r="BK1536" s="98">
        <v>3</v>
      </c>
      <c r="BL1536" s="98">
        <v>4</v>
      </c>
      <c r="BM1536" s="98">
        <v>4</v>
      </c>
      <c r="BN1536" s="99">
        <v>4</v>
      </c>
    </row>
    <row r="1537" spans="42:66">
      <c r="AP1537" s="15" t="s">
        <v>17</v>
      </c>
      <c r="AQ1537" s="93" t="s">
        <v>140</v>
      </c>
      <c r="AR1537" s="94"/>
      <c r="AS1537" s="95"/>
      <c r="AT1537" s="95"/>
      <c r="AU1537" s="95"/>
      <c r="AV1537" s="95"/>
      <c r="AW1537" s="95"/>
      <c r="AX1537" s="95"/>
      <c r="AY1537" s="95"/>
      <c r="AZ1537" s="95"/>
      <c r="BA1537" s="95"/>
      <c r="BB1537" s="95"/>
      <c r="BC1537" s="95"/>
      <c r="BD1537" s="95"/>
      <c r="BE1537" s="95"/>
      <c r="BF1537" s="95"/>
      <c r="BG1537" s="95"/>
      <c r="BH1537" s="95"/>
      <c r="BI1537" s="95"/>
      <c r="BJ1537" s="95"/>
      <c r="BK1537" s="95">
        <v>4</v>
      </c>
      <c r="BL1537" s="95">
        <v>4</v>
      </c>
      <c r="BM1537" s="95"/>
      <c r="BN1537" s="96"/>
    </row>
    <row r="1538" spans="42:66">
      <c r="AP1538" s="17"/>
      <c r="AQ1538" s="100" t="s">
        <v>141</v>
      </c>
      <c r="AR1538" s="97"/>
      <c r="AS1538" s="98"/>
      <c r="AT1538" s="98"/>
      <c r="AU1538" s="98"/>
      <c r="AV1538" s="98"/>
      <c r="AW1538" s="98"/>
      <c r="AX1538" s="98"/>
      <c r="AY1538" s="98"/>
      <c r="AZ1538" s="98"/>
      <c r="BA1538" s="98"/>
      <c r="BB1538" s="98"/>
      <c r="BC1538" s="98"/>
      <c r="BD1538" s="98"/>
      <c r="BE1538" s="98"/>
      <c r="BF1538" s="98"/>
      <c r="BG1538" s="98"/>
      <c r="BH1538" s="98"/>
      <c r="BI1538" s="98"/>
      <c r="BJ1538" s="98"/>
      <c r="BK1538" s="98">
        <v>3</v>
      </c>
      <c r="BL1538" s="98">
        <v>3</v>
      </c>
      <c r="BM1538" s="98"/>
      <c r="BN1538" s="99"/>
    </row>
    <row r="1539" spans="42:66">
      <c r="AP1539" s="17"/>
      <c r="AQ1539" s="100" t="s">
        <v>142</v>
      </c>
      <c r="AR1539" s="97"/>
      <c r="AS1539" s="98"/>
      <c r="AT1539" s="98"/>
      <c r="AU1539" s="98"/>
      <c r="AV1539" s="98"/>
      <c r="AW1539" s="98"/>
      <c r="AX1539" s="98"/>
      <c r="AY1539" s="98"/>
      <c r="AZ1539" s="98"/>
      <c r="BA1539" s="98"/>
      <c r="BB1539" s="98"/>
      <c r="BC1539" s="98"/>
      <c r="BD1539" s="98"/>
      <c r="BE1539" s="98"/>
      <c r="BF1539" s="98"/>
      <c r="BG1539" s="98"/>
      <c r="BH1539" s="98"/>
      <c r="BI1539" s="98"/>
      <c r="BJ1539" s="98"/>
      <c r="BK1539" s="98">
        <v>4</v>
      </c>
      <c r="BL1539" s="98">
        <v>4</v>
      </c>
      <c r="BM1539" s="98"/>
      <c r="BN1539" s="99"/>
    </row>
    <row r="1540" spans="42:66">
      <c r="AP1540" s="17"/>
      <c r="AQ1540" s="100" t="s">
        <v>143</v>
      </c>
      <c r="AR1540" s="97"/>
      <c r="AS1540" s="98"/>
      <c r="AT1540" s="98"/>
      <c r="AU1540" s="98"/>
      <c r="AV1540" s="98"/>
      <c r="AW1540" s="98"/>
      <c r="AX1540" s="98"/>
      <c r="AY1540" s="98"/>
      <c r="AZ1540" s="98"/>
      <c r="BA1540" s="98"/>
      <c r="BB1540" s="98"/>
      <c r="BC1540" s="98"/>
      <c r="BD1540" s="98"/>
      <c r="BE1540" s="98"/>
      <c r="BF1540" s="98"/>
      <c r="BG1540" s="98"/>
      <c r="BH1540" s="98"/>
      <c r="BI1540" s="98"/>
      <c r="BJ1540" s="98"/>
      <c r="BK1540" s="98">
        <v>5</v>
      </c>
      <c r="BL1540" s="98">
        <v>4</v>
      </c>
      <c r="BM1540" s="98"/>
      <c r="BN1540" s="99"/>
    </row>
    <row r="1541" spans="42:66">
      <c r="AP1541" s="17"/>
      <c r="AQ1541" s="100" t="s">
        <v>144</v>
      </c>
      <c r="AR1541" s="97"/>
      <c r="AS1541" s="98"/>
      <c r="AT1541" s="98"/>
      <c r="AU1541" s="98"/>
      <c r="AV1541" s="98"/>
      <c r="AW1541" s="98"/>
      <c r="AX1541" s="98"/>
      <c r="AY1541" s="98"/>
      <c r="AZ1541" s="98"/>
      <c r="BA1541" s="98"/>
      <c r="BB1541" s="98"/>
      <c r="BC1541" s="98"/>
      <c r="BD1541" s="98"/>
      <c r="BE1541" s="98"/>
      <c r="BF1541" s="98"/>
      <c r="BG1541" s="98"/>
      <c r="BH1541" s="98"/>
      <c r="BI1541" s="98"/>
      <c r="BJ1541" s="98"/>
      <c r="BK1541" s="98">
        <v>3</v>
      </c>
      <c r="BL1541" s="98">
        <v>3</v>
      </c>
      <c r="BM1541" s="98"/>
      <c r="BN1541" s="99"/>
    </row>
    <row r="1542" spans="42:66">
      <c r="AP1542" s="17"/>
      <c r="AQ1542" s="100" t="s">
        <v>145</v>
      </c>
      <c r="AR1542" s="97"/>
      <c r="AS1542" s="98"/>
      <c r="AT1542" s="98"/>
      <c r="AU1542" s="98"/>
      <c r="AV1542" s="98"/>
      <c r="AW1542" s="98"/>
      <c r="AX1542" s="98"/>
      <c r="AY1542" s="98"/>
      <c r="AZ1542" s="98"/>
      <c r="BA1542" s="98"/>
      <c r="BB1542" s="98"/>
      <c r="BC1542" s="98"/>
      <c r="BD1542" s="98"/>
      <c r="BE1542" s="98"/>
      <c r="BF1542" s="98"/>
      <c r="BG1542" s="98"/>
      <c r="BH1542" s="98"/>
      <c r="BI1542" s="98"/>
      <c r="BJ1542" s="98"/>
      <c r="BK1542" s="98">
        <v>3</v>
      </c>
      <c r="BL1542" s="98">
        <v>3</v>
      </c>
      <c r="BM1542" s="98"/>
      <c r="BN1542" s="99"/>
    </row>
    <row r="1543" spans="42:66">
      <c r="AP1543" s="17"/>
      <c r="AQ1543" s="100" t="s">
        <v>146</v>
      </c>
      <c r="AR1543" s="97"/>
      <c r="AS1543" s="98"/>
      <c r="AT1543" s="98"/>
      <c r="AU1543" s="98"/>
      <c r="AV1543" s="98"/>
      <c r="AW1543" s="98"/>
      <c r="AX1543" s="98"/>
      <c r="AY1543" s="98"/>
      <c r="AZ1543" s="98"/>
      <c r="BA1543" s="98"/>
      <c r="BB1543" s="98"/>
      <c r="BC1543" s="98"/>
      <c r="BD1543" s="98"/>
      <c r="BE1543" s="98"/>
      <c r="BF1543" s="98"/>
      <c r="BG1543" s="98"/>
      <c r="BH1543" s="98"/>
      <c r="BI1543" s="98"/>
      <c r="BJ1543" s="98"/>
      <c r="BK1543" s="98">
        <v>4</v>
      </c>
      <c r="BL1543" s="98">
        <v>4</v>
      </c>
      <c r="BM1543" s="98"/>
      <c r="BN1543" s="99"/>
    </row>
    <row r="1544" spans="42:66">
      <c r="AP1544" s="17"/>
      <c r="AQ1544" s="100" t="s">
        <v>147</v>
      </c>
      <c r="AR1544" s="97"/>
      <c r="AS1544" s="98"/>
      <c r="AT1544" s="98"/>
      <c r="AU1544" s="98"/>
      <c r="AV1544" s="98"/>
      <c r="AW1544" s="98"/>
      <c r="AX1544" s="98"/>
      <c r="AY1544" s="98"/>
      <c r="AZ1544" s="98"/>
      <c r="BA1544" s="98"/>
      <c r="BB1544" s="98"/>
      <c r="BC1544" s="98"/>
      <c r="BD1544" s="98"/>
      <c r="BE1544" s="98"/>
      <c r="BF1544" s="98"/>
      <c r="BG1544" s="98"/>
      <c r="BH1544" s="98"/>
      <c r="BI1544" s="98"/>
      <c r="BJ1544" s="98"/>
      <c r="BK1544" s="98">
        <v>4</v>
      </c>
      <c r="BL1544" s="98">
        <v>3</v>
      </c>
      <c r="BM1544" s="98"/>
      <c r="BN1544" s="99"/>
    </row>
    <row r="1545" spans="42:66">
      <c r="AP1545" s="17"/>
      <c r="AQ1545" s="100" t="s">
        <v>148</v>
      </c>
      <c r="AR1545" s="97"/>
      <c r="AS1545" s="98"/>
      <c r="AT1545" s="98"/>
      <c r="AU1545" s="98"/>
      <c r="AV1545" s="98"/>
      <c r="AW1545" s="98"/>
      <c r="AX1545" s="98"/>
      <c r="AY1545" s="98"/>
      <c r="AZ1545" s="98"/>
      <c r="BA1545" s="98"/>
      <c r="BB1545" s="98"/>
      <c r="BC1545" s="98"/>
      <c r="BD1545" s="98"/>
      <c r="BE1545" s="98"/>
      <c r="BF1545" s="98"/>
      <c r="BG1545" s="98"/>
      <c r="BH1545" s="98"/>
      <c r="BI1545" s="98"/>
      <c r="BJ1545" s="98"/>
      <c r="BK1545" s="98">
        <v>6</v>
      </c>
      <c r="BL1545" s="98">
        <v>4</v>
      </c>
      <c r="BM1545" s="98"/>
      <c r="BN1545" s="99"/>
    </row>
    <row r="1546" spans="42:66">
      <c r="AP1546" s="17"/>
      <c r="AQ1546" s="100" t="s">
        <v>149</v>
      </c>
      <c r="AR1546" s="97"/>
      <c r="AS1546" s="98"/>
      <c r="AT1546" s="98"/>
      <c r="AU1546" s="98"/>
      <c r="AV1546" s="98"/>
      <c r="AW1546" s="98"/>
      <c r="AX1546" s="98"/>
      <c r="AY1546" s="98"/>
      <c r="AZ1546" s="98"/>
      <c r="BA1546" s="98"/>
      <c r="BB1546" s="98"/>
      <c r="BC1546" s="98"/>
      <c r="BD1546" s="98"/>
      <c r="BE1546" s="98"/>
      <c r="BF1546" s="98"/>
      <c r="BG1546" s="98"/>
      <c r="BH1546" s="98"/>
      <c r="BI1546" s="98"/>
      <c r="BJ1546" s="98"/>
      <c r="BK1546" s="98">
        <v>4</v>
      </c>
      <c r="BL1546" s="98">
        <v>3</v>
      </c>
      <c r="BM1546" s="98"/>
      <c r="BN1546" s="99"/>
    </row>
    <row r="1547" spans="42:66">
      <c r="AP1547" s="17"/>
      <c r="AQ1547" s="100" t="s">
        <v>150</v>
      </c>
      <c r="AR1547" s="97"/>
      <c r="AS1547" s="98"/>
      <c r="AT1547" s="98"/>
      <c r="AU1547" s="98"/>
      <c r="AV1547" s="98"/>
      <c r="AW1547" s="98"/>
      <c r="AX1547" s="98"/>
      <c r="AY1547" s="98"/>
      <c r="AZ1547" s="98"/>
      <c r="BA1547" s="98"/>
      <c r="BB1547" s="98"/>
      <c r="BC1547" s="98"/>
      <c r="BD1547" s="98"/>
      <c r="BE1547" s="98"/>
      <c r="BF1547" s="98"/>
      <c r="BG1547" s="98"/>
      <c r="BH1547" s="98"/>
      <c r="BI1547" s="98"/>
      <c r="BJ1547" s="98"/>
      <c r="BK1547" s="98">
        <v>2</v>
      </c>
      <c r="BL1547" s="98">
        <v>4</v>
      </c>
      <c r="BM1547" s="98"/>
      <c r="BN1547" s="99"/>
    </row>
    <row r="1548" spans="42:66">
      <c r="AP1548" s="17"/>
      <c r="AQ1548" s="100" t="s">
        <v>151</v>
      </c>
      <c r="AR1548" s="97"/>
      <c r="AS1548" s="98"/>
      <c r="AT1548" s="98"/>
      <c r="AU1548" s="98"/>
      <c r="AV1548" s="98"/>
      <c r="AW1548" s="98"/>
      <c r="AX1548" s="98"/>
      <c r="AY1548" s="98"/>
      <c r="AZ1548" s="98"/>
      <c r="BA1548" s="98"/>
      <c r="BB1548" s="98"/>
      <c r="BC1548" s="98"/>
      <c r="BD1548" s="98"/>
      <c r="BE1548" s="98"/>
      <c r="BF1548" s="98"/>
      <c r="BG1548" s="98"/>
      <c r="BH1548" s="98"/>
      <c r="BI1548" s="98"/>
      <c r="BJ1548" s="98"/>
      <c r="BK1548" s="98">
        <v>3</v>
      </c>
      <c r="BL1548" s="98">
        <v>3</v>
      </c>
      <c r="BM1548" s="98"/>
      <c r="BN1548" s="99"/>
    </row>
    <row r="1549" spans="42:66">
      <c r="AP1549" s="17"/>
      <c r="AQ1549" s="100" t="s">
        <v>152</v>
      </c>
      <c r="AR1549" s="97"/>
      <c r="AS1549" s="98"/>
      <c r="AT1549" s="98"/>
      <c r="AU1549" s="98"/>
      <c r="AV1549" s="98"/>
      <c r="AW1549" s="98"/>
      <c r="AX1549" s="98"/>
      <c r="AY1549" s="98"/>
      <c r="AZ1549" s="98"/>
      <c r="BA1549" s="98"/>
      <c r="BB1549" s="98"/>
      <c r="BC1549" s="98"/>
      <c r="BD1549" s="98"/>
      <c r="BE1549" s="98"/>
      <c r="BF1549" s="98"/>
      <c r="BG1549" s="98"/>
      <c r="BH1549" s="98"/>
      <c r="BI1549" s="98"/>
      <c r="BJ1549" s="98"/>
      <c r="BK1549" s="98">
        <v>2</v>
      </c>
      <c r="BL1549" s="98">
        <v>3</v>
      </c>
      <c r="BM1549" s="98"/>
      <c r="BN1549" s="99"/>
    </row>
    <row r="1550" spans="42:66">
      <c r="AP1550" s="17"/>
      <c r="AQ1550" s="100" t="s">
        <v>153</v>
      </c>
      <c r="AR1550" s="97"/>
      <c r="AS1550" s="98"/>
      <c r="AT1550" s="98"/>
      <c r="AU1550" s="98"/>
      <c r="AV1550" s="98"/>
      <c r="AW1550" s="98"/>
      <c r="AX1550" s="98"/>
      <c r="AY1550" s="98"/>
      <c r="AZ1550" s="98"/>
      <c r="BA1550" s="98"/>
      <c r="BB1550" s="98"/>
      <c r="BC1550" s="98"/>
      <c r="BD1550" s="98"/>
      <c r="BE1550" s="98"/>
      <c r="BF1550" s="98"/>
      <c r="BG1550" s="98"/>
      <c r="BH1550" s="98"/>
      <c r="BI1550" s="98"/>
      <c r="BJ1550" s="98"/>
      <c r="BK1550" s="98">
        <v>5</v>
      </c>
      <c r="BL1550" s="98">
        <v>4</v>
      </c>
      <c r="BM1550" s="98"/>
      <c r="BN1550" s="99"/>
    </row>
    <row r="1551" spans="42:66">
      <c r="AP1551" s="17"/>
      <c r="AQ1551" s="100" t="s">
        <v>154</v>
      </c>
      <c r="AR1551" s="97"/>
      <c r="AS1551" s="98"/>
      <c r="AT1551" s="98"/>
      <c r="AU1551" s="98"/>
      <c r="AV1551" s="98"/>
      <c r="AW1551" s="98"/>
      <c r="AX1551" s="98"/>
      <c r="AY1551" s="98"/>
      <c r="AZ1551" s="98"/>
      <c r="BA1551" s="98"/>
      <c r="BB1551" s="98"/>
      <c r="BC1551" s="98"/>
      <c r="BD1551" s="98"/>
      <c r="BE1551" s="98"/>
      <c r="BF1551" s="98"/>
      <c r="BG1551" s="98"/>
      <c r="BH1551" s="98"/>
      <c r="BI1551" s="98"/>
      <c r="BJ1551" s="98"/>
      <c r="BK1551" s="98">
        <v>5</v>
      </c>
      <c r="BL1551" s="98">
        <v>3</v>
      </c>
      <c r="BM1551" s="98"/>
      <c r="BN1551" s="99"/>
    </row>
    <row r="1552" spans="42:66">
      <c r="AP1552" s="17"/>
      <c r="AQ1552" s="100" t="s">
        <v>155</v>
      </c>
      <c r="AR1552" s="97"/>
      <c r="AS1552" s="98"/>
      <c r="AT1552" s="98"/>
      <c r="AU1552" s="98"/>
      <c r="AV1552" s="98"/>
      <c r="AW1552" s="98"/>
      <c r="AX1552" s="98"/>
      <c r="AY1552" s="98"/>
      <c r="AZ1552" s="98"/>
      <c r="BA1552" s="98"/>
      <c r="BB1552" s="98"/>
      <c r="BC1552" s="98"/>
      <c r="BD1552" s="98"/>
      <c r="BE1552" s="98"/>
      <c r="BF1552" s="98"/>
      <c r="BG1552" s="98"/>
      <c r="BH1552" s="98"/>
      <c r="BI1552" s="98"/>
      <c r="BJ1552" s="98"/>
      <c r="BK1552" s="98">
        <v>4</v>
      </c>
      <c r="BL1552" s="98">
        <v>4</v>
      </c>
      <c r="BM1552" s="98"/>
      <c r="BN1552" s="99"/>
    </row>
    <row r="1553" spans="42:66">
      <c r="AP1553" s="17"/>
      <c r="AQ1553" s="100" t="s">
        <v>156</v>
      </c>
      <c r="AR1553" s="97"/>
      <c r="AS1553" s="98"/>
      <c r="AT1553" s="98"/>
      <c r="AU1553" s="98"/>
      <c r="AV1553" s="98"/>
      <c r="AW1553" s="98"/>
      <c r="AX1553" s="98"/>
      <c r="AY1553" s="98"/>
      <c r="AZ1553" s="98"/>
      <c r="BA1553" s="98"/>
      <c r="BB1553" s="98"/>
      <c r="BC1553" s="98"/>
      <c r="BD1553" s="98"/>
      <c r="BE1553" s="98"/>
      <c r="BF1553" s="98"/>
      <c r="BG1553" s="98"/>
      <c r="BH1553" s="98"/>
      <c r="BI1553" s="98"/>
      <c r="BJ1553" s="98"/>
      <c r="BK1553" s="98">
        <v>4</v>
      </c>
      <c r="BL1553" s="98">
        <v>4</v>
      </c>
      <c r="BM1553" s="98"/>
      <c r="BN1553" s="99"/>
    </row>
    <row r="1554" spans="42:66">
      <c r="AP1554" s="17"/>
      <c r="AQ1554" s="100" t="s">
        <v>157</v>
      </c>
      <c r="AR1554" s="97"/>
      <c r="AS1554" s="98"/>
      <c r="AT1554" s="98"/>
      <c r="AU1554" s="98"/>
      <c r="AV1554" s="98"/>
      <c r="AW1554" s="98"/>
      <c r="AX1554" s="98"/>
      <c r="AY1554" s="98"/>
      <c r="AZ1554" s="98"/>
      <c r="BA1554" s="98"/>
      <c r="BB1554" s="98"/>
      <c r="BC1554" s="98"/>
      <c r="BD1554" s="98"/>
      <c r="BE1554" s="98"/>
      <c r="BF1554" s="98"/>
      <c r="BG1554" s="98"/>
      <c r="BH1554" s="98"/>
      <c r="BI1554" s="98"/>
      <c r="BJ1554" s="98"/>
      <c r="BK1554" s="98">
        <v>3</v>
      </c>
      <c r="BL1554" s="98">
        <v>5</v>
      </c>
      <c r="BM1554" s="98"/>
      <c r="BN1554" s="99"/>
    </row>
    <row r="1555" spans="42:66">
      <c r="AP1555" s="15" t="s">
        <v>39</v>
      </c>
      <c r="AQ1555" s="93" t="s">
        <v>140</v>
      </c>
      <c r="AR1555" s="94"/>
      <c r="AS1555" s="95"/>
      <c r="AT1555" s="95"/>
      <c r="AU1555" s="95"/>
      <c r="AV1555" s="95"/>
      <c r="AW1555" s="95"/>
      <c r="AX1555" s="95"/>
      <c r="AY1555" s="95"/>
      <c r="AZ1555" s="95"/>
      <c r="BA1555" s="95"/>
      <c r="BB1555" s="95"/>
      <c r="BC1555" s="95"/>
      <c r="BD1555" s="95"/>
      <c r="BE1555" s="95"/>
      <c r="BF1555" s="95"/>
      <c r="BG1555" s="95"/>
      <c r="BH1555" s="95"/>
      <c r="BI1555" s="95"/>
      <c r="BJ1555" s="95">
        <v>4</v>
      </c>
      <c r="BK1555" s="95"/>
      <c r="BL1555" s="95"/>
      <c r="BM1555" s="95"/>
      <c r="BN1555" s="96"/>
    </row>
    <row r="1556" spans="42:66">
      <c r="AP1556" s="17"/>
      <c r="AQ1556" s="100" t="s">
        <v>141</v>
      </c>
      <c r="AR1556" s="97"/>
      <c r="AS1556" s="98"/>
      <c r="AT1556" s="98"/>
      <c r="AU1556" s="98"/>
      <c r="AV1556" s="98"/>
      <c r="AW1556" s="98"/>
      <c r="AX1556" s="98"/>
      <c r="AY1556" s="98"/>
      <c r="AZ1556" s="98"/>
      <c r="BA1556" s="98"/>
      <c r="BB1556" s="98"/>
      <c r="BC1556" s="98"/>
      <c r="BD1556" s="98"/>
      <c r="BE1556" s="98"/>
      <c r="BF1556" s="98"/>
      <c r="BG1556" s="98"/>
      <c r="BH1556" s="98"/>
      <c r="BI1556" s="98"/>
      <c r="BJ1556" s="98">
        <v>3</v>
      </c>
      <c r="BK1556" s="98"/>
      <c r="BL1556" s="98"/>
      <c r="BM1556" s="98"/>
      <c r="BN1556" s="99"/>
    </row>
    <row r="1557" spans="42:66">
      <c r="AP1557" s="17"/>
      <c r="AQ1557" s="100" t="s">
        <v>142</v>
      </c>
      <c r="AR1557" s="97"/>
      <c r="AS1557" s="98"/>
      <c r="AT1557" s="98"/>
      <c r="AU1557" s="98"/>
      <c r="AV1557" s="98"/>
      <c r="AW1557" s="98"/>
      <c r="AX1557" s="98"/>
      <c r="AY1557" s="98"/>
      <c r="AZ1557" s="98"/>
      <c r="BA1557" s="98"/>
      <c r="BB1557" s="98"/>
      <c r="BC1557" s="98"/>
      <c r="BD1557" s="98"/>
      <c r="BE1557" s="98"/>
      <c r="BF1557" s="98"/>
      <c r="BG1557" s="98"/>
      <c r="BH1557" s="98"/>
      <c r="BI1557" s="98"/>
      <c r="BJ1557" s="98">
        <v>5</v>
      </c>
      <c r="BK1557" s="98"/>
      <c r="BL1557" s="98"/>
      <c r="BM1557" s="98"/>
      <c r="BN1557" s="99"/>
    </row>
    <row r="1558" spans="42:66">
      <c r="AP1558" s="17"/>
      <c r="AQ1558" s="100" t="s">
        <v>143</v>
      </c>
      <c r="AR1558" s="97"/>
      <c r="AS1558" s="98"/>
      <c r="AT1558" s="98"/>
      <c r="AU1558" s="98"/>
      <c r="AV1558" s="98"/>
      <c r="AW1558" s="98"/>
      <c r="AX1558" s="98"/>
      <c r="AY1558" s="98"/>
      <c r="AZ1558" s="98"/>
      <c r="BA1558" s="98"/>
      <c r="BB1558" s="98"/>
      <c r="BC1558" s="98"/>
      <c r="BD1558" s="98"/>
      <c r="BE1558" s="98"/>
      <c r="BF1558" s="98"/>
      <c r="BG1558" s="98"/>
      <c r="BH1558" s="98"/>
      <c r="BI1558" s="98"/>
      <c r="BJ1558" s="98">
        <v>5</v>
      </c>
      <c r="BK1558" s="98"/>
      <c r="BL1558" s="98"/>
      <c r="BM1558" s="98"/>
      <c r="BN1558" s="99"/>
    </row>
    <row r="1559" spans="42:66">
      <c r="AP1559" s="17"/>
      <c r="AQ1559" s="100" t="s">
        <v>144</v>
      </c>
      <c r="AR1559" s="97"/>
      <c r="AS1559" s="98"/>
      <c r="AT1559" s="98"/>
      <c r="AU1559" s="98"/>
      <c r="AV1559" s="98"/>
      <c r="AW1559" s="98"/>
      <c r="AX1559" s="98"/>
      <c r="AY1559" s="98"/>
      <c r="AZ1559" s="98"/>
      <c r="BA1559" s="98"/>
      <c r="BB1559" s="98"/>
      <c r="BC1559" s="98"/>
      <c r="BD1559" s="98"/>
      <c r="BE1559" s="98"/>
      <c r="BF1559" s="98"/>
      <c r="BG1559" s="98"/>
      <c r="BH1559" s="98"/>
      <c r="BI1559" s="98"/>
      <c r="BJ1559" s="98">
        <v>5</v>
      </c>
      <c r="BK1559" s="98"/>
      <c r="BL1559" s="98"/>
      <c r="BM1559" s="98"/>
      <c r="BN1559" s="99"/>
    </row>
    <row r="1560" spans="42:66">
      <c r="AP1560" s="17"/>
      <c r="AQ1560" s="100" t="s">
        <v>145</v>
      </c>
      <c r="AR1560" s="97"/>
      <c r="AS1560" s="98"/>
      <c r="AT1560" s="98"/>
      <c r="AU1560" s="98"/>
      <c r="AV1560" s="98"/>
      <c r="AW1560" s="98"/>
      <c r="AX1560" s="98"/>
      <c r="AY1560" s="98"/>
      <c r="AZ1560" s="98"/>
      <c r="BA1560" s="98"/>
      <c r="BB1560" s="98"/>
      <c r="BC1560" s="98"/>
      <c r="BD1560" s="98"/>
      <c r="BE1560" s="98"/>
      <c r="BF1560" s="98"/>
      <c r="BG1560" s="98"/>
      <c r="BH1560" s="98"/>
      <c r="BI1560" s="98"/>
      <c r="BJ1560" s="98">
        <v>3</v>
      </c>
      <c r="BK1560" s="98"/>
      <c r="BL1560" s="98"/>
      <c r="BM1560" s="98"/>
      <c r="BN1560" s="99"/>
    </row>
    <row r="1561" spans="42:66">
      <c r="AP1561" s="17"/>
      <c r="AQ1561" s="100" t="s">
        <v>146</v>
      </c>
      <c r="AR1561" s="97"/>
      <c r="AS1561" s="98"/>
      <c r="AT1561" s="98"/>
      <c r="AU1561" s="98"/>
      <c r="AV1561" s="98"/>
      <c r="AW1561" s="98"/>
      <c r="AX1561" s="98"/>
      <c r="AY1561" s="98"/>
      <c r="AZ1561" s="98"/>
      <c r="BA1561" s="98"/>
      <c r="BB1561" s="98"/>
      <c r="BC1561" s="98"/>
      <c r="BD1561" s="98"/>
      <c r="BE1561" s="98"/>
      <c r="BF1561" s="98"/>
      <c r="BG1561" s="98"/>
      <c r="BH1561" s="98"/>
      <c r="BI1561" s="98"/>
      <c r="BJ1561" s="98">
        <v>5</v>
      </c>
      <c r="BK1561" s="98"/>
      <c r="BL1561" s="98"/>
      <c r="BM1561" s="98"/>
      <c r="BN1561" s="99"/>
    </row>
    <row r="1562" spans="42:66">
      <c r="AP1562" s="17"/>
      <c r="AQ1562" s="100" t="s">
        <v>147</v>
      </c>
      <c r="AR1562" s="97"/>
      <c r="AS1562" s="98"/>
      <c r="AT1562" s="98"/>
      <c r="AU1562" s="98"/>
      <c r="AV1562" s="98"/>
      <c r="AW1562" s="98"/>
      <c r="AX1562" s="98"/>
      <c r="AY1562" s="98"/>
      <c r="AZ1562" s="98"/>
      <c r="BA1562" s="98"/>
      <c r="BB1562" s="98"/>
      <c r="BC1562" s="98"/>
      <c r="BD1562" s="98"/>
      <c r="BE1562" s="98"/>
      <c r="BF1562" s="98"/>
      <c r="BG1562" s="98"/>
      <c r="BH1562" s="98"/>
      <c r="BI1562" s="98"/>
      <c r="BJ1562" s="98">
        <v>4</v>
      </c>
      <c r="BK1562" s="98"/>
      <c r="BL1562" s="98"/>
      <c r="BM1562" s="98"/>
      <c r="BN1562" s="99"/>
    </row>
    <row r="1563" spans="42:66">
      <c r="AP1563" s="17"/>
      <c r="AQ1563" s="100" t="s">
        <v>148</v>
      </c>
      <c r="AR1563" s="97"/>
      <c r="AS1563" s="98"/>
      <c r="AT1563" s="98"/>
      <c r="AU1563" s="98"/>
      <c r="AV1563" s="98"/>
      <c r="AW1563" s="98"/>
      <c r="AX1563" s="98"/>
      <c r="AY1563" s="98"/>
      <c r="AZ1563" s="98"/>
      <c r="BA1563" s="98"/>
      <c r="BB1563" s="98"/>
      <c r="BC1563" s="98"/>
      <c r="BD1563" s="98"/>
      <c r="BE1563" s="98"/>
      <c r="BF1563" s="98"/>
      <c r="BG1563" s="98"/>
      <c r="BH1563" s="98"/>
      <c r="BI1563" s="98"/>
      <c r="BJ1563" s="98">
        <v>4</v>
      </c>
      <c r="BK1563" s="98"/>
      <c r="BL1563" s="98"/>
      <c r="BM1563" s="98"/>
      <c r="BN1563" s="99"/>
    </row>
    <row r="1564" spans="42:66">
      <c r="AP1564" s="17"/>
      <c r="AQ1564" s="100" t="s">
        <v>149</v>
      </c>
      <c r="AR1564" s="97"/>
      <c r="AS1564" s="98"/>
      <c r="AT1564" s="98"/>
      <c r="AU1564" s="98"/>
      <c r="AV1564" s="98"/>
      <c r="AW1564" s="98"/>
      <c r="AX1564" s="98"/>
      <c r="AY1564" s="98"/>
      <c r="AZ1564" s="98"/>
      <c r="BA1564" s="98"/>
      <c r="BB1564" s="98"/>
      <c r="BC1564" s="98"/>
      <c r="BD1564" s="98"/>
      <c r="BE1564" s="98"/>
      <c r="BF1564" s="98"/>
      <c r="BG1564" s="98"/>
      <c r="BH1564" s="98"/>
      <c r="BI1564" s="98"/>
      <c r="BJ1564" s="98">
        <v>4</v>
      </c>
      <c r="BK1564" s="98"/>
      <c r="BL1564" s="98"/>
      <c r="BM1564" s="98"/>
      <c r="BN1564" s="99"/>
    </row>
    <row r="1565" spans="42:66">
      <c r="AP1565" s="17"/>
      <c r="AQ1565" s="100" t="s">
        <v>150</v>
      </c>
      <c r="AR1565" s="97"/>
      <c r="AS1565" s="98"/>
      <c r="AT1565" s="98"/>
      <c r="AU1565" s="98"/>
      <c r="AV1565" s="98"/>
      <c r="AW1565" s="98"/>
      <c r="AX1565" s="98"/>
      <c r="AY1565" s="98"/>
      <c r="AZ1565" s="98"/>
      <c r="BA1565" s="98"/>
      <c r="BB1565" s="98"/>
      <c r="BC1565" s="98"/>
      <c r="BD1565" s="98"/>
      <c r="BE1565" s="98"/>
      <c r="BF1565" s="98"/>
      <c r="BG1565" s="98"/>
      <c r="BH1565" s="98"/>
      <c r="BI1565" s="98"/>
      <c r="BJ1565" s="98">
        <v>4</v>
      </c>
      <c r="BK1565" s="98"/>
      <c r="BL1565" s="98"/>
      <c r="BM1565" s="98"/>
      <c r="BN1565" s="99"/>
    </row>
    <row r="1566" spans="42:66">
      <c r="AP1566" s="17"/>
      <c r="AQ1566" s="100" t="s">
        <v>151</v>
      </c>
      <c r="AR1566" s="97"/>
      <c r="AS1566" s="98"/>
      <c r="AT1566" s="98"/>
      <c r="AU1566" s="98"/>
      <c r="AV1566" s="98"/>
      <c r="AW1566" s="98"/>
      <c r="AX1566" s="98"/>
      <c r="AY1566" s="98"/>
      <c r="AZ1566" s="98"/>
      <c r="BA1566" s="98"/>
      <c r="BB1566" s="98"/>
      <c r="BC1566" s="98"/>
      <c r="BD1566" s="98"/>
      <c r="BE1566" s="98"/>
      <c r="BF1566" s="98"/>
      <c r="BG1566" s="98"/>
      <c r="BH1566" s="98"/>
      <c r="BI1566" s="98"/>
      <c r="BJ1566" s="98">
        <v>2</v>
      </c>
      <c r="BK1566" s="98"/>
      <c r="BL1566" s="98"/>
      <c r="BM1566" s="98"/>
      <c r="BN1566" s="99"/>
    </row>
    <row r="1567" spans="42:66">
      <c r="AP1567" s="17"/>
      <c r="AQ1567" s="100" t="s">
        <v>152</v>
      </c>
      <c r="AR1567" s="97"/>
      <c r="AS1567" s="98"/>
      <c r="AT1567" s="98"/>
      <c r="AU1567" s="98"/>
      <c r="AV1567" s="98"/>
      <c r="AW1567" s="98"/>
      <c r="AX1567" s="98"/>
      <c r="AY1567" s="98"/>
      <c r="AZ1567" s="98"/>
      <c r="BA1567" s="98"/>
      <c r="BB1567" s="98"/>
      <c r="BC1567" s="98"/>
      <c r="BD1567" s="98"/>
      <c r="BE1567" s="98"/>
      <c r="BF1567" s="98"/>
      <c r="BG1567" s="98"/>
      <c r="BH1567" s="98"/>
      <c r="BI1567" s="98"/>
      <c r="BJ1567" s="98">
        <v>3</v>
      </c>
      <c r="BK1567" s="98"/>
      <c r="BL1567" s="98"/>
      <c r="BM1567" s="98"/>
      <c r="BN1567" s="99"/>
    </row>
    <row r="1568" spans="42:66">
      <c r="AP1568" s="17"/>
      <c r="AQ1568" s="100" t="s">
        <v>153</v>
      </c>
      <c r="AR1568" s="97"/>
      <c r="AS1568" s="98"/>
      <c r="AT1568" s="98"/>
      <c r="AU1568" s="98"/>
      <c r="AV1568" s="98"/>
      <c r="AW1568" s="98"/>
      <c r="AX1568" s="98"/>
      <c r="AY1568" s="98"/>
      <c r="AZ1568" s="98"/>
      <c r="BA1568" s="98"/>
      <c r="BB1568" s="98"/>
      <c r="BC1568" s="98"/>
      <c r="BD1568" s="98"/>
      <c r="BE1568" s="98"/>
      <c r="BF1568" s="98"/>
      <c r="BG1568" s="98"/>
      <c r="BH1568" s="98"/>
      <c r="BI1568" s="98"/>
      <c r="BJ1568" s="98">
        <v>4</v>
      </c>
      <c r="BK1568" s="98"/>
      <c r="BL1568" s="98"/>
      <c r="BM1568" s="98"/>
      <c r="BN1568" s="99"/>
    </row>
    <row r="1569" spans="42:66">
      <c r="AP1569" s="17"/>
      <c r="AQ1569" s="100" t="s">
        <v>154</v>
      </c>
      <c r="AR1569" s="97"/>
      <c r="AS1569" s="98"/>
      <c r="AT1569" s="98"/>
      <c r="AU1569" s="98"/>
      <c r="AV1569" s="98"/>
      <c r="AW1569" s="98"/>
      <c r="AX1569" s="98"/>
      <c r="AY1569" s="98"/>
      <c r="AZ1569" s="98"/>
      <c r="BA1569" s="98"/>
      <c r="BB1569" s="98"/>
      <c r="BC1569" s="98"/>
      <c r="BD1569" s="98"/>
      <c r="BE1569" s="98"/>
      <c r="BF1569" s="98"/>
      <c r="BG1569" s="98"/>
      <c r="BH1569" s="98"/>
      <c r="BI1569" s="98"/>
      <c r="BJ1569" s="98">
        <v>3</v>
      </c>
      <c r="BK1569" s="98"/>
      <c r="BL1569" s="98"/>
      <c r="BM1569" s="98"/>
      <c r="BN1569" s="99"/>
    </row>
    <row r="1570" spans="42:66">
      <c r="AP1570" s="17"/>
      <c r="AQ1570" s="100" t="s">
        <v>155</v>
      </c>
      <c r="AR1570" s="97"/>
      <c r="AS1570" s="98"/>
      <c r="AT1570" s="98"/>
      <c r="AU1570" s="98"/>
      <c r="AV1570" s="98"/>
      <c r="AW1570" s="98"/>
      <c r="AX1570" s="98"/>
      <c r="AY1570" s="98"/>
      <c r="AZ1570" s="98"/>
      <c r="BA1570" s="98"/>
      <c r="BB1570" s="98"/>
      <c r="BC1570" s="98"/>
      <c r="BD1570" s="98"/>
      <c r="BE1570" s="98"/>
      <c r="BF1570" s="98"/>
      <c r="BG1570" s="98"/>
      <c r="BH1570" s="98"/>
      <c r="BI1570" s="98"/>
      <c r="BJ1570" s="98">
        <v>4</v>
      </c>
      <c r="BK1570" s="98"/>
      <c r="BL1570" s="98"/>
      <c r="BM1570" s="98"/>
      <c r="BN1570" s="99"/>
    </row>
    <row r="1571" spans="42:66">
      <c r="AP1571" s="17"/>
      <c r="AQ1571" s="100" t="s">
        <v>156</v>
      </c>
      <c r="AR1571" s="97"/>
      <c r="AS1571" s="98"/>
      <c r="AT1571" s="98"/>
      <c r="AU1571" s="98"/>
      <c r="AV1571" s="98"/>
      <c r="AW1571" s="98"/>
      <c r="AX1571" s="98"/>
      <c r="AY1571" s="98"/>
      <c r="AZ1571" s="98"/>
      <c r="BA1571" s="98"/>
      <c r="BB1571" s="98"/>
      <c r="BC1571" s="98"/>
      <c r="BD1571" s="98"/>
      <c r="BE1571" s="98"/>
      <c r="BF1571" s="98"/>
      <c r="BG1571" s="98"/>
      <c r="BH1571" s="98"/>
      <c r="BI1571" s="98"/>
      <c r="BJ1571" s="98">
        <v>3</v>
      </c>
      <c r="BK1571" s="98"/>
      <c r="BL1571" s="98"/>
      <c r="BM1571" s="98"/>
      <c r="BN1571" s="99"/>
    </row>
    <row r="1572" spans="42:66">
      <c r="AP1572" s="17"/>
      <c r="AQ1572" s="100" t="s">
        <v>157</v>
      </c>
      <c r="AR1572" s="97"/>
      <c r="AS1572" s="98"/>
      <c r="AT1572" s="98"/>
      <c r="AU1572" s="98"/>
      <c r="AV1572" s="98"/>
      <c r="AW1572" s="98"/>
      <c r="AX1572" s="98"/>
      <c r="AY1572" s="98"/>
      <c r="AZ1572" s="98"/>
      <c r="BA1572" s="98"/>
      <c r="BB1572" s="98"/>
      <c r="BC1572" s="98"/>
      <c r="BD1572" s="98"/>
      <c r="BE1572" s="98"/>
      <c r="BF1572" s="98"/>
      <c r="BG1572" s="98"/>
      <c r="BH1572" s="98"/>
      <c r="BI1572" s="98"/>
      <c r="BJ1572" s="98">
        <v>4</v>
      </c>
      <c r="BK1572" s="98"/>
      <c r="BL1572" s="98"/>
      <c r="BM1572" s="98"/>
      <c r="BN1572" s="99"/>
    </row>
    <row r="1573" spans="42:66">
      <c r="AP1573" s="15" t="s">
        <v>19</v>
      </c>
      <c r="AQ1573" s="93" t="s">
        <v>140</v>
      </c>
      <c r="AR1573" s="94"/>
      <c r="AS1573" s="95"/>
      <c r="AT1573" s="95"/>
      <c r="AU1573" s="95"/>
      <c r="AV1573" s="95"/>
      <c r="AW1573" s="95"/>
      <c r="AX1573" s="95"/>
      <c r="AY1573" s="95"/>
      <c r="AZ1573" s="95"/>
      <c r="BA1573" s="95">
        <v>8</v>
      </c>
      <c r="BB1573" s="95">
        <v>7</v>
      </c>
      <c r="BC1573" s="95"/>
      <c r="BD1573" s="95"/>
      <c r="BE1573" s="95"/>
      <c r="BF1573" s="95">
        <v>6</v>
      </c>
      <c r="BG1573" s="95"/>
      <c r="BH1573" s="95"/>
      <c r="BI1573" s="95"/>
      <c r="BJ1573" s="95"/>
      <c r="BK1573" s="95"/>
      <c r="BL1573" s="95">
        <v>8</v>
      </c>
      <c r="BM1573" s="95"/>
      <c r="BN1573" s="96"/>
    </row>
    <row r="1574" spans="42:66">
      <c r="AP1574" s="17"/>
      <c r="AQ1574" s="100" t="s">
        <v>141</v>
      </c>
      <c r="AR1574" s="97"/>
      <c r="AS1574" s="98"/>
      <c r="AT1574" s="98"/>
      <c r="AU1574" s="98"/>
      <c r="AV1574" s="98"/>
      <c r="AW1574" s="98"/>
      <c r="AX1574" s="98"/>
      <c r="AY1574" s="98"/>
      <c r="AZ1574" s="98"/>
      <c r="BA1574" s="98">
        <v>6</v>
      </c>
      <c r="BB1574" s="98">
        <v>4</v>
      </c>
      <c r="BC1574" s="98"/>
      <c r="BD1574" s="98"/>
      <c r="BE1574" s="98"/>
      <c r="BF1574" s="98">
        <v>3</v>
      </c>
      <c r="BG1574" s="98"/>
      <c r="BH1574" s="98"/>
      <c r="BI1574" s="98"/>
      <c r="BJ1574" s="98"/>
      <c r="BK1574" s="98"/>
      <c r="BL1574" s="98">
        <v>5</v>
      </c>
      <c r="BM1574" s="98"/>
      <c r="BN1574" s="99"/>
    </row>
    <row r="1575" spans="42:66">
      <c r="AP1575" s="17"/>
      <c r="AQ1575" s="100" t="s">
        <v>142</v>
      </c>
      <c r="AR1575" s="97"/>
      <c r="AS1575" s="98"/>
      <c r="AT1575" s="98"/>
      <c r="AU1575" s="98"/>
      <c r="AV1575" s="98"/>
      <c r="AW1575" s="98"/>
      <c r="AX1575" s="98"/>
      <c r="AY1575" s="98"/>
      <c r="AZ1575" s="98"/>
      <c r="BA1575" s="98">
        <v>8</v>
      </c>
      <c r="BB1575" s="98">
        <v>8</v>
      </c>
      <c r="BC1575" s="98"/>
      <c r="BD1575" s="98"/>
      <c r="BE1575" s="98"/>
      <c r="BF1575" s="98">
        <v>6</v>
      </c>
      <c r="BG1575" s="98"/>
      <c r="BH1575" s="98"/>
      <c r="BI1575" s="98"/>
      <c r="BJ1575" s="98"/>
      <c r="BK1575" s="98"/>
      <c r="BL1575" s="98">
        <v>5</v>
      </c>
      <c r="BM1575" s="98"/>
      <c r="BN1575" s="99"/>
    </row>
    <row r="1576" spans="42:66">
      <c r="AP1576" s="17"/>
      <c r="AQ1576" s="100" t="s">
        <v>143</v>
      </c>
      <c r="AR1576" s="97"/>
      <c r="AS1576" s="98"/>
      <c r="AT1576" s="98"/>
      <c r="AU1576" s="98"/>
      <c r="AV1576" s="98"/>
      <c r="AW1576" s="98"/>
      <c r="AX1576" s="98"/>
      <c r="AY1576" s="98"/>
      <c r="AZ1576" s="98"/>
      <c r="BA1576" s="98">
        <v>8</v>
      </c>
      <c r="BB1576" s="98">
        <v>8</v>
      </c>
      <c r="BC1576" s="98"/>
      <c r="BD1576" s="98"/>
      <c r="BE1576" s="98"/>
      <c r="BF1576" s="98">
        <v>6</v>
      </c>
      <c r="BG1576" s="98"/>
      <c r="BH1576" s="98"/>
      <c r="BI1576" s="98"/>
      <c r="BJ1576" s="98"/>
      <c r="BK1576" s="98"/>
      <c r="BL1576" s="98">
        <v>6</v>
      </c>
      <c r="BM1576" s="98"/>
      <c r="BN1576" s="99"/>
    </row>
    <row r="1577" spans="42:66">
      <c r="AP1577" s="17"/>
      <c r="AQ1577" s="100" t="s">
        <v>144</v>
      </c>
      <c r="AR1577" s="97"/>
      <c r="AS1577" s="98"/>
      <c r="AT1577" s="98"/>
      <c r="AU1577" s="98"/>
      <c r="AV1577" s="98"/>
      <c r="AW1577" s="98"/>
      <c r="AX1577" s="98"/>
      <c r="AY1577" s="98"/>
      <c r="AZ1577" s="98"/>
      <c r="BA1577" s="98">
        <v>5</v>
      </c>
      <c r="BB1577" s="98">
        <v>4</v>
      </c>
      <c r="BC1577" s="98"/>
      <c r="BD1577" s="98"/>
      <c r="BE1577" s="98"/>
      <c r="BF1577" s="98">
        <v>5</v>
      </c>
      <c r="BG1577" s="98"/>
      <c r="BH1577" s="98"/>
      <c r="BI1577" s="98"/>
      <c r="BJ1577" s="98"/>
      <c r="BK1577" s="98"/>
      <c r="BL1577" s="98">
        <v>5</v>
      </c>
      <c r="BM1577" s="98"/>
      <c r="BN1577" s="99"/>
    </row>
    <row r="1578" spans="42:66">
      <c r="AP1578" s="17"/>
      <c r="AQ1578" s="100" t="s">
        <v>145</v>
      </c>
      <c r="AR1578" s="97"/>
      <c r="AS1578" s="98"/>
      <c r="AT1578" s="98"/>
      <c r="AU1578" s="98"/>
      <c r="AV1578" s="98"/>
      <c r="AW1578" s="98"/>
      <c r="AX1578" s="98"/>
      <c r="AY1578" s="98"/>
      <c r="AZ1578" s="98"/>
      <c r="BA1578" s="98">
        <v>4</v>
      </c>
      <c r="BB1578" s="98">
        <v>3</v>
      </c>
      <c r="BC1578" s="98"/>
      <c r="BD1578" s="98"/>
      <c r="BE1578" s="98"/>
      <c r="BF1578" s="98">
        <v>5</v>
      </c>
      <c r="BG1578" s="98"/>
      <c r="BH1578" s="98"/>
      <c r="BI1578" s="98"/>
      <c r="BJ1578" s="98"/>
      <c r="BK1578" s="98"/>
      <c r="BL1578" s="98">
        <v>4</v>
      </c>
      <c r="BM1578" s="98"/>
      <c r="BN1578" s="99"/>
    </row>
    <row r="1579" spans="42:66">
      <c r="AP1579" s="17"/>
      <c r="AQ1579" s="100" t="s">
        <v>146</v>
      </c>
      <c r="AR1579" s="97"/>
      <c r="AS1579" s="98"/>
      <c r="AT1579" s="98"/>
      <c r="AU1579" s="98"/>
      <c r="AV1579" s="98"/>
      <c r="AW1579" s="98"/>
      <c r="AX1579" s="98"/>
      <c r="AY1579" s="98"/>
      <c r="AZ1579" s="98"/>
      <c r="BA1579" s="98">
        <v>9</v>
      </c>
      <c r="BB1579" s="98">
        <v>8</v>
      </c>
      <c r="BC1579" s="98"/>
      <c r="BD1579" s="98"/>
      <c r="BE1579" s="98"/>
      <c r="BF1579" s="98">
        <v>5</v>
      </c>
      <c r="BG1579" s="98"/>
      <c r="BH1579" s="98"/>
      <c r="BI1579" s="98"/>
      <c r="BJ1579" s="98"/>
      <c r="BK1579" s="98"/>
      <c r="BL1579" s="98">
        <v>5</v>
      </c>
      <c r="BM1579" s="98"/>
      <c r="BN1579" s="99"/>
    </row>
    <row r="1580" spans="42:66">
      <c r="AP1580" s="17"/>
      <c r="AQ1580" s="100" t="s">
        <v>147</v>
      </c>
      <c r="AR1580" s="97"/>
      <c r="AS1580" s="98"/>
      <c r="AT1580" s="98"/>
      <c r="AU1580" s="98"/>
      <c r="AV1580" s="98"/>
      <c r="AW1580" s="98"/>
      <c r="AX1580" s="98"/>
      <c r="AY1580" s="98"/>
      <c r="AZ1580" s="98"/>
      <c r="BA1580" s="98">
        <v>7</v>
      </c>
      <c r="BB1580" s="98">
        <v>4</v>
      </c>
      <c r="BC1580" s="98"/>
      <c r="BD1580" s="98"/>
      <c r="BE1580" s="98"/>
      <c r="BF1580" s="98">
        <v>5</v>
      </c>
      <c r="BG1580" s="98"/>
      <c r="BH1580" s="98"/>
      <c r="BI1580" s="98"/>
      <c r="BJ1580" s="98"/>
      <c r="BK1580" s="98"/>
      <c r="BL1580" s="98">
        <v>6</v>
      </c>
      <c r="BM1580" s="98"/>
      <c r="BN1580" s="99"/>
    </row>
    <row r="1581" spans="42:66">
      <c r="AP1581" s="17"/>
      <c r="AQ1581" s="100" t="s">
        <v>148</v>
      </c>
      <c r="AR1581" s="97"/>
      <c r="AS1581" s="98"/>
      <c r="AT1581" s="98"/>
      <c r="AU1581" s="98"/>
      <c r="AV1581" s="98"/>
      <c r="AW1581" s="98"/>
      <c r="AX1581" s="98"/>
      <c r="AY1581" s="98"/>
      <c r="AZ1581" s="98"/>
      <c r="BA1581" s="98">
        <v>5</v>
      </c>
      <c r="BB1581" s="98">
        <v>6</v>
      </c>
      <c r="BC1581" s="98"/>
      <c r="BD1581" s="98"/>
      <c r="BE1581" s="98"/>
      <c r="BF1581" s="98">
        <v>5</v>
      </c>
      <c r="BG1581" s="98"/>
      <c r="BH1581" s="98"/>
      <c r="BI1581" s="98"/>
      <c r="BJ1581" s="98"/>
      <c r="BK1581" s="98"/>
      <c r="BL1581" s="98">
        <v>5</v>
      </c>
      <c r="BM1581" s="98"/>
      <c r="BN1581" s="99"/>
    </row>
    <row r="1582" spans="42:66">
      <c r="AP1582" s="17"/>
      <c r="AQ1582" s="100" t="s">
        <v>149</v>
      </c>
      <c r="AR1582" s="97"/>
      <c r="AS1582" s="98"/>
      <c r="AT1582" s="98"/>
      <c r="AU1582" s="98"/>
      <c r="AV1582" s="98"/>
      <c r="AW1582" s="98"/>
      <c r="AX1582" s="98"/>
      <c r="AY1582" s="98"/>
      <c r="AZ1582" s="98"/>
      <c r="BA1582" s="98">
        <v>3</v>
      </c>
      <c r="BB1582" s="98">
        <v>3</v>
      </c>
      <c r="BC1582" s="98"/>
      <c r="BD1582" s="98"/>
      <c r="BE1582" s="98"/>
      <c r="BF1582" s="98">
        <v>4</v>
      </c>
      <c r="BG1582" s="98"/>
      <c r="BH1582" s="98"/>
      <c r="BI1582" s="98"/>
      <c r="BJ1582" s="98"/>
      <c r="BK1582" s="98"/>
      <c r="BL1582" s="98">
        <v>5</v>
      </c>
      <c r="BM1582" s="98"/>
      <c r="BN1582" s="99"/>
    </row>
    <row r="1583" spans="42:66">
      <c r="AP1583" s="17"/>
      <c r="AQ1583" s="100" t="s">
        <v>150</v>
      </c>
      <c r="AR1583" s="97"/>
      <c r="AS1583" s="98"/>
      <c r="AT1583" s="98"/>
      <c r="AU1583" s="98"/>
      <c r="AV1583" s="98"/>
      <c r="AW1583" s="98"/>
      <c r="AX1583" s="98"/>
      <c r="AY1583" s="98"/>
      <c r="AZ1583" s="98"/>
      <c r="BA1583" s="98">
        <v>5</v>
      </c>
      <c r="BB1583" s="98">
        <v>5</v>
      </c>
      <c r="BC1583" s="98"/>
      <c r="BD1583" s="98"/>
      <c r="BE1583" s="98"/>
      <c r="BF1583" s="98">
        <v>4</v>
      </c>
      <c r="BG1583" s="98"/>
      <c r="BH1583" s="98"/>
      <c r="BI1583" s="98"/>
      <c r="BJ1583" s="98"/>
      <c r="BK1583" s="98"/>
      <c r="BL1583" s="98">
        <v>5</v>
      </c>
      <c r="BM1583" s="98"/>
      <c r="BN1583" s="99"/>
    </row>
    <row r="1584" spans="42:66">
      <c r="AP1584" s="17"/>
      <c r="AQ1584" s="100" t="s">
        <v>151</v>
      </c>
      <c r="AR1584" s="97"/>
      <c r="AS1584" s="98"/>
      <c r="AT1584" s="98"/>
      <c r="AU1584" s="98"/>
      <c r="AV1584" s="98"/>
      <c r="AW1584" s="98"/>
      <c r="AX1584" s="98"/>
      <c r="AY1584" s="98"/>
      <c r="AZ1584" s="98"/>
      <c r="BA1584" s="98">
        <v>5</v>
      </c>
      <c r="BB1584" s="98">
        <v>4</v>
      </c>
      <c r="BC1584" s="98"/>
      <c r="BD1584" s="98"/>
      <c r="BE1584" s="98"/>
      <c r="BF1584" s="98">
        <v>5</v>
      </c>
      <c r="BG1584" s="98"/>
      <c r="BH1584" s="98"/>
      <c r="BI1584" s="98"/>
      <c r="BJ1584" s="98"/>
      <c r="BK1584" s="98"/>
      <c r="BL1584" s="98">
        <v>3</v>
      </c>
      <c r="BM1584" s="98"/>
      <c r="BN1584" s="99"/>
    </row>
    <row r="1585" spans="42:66">
      <c r="AP1585" s="17"/>
      <c r="AQ1585" s="100" t="s">
        <v>152</v>
      </c>
      <c r="AR1585" s="97"/>
      <c r="AS1585" s="98"/>
      <c r="AT1585" s="98"/>
      <c r="AU1585" s="98"/>
      <c r="AV1585" s="98"/>
      <c r="AW1585" s="98"/>
      <c r="AX1585" s="98"/>
      <c r="AY1585" s="98"/>
      <c r="AZ1585" s="98"/>
      <c r="BA1585" s="98">
        <v>2</v>
      </c>
      <c r="BB1585" s="98">
        <v>6</v>
      </c>
      <c r="BC1585" s="98"/>
      <c r="BD1585" s="98"/>
      <c r="BE1585" s="98"/>
      <c r="BF1585" s="98">
        <v>3</v>
      </c>
      <c r="BG1585" s="98"/>
      <c r="BH1585" s="98"/>
      <c r="BI1585" s="98"/>
      <c r="BJ1585" s="98"/>
      <c r="BK1585" s="98"/>
      <c r="BL1585" s="98">
        <v>3</v>
      </c>
      <c r="BM1585" s="98"/>
      <c r="BN1585" s="99"/>
    </row>
    <row r="1586" spans="42:66">
      <c r="AP1586" s="17"/>
      <c r="AQ1586" s="100" t="s">
        <v>153</v>
      </c>
      <c r="AR1586" s="97"/>
      <c r="AS1586" s="98"/>
      <c r="AT1586" s="98"/>
      <c r="AU1586" s="98"/>
      <c r="AV1586" s="98"/>
      <c r="AW1586" s="98"/>
      <c r="AX1586" s="98"/>
      <c r="AY1586" s="98"/>
      <c r="AZ1586" s="98"/>
      <c r="BA1586" s="98">
        <v>5</v>
      </c>
      <c r="BB1586" s="98">
        <v>9</v>
      </c>
      <c r="BC1586" s="98"/>
      <c r="BD1586" s="98"/>
      <c r="BE1586" s="98"/>
      <c r="BF1586" s="98">
        <v>6</v>
      </c>
      <c r="BG1586" s="98"/>
      <c r="BH1586" s="98"/>
      <c r="BI1586" s="98"/>
      <c r="BJ1586" s="98"/>
      <c r="BK1586" s="98"/>
      <c r="BL1586" s="98">
        <v>7</v>
      </c>
      <c r="BM1586" s="98"/>
      <c r="BN1586" s="99"/>
    </row>
    <row r="1587" spans="42:66">
      <c r="AP1587" s="17"/>
      <c r="AQ1587" s="100" t="s">
        <v>154</v>
      </c>
      <c r="AR1587" s="97"/>
      <c r="AS1587" s="98"/>
      <c r="AT1587" s="98"/>
      <c r="AU1587" s="98"/>
      <c r="AV1587" s="98"/>
      <c r="AW1587" s="98"/>
      <c r="AX1587" s="98"/>
      <c r="AY1587" s="98"/>
      <c r="AZ1587" s="98"/>
      <c r="BA1587" s="98">
        <v>6</v>
      </c>
      <c r="BB1587" s="98">
        <v>7</v>
      </c>
      <c r="BC1587" s="98"/>
      <c r="BD1587" s="98"/>
      <c r="BE1587" s="98"/>
      <c r="BF1587" s="98">
        <v>4</v>
      </c>
      <c r="BG1587" s="98"/>
      <c r="BH1587" s="98"/>
      <c r="BI1587" s="98"/>
      <c r="BJ1587" s="98"/>
      <c r="BK1587" s="98"/>
      <c r="BL1587" s="98">
        <v>6</v>
      </c>
      <c r="BM1587" s="98"/>
      <c r="BN1587" s="99"/>
    </row>
    <row r="1588" spans="42:66">
      <c r="AP1588" s="17"/>
      <c r="AQ1588" s="100" t="s">
        <v>155</v>
      </c>
      <c r="AR1588" s="97"/>
      <c r="AS1588" s="98"/>
      <c r="AT1588" s="98"/>
      <c r="AU1588" s="98"/>
      <c r="AV1588" s="98"/>
      <c r="AW1588" s="98"/>
      <c r="AX1588" s="98"/>
      <c r="AY1588" s="98"/>
      <c r="AZ1588" s="98"/>
      <c r="BA1588" s="98">
        <v>5</v>
      </c>
      <c r="BB1588" s="98">
        <v>4</v>
      </c>
      <c r="BC1588" s="98"/>
      <c r="BD1588" s="98"/>
      <c r="BE1588" s="98"/>
      <c r="BF1588" s="98">
        <v>3</v>
      </c>
      <c r="BG1588" s="98"/>
      <c r="BH1588" s="98"/>
      <c r="BI1588" s="98"/>
      <c r="BJ1588" s="98"/>
      <c r="BK1588" s="98"/>
      <c r="BL1588" s="98">
        <v>3</v>
      </c>
      <c r="BM1588" s="98"/>
      <c r="BN1588" s="99"/>
    </row>
    <row r="1589" spans="42:66">
      <c r="AP1589" s="17"/>
      <c r="AQ1589" s="100" t="s">
        <v>156</v>
      </c>
      <c r="AR1589" s="97"/>
      <c r="AS1589" s="98"/>
      <c r="AT1589" s="98"/>
      <c r="AU1589" s="98"/>
      <c r="AV1589" s="98"/>
      <c r="AW1589" s="98"/>
      <c r="AX1589" s="98"/>
      <c r="AY1589" s="98"/>
      <c r="AZ1589" s="98"/>
      <c r="BA1589" s="98">
        <v>5</v>
      </c>
      <c r="BB1589" s="98">
        <v>4</v>
      </c>
      <c r="BC1589" s="98"/>
      <c r="BD1589" s="98"/>
      <c r="BE1589" s="98"/>
      <c r="BF1589" s="98">
        <v>4</v>
      </c>
      <c r="BG1589" s="98"/>
      <c r="BH1589" s="98"/>
      <c r="BI1589" s="98"/>
      <c r="BJ1589" s="98"/>
      <c r="BK1589" s="98"/>
      <c r="BL1589" s="98">
        <v>5</v>
      </c>
      <c r="BM1589" s="98"/>
      <c r="BN1589" s="99"/>
    </row>
    <row r="1590" spans="42:66">
      <c r="AP1590" s="17"/>
      <c r="AQ1590" s="100" t="s">
        <v>157</v>
      </c>
      <c r="AR1590" s="97"/>
      <c r="AS1590" s="98"/>
      <c r="AT1590" s="98"/>
      <c r="AU1590" s="98"/>
      <c r="AV1590" s="98"/>
      <c r="AW1590" s="98"/>
      <c r="AX1590" s="98"/>
      <c r="AY1590" s="98"/>
      <c r="AZ1590" s="98"/>
      <c r="BA1590" s="98">
        <v>6</v>
      </c>
      <c r="BB1590" s="98">
        <v>5</v>
      </c>
      <c r="BC1590" s="98"/>
      <c r="BD1590" s="98"/>
      <c r="BE1590" s="98"/>
      <c r="BF1590" s="98">
        <v>4</v>
      </c>
      <c r="BG1590" s="98"/>
      <c r="BH1590" s="98"/>
      <c r="BI1590" s="98"/>
      <c r="BJ1590" s="98"/>
      <c r="BK1590" s="98"/>
      <c r="BL1590" s="98">
        <v>5</v>
      </c>
      <c r="BM1590" s="98"/>
      <c r="BN1590" s="99"/>
    </row>
    <row r="1591" spans="42:66">
      <c r="AP1591" s="15" t="s">
        <v>93</v>
      </c>
      <c r="AQ1591" s="93" t="s">
        <v>140</v>
      </c>
      <c r="AR1591" s="94"/>
      <c r="AS1591" s="95"/>
      <c r="AT1591" s="95"/>
      <c r="AU1591" s="95">
        <v>5</v>
      </c>
      <c r="AV1591" s="95">
        <v>4</v>
      </c>
      <c r="AW1591" s="95">
        <v>3</v>
      </c>
      <c r="AX1591" s="95"/>
      <c r="AY1591" s="95"/>
      <c r="AZ1591" s="95"/>
      <c r="BA1591" s="95"/>
      <c r="BB1591" s="95"/>
      <c r="BC1591" s="95"/>
      <c r="BD1591" s="95"/>
      <c r="BE1591" s="95"/>
      <c r="BF1591" s="95"/>
      <c r="BG1591" s="95"/>
      <c r="BH1591" s="95"/>
      <c r="BI1591" s="95"/>
      <c r="BJ1591" s="95"/>
      <c r="BK1591" s="95"/>
      <c r="BL1591" s="95"/>
      <c r="BM1591" s="95"/>
      <c r="BN1591" s="96"/>
    </row>
    <row r="1592" spans="42:66">
      <c r="AP1592" s="17"/>
      <c r="AQ1592" s="100" t="s">
        <v>141</v>
      </c>
      <c r="AR1592" s="97"/>
      <c r="AS1592" s="98"/>
      <c r="AT1592" s="98"/>
      <c r="AU1592" s="98">
        <v>3</v>
      </c>
      <c r="AV1592" s="98">
        <v>3</v>
      </c>
      <c r="AW1592" s="98">
        <v>4</v>
      </c>
      <c r="AX1592" s="98"/>
      <c r="AY1592" s="98"/>
      <c r="AZ1592" s="98"/>
      <c r="BA1592" s="98"/>
      <c r="BB1592" s="98"/>
      <c r="BC1592" s="98"/>
      <c r="BD1592" s="98"/>
      <c r="BE1592" s="98"/>
      <c r="BF1592" s="98"/>
      <c r="BG1592" s="98"/>
      <c r="BH1592" s="98"/>
      <c r="BI1592" s="98"/>
      <c r="BJ1592" s="98"/>
      <c r="BK1592" s="98"/>
      <c r="BL1592" s="98"/>
      <c r="BM1592" s="98"/>
      <c r="BN1592" s="99"/>
    </row>
    <row r="1593" spans="42:66">
      <c r="AP1593" s="17"/>
      <c r="AQ1593" s="100" t="s">
        <v>142</v>
      </c>
      <c r="AR1593" s="97"/>
      <c r="AS1593" s="98"/>
      <c r="AT1593" s="98"/>
      <c r="AU1593" s="98">
        <v>5</v>
      </c>
      <c r="AV1593" s="98">
        <v>4</v>
      </c>
      <c r="AW1593" s="98">
        <v>4</v>
      </c>
      <c r="AX1593" s="98"/>
      <c r="AY1593" s="98"/>
      <c r="AZ1593" s="98"/>
      <c r="BA1593" s="98"/>
      <c r="BB1593" s="98"/>
      <c r="BC1593" s="98"/>
      <c r="BD1593" s="98"/>
      <c r="BE1593" s="98"/>
      <c r="BF1593" s="98"/>
      <c r="BG1593" s="98"/>
      <c r="BH1593" s="98"/>
      <c r="BI1593" s="98"/>
      <c r="BJ1593" s="98"/>
      <c r="BK1593" s="98"/>
      <c r="BL1593" s="98"/>
      <c r="BM1593" s="98"/>
      <c r="BN1593" s="99"/>
    </row>
    <row r="1594" spans="42:66">
      <c r="AP1594" s="17"/>
      <c r="AQ1594" s="100" t="s">
        <v>143</v>
      </c>
      <c r="AR1594" s="97"/>
      <c r="AS1594" s="98"/>
      <c r="AT1594" s="98"/>
      <c r="AU1594" s="98">
        <v>6</v>
      </c>
      <c r="AV1594" s="98">
        <v>5</v>
      </c>
      <c r="AW1594" s="98">
        <v>4</v>
      </c>
      <c r="AX1594" s="98"/>
      <c r="AY1594" s="98"/>
      <c r="AZ1594" s="98"/>
      <c r="BA1594" s="98"/>
      <c r="BB1594" s="98"/>
      <c r="BC1594" s="98"/>
      <c r="BD1594" s="98"/>
      <c r="BE1594" s="98"/>
      <c r="BF1594" s="98"/>
      <c r="BG1594" s="98"/>
      <c r="BH1594" s="98"/>
      <c r="BI1594" s="98"/>
      <c r="BJ1594" s="98"/>
      <c r="BK1594" s="98"/>
      <c r="BL1594" s="98"/>
      <c r="BM1594" s="98"/>
      <c r="BN1594" s="99"/>
    </row>
    <row r="1595" spans="42:66">
      <c r="AP1595" s="17"/>
      <c r="AQ1595" s="100" t="s">
        <v>144</v>
      </c>
      <c r="AR1595" s="97"/>
      <c r="AS1595" s="98"/>
      <c r="AT1595" s="98"/>
      <c r="AU1595" s="98">
        <v>3</v>
      </c>
      <c r="AV1595" s="98">
        <v>3</v>
      </c>
      <c r="AW1595" s="98">
        <v>3</v>
      </c>
      <c r="AX1595" s="98"/>
      <c r="AY1595" s="98"/>
      <c r="AZ1595" s="98"/>
      <c r="BA1595" s="98"/>
      <c r="BB1595" s="98"/>
      <c r="BC1595" s="98"/>
      <c r="BD1595" s="98"/>
      <c r="BE1595" s="98"/>
      <c r="BF1595" s="98"/>
      <c r="BG1595" s="98"/>
      <c r="BH1595" s="98"/>
      <c r="BI1595" s="98"/>
      <c r="BJ1595" s="98"/>
      <c r="BK1595" s="98"/>
      <c r="BL1595" s="98"/>
      <c r="BM1595" s="98"/>
      <c r="BN1595" s="99"/>
    </row>
    <row r="1596" spans="42:66">
      <c r="AP1596" s="17"/>
      <c r="AQ1596" s="100" t="s">
        <v>145</v>
      </c>
      <c r="AR1596" s="97"/>
      <c r="AS1596" s="98"/>
      <c r="AT1596" s="98"/>
      <c r="AU1596" s="98">
        <v>3</v>
      </c>
      <c r="AV1596" s="98">
        <v>2</v>
      </c>
      <c r="AW1596" s="98">
        <v>2</v>
      </c>
      <c r="AX1596" s="98"/>
      <c r="AY1596" s="98"/>
      <c r="AZ1596" s="98"/>
      <c r="BA1596" s="98"/>
      <c r="BB1596" s="98"/>
      <c r="BC1596" s="98"/>
      <c r="BD1596" s="98"/>
      <c r="BE1596" s="98"/>
      <c r="BF1596" s="98"/>
      <c r="BG1596" s="98"/>
      <c r="BH1596" s="98"/>
      <c r="BI1596" s="98"/>
      <c r="BJ1596" s="98"/>
      <c r="BK1596" s="98"/>
      <c r="BL1596" s="98"/>
      <c r="BM1596" s="98"/>
      <c r="BN1596" s="99"/>
    </row>
    <row r="1597" spans="42:66">
      <c r="AP1597" s="17"/>
      <c r="AQ1597" s="100" t="s">
        <v>146</v>
      </c>
      <c r="AR1597" s="97"/>
      <c r="AS1597" s="98"/>
      <c r="AT1597" s="98"/>
      <c r="AU1597" s="98">
        <v>3</v>
      </c>
      <c r="AV1597" s="98">
        <v>5</v>
      </c>
      <c r="AW1597" s="98">
        <v>5</v>
      </c>
      <c r="AX1597" s="98"/>
      <c r="AY1597" s="98"/>
      <c r="AZ1597" s="98"/>
      <c r="BA1597" s="98"/>
      <c r="BB1597" s="98"/>
      <c r="BC1597" s="98"/>
      <c r="BD1597" s="98"/>
      <c r="BE1597" s="98"/>
      <c r="BF1597" s="98"/>
      <c r="BG1597" s="98"/>
      <c r="BH1597" s="98"/>
      <c r="BI1597" s="98"/>
      <c r="BJ1597" s="98"/>
      <c r="BK1597" s="98"/>
      <c r="BL1597" s="98"/>
      <c r="BM1597" s="98"/>
      <c r="BN1597" s="99"/>
    </row>
    <row r="1598" spans="42:66">
      <c r="AP1598" s="17"/>
      <c r="AQ1598" s="100" t="s">
        <v>147</v>
      </c>
      <c r="AR1598" s="97"/>
      <c r="AS1598" s="98"/>
      <c r="AT1598" s="98"/>
      <c r="AU1598" s="98">
        <v>4</v>
      </c>
      <c r="AV1598" s="98">
        <v>4</v>
      </c>
      <c r="AW1598" s="98">
        <v>4</v>
      </c>
      <c r="AX1598" s="98"/>
      <c r="AY1598" s="98"/>
      <c r="AZ1598" s="98"/>
      <c r="BA1598" s="98"/>
      <c r="BB1598" s="98"/>
      <c r="BC1598" s="98"/>
      <c r="BD1598" s="98"/>
      <c r="BE1598" s="98"/>
      <c r="BF1598" s="98"/>
      <c r="BG1598" s="98"/>
      <c r="BH1598" s="98"/>
      <c r="BI1598" s="98"/>
      <c r="BJ1598" s="98"/>
      <c r="BK1598" s="98"/>
      <c r="BL1598" s="98"/>
      <c r="BM1598" s="98"/>
      <c r="BN1598" s="99"/>
    </row>
    <row r="1599" spans="42:66">
      <c r="AP1599" s="17"/>
      <c r="AQ1599" s="100" t="s">
        <v>148</v>
      </c>
      <c r="AR1599" s="97"/>
      <c r="AS1599" s="98"/>
      <c r="AT1599" s="98"/>
      <c r="AU1599" s="98">
        <v>4</v>
      </c>
      <c r="AV1599" s="98">
        <v>3</v>
      </c>
      <c r="AW1599" s="98">
        <v>4</v>
      </c>
      <c r="AX1599" s="98"/>
      <c r="AY1599" s="98"/>
      <c r="AZ1599" s="98"/>
      <c r="BA1599" s="98"/>
      <c r="BB1599" s="98"/>
      <c r="BC1599" s="98"/>
      <c r="BD1599" s="98"/>
      <c r="BE1599" s="98"/>
      <c r="BF1599" s="98"/>
      <c r="BG1599" s="98"/>
      <c r="BH1599" s="98"/>
      <c r="BI1599" s="98"/>
      <c r="BJ1599" s="98"/>
      <c r="BK1599" s="98"/>
      <c r="BL1599" s="98"/>
      <c r="BM1599" s="98"/>
      <c r="BN1599" s="99"/>
    </row>
    <row r="1600" spans="42:66">
      <c r="AP1600" s="17"/>
      <c r="AQ1600" s="100" t="s">
        <v>149</v>
      </c>
      <c r="AR1600" s="97"/>
      <c r="AS1600" s="98"/>
      <c r="AT1600" s="98"/>
      <c r="AU1600" s="98">
        <v>4</v>
      </c>
      <c r="AV1600" s="98">
        <v>2</v>
      </c>
      <c r="AW1600" s="98">
        <v>3</v>
      </c>
      <c r="AX1600" s="98"/>
      <c r="AY1600" s="98"/>
      <c r="AZ1600" s="98"/>
      <c r="BA1600" s="98"/>
      <c r="BB1600" s="98"/>
      <c r="BC1600" s="98"/>
      <c r="BD1600" s="98"/>
      <c r="BE1600" s="98"/>
      <c r="BF1600" s="98"/>
      <c r="BG1600" s="98"/>
      <c r="BH1600" s="98"/>
      <c r="BI1600" s="98"/>
      <c r="BJ1600" s="98"/>
      <c r="BK1600" s="98"/>
      <c r="BL1600" s="98"/>
      <c r="BM1600" s="98"/>
      <c r="BN1600" s="99"/>
    </row>
    <row r="1601" spans="42:66">
      <c r="AP1601" s="17"/>
      <c r="AQ1601" s="100" t="s">
        <v>150</v>
      </c>
      <c r="AR1601" s="97"/>
      <c r="AS1601" s="98"/>
      <c r="AT1601" s="98"/>
      <c r="AU1601" s="98">
        <v>3</v>
      </c>
      <c r="AV1601" s="98">
        <v>4</v>
      </c>
      <c r="AW1601" s="98">
        <v>2</v>
      </c>
      <c r="AX1601" s="98"/>
      <c r="AY1601" s="98"/>
      <c r="AZ1601" s="98"/>
      <c r="BA1601" s="98"/>
      <c r="BB1601" s="98"/>
      <c r="BC1601" s="98"/>
      <c r="BD1601" s="98"/>
      <c r="BE1601" s="98"/>
      <c r="BF1601" s="98"/>
      <c r="BG1601" s="98"/>
      <c r="BH1601" s="98"/>
      <c r="BI1601" s="98"/>
      <c r="BJ1601" s="98"/>
      <c r="BK1601" s="98"/>
      <c r="BL1601" s="98"/>
      <c r="BM1601" s="98"/>
      <c r="BN1601" s="99"/>
    </row>
    <row r="1602" spans="42:66">
      <c r="AP1602" s="17"/>
      <c r="AQ1602" s="100" t="s">
        <v>151</v>
      </c>
      <c r="AR1602" s="97"/>
      <c r="AS1602" s="98"/>
      <c r="AT1602" s="98"/>
      <c r="AU1602" s="98">
        <v>4</v>
      </c>
      <c r="AV1602" s="98">
        <v>3</v>
      </c>
      <c r="AW1602" s="98">
        <v>4</v>
      </c>
      <c r="AX1602" s="98"/>
      <c r="AY1602" s="98"/>
      <c r="AZ1602" s="98"/>
      <c r="BA1602" s="98"/>
      <c r="BB1602" s="98"/>
      <c r="BC1602" s="98"/>
      <c r="BD1602" s="98"/>
      <c r="BE1602" s="98"/>
      <c r="BF1602" s="98"/>
      <c r="BG1602" s="98"/>
      <c r="BH1602" s="98"/>
      <c r="BI1602" s="98"/>
      <c r="BJ1602" s="98"/>
      <c r="BK1602" s="98"/>
      <c r="BL1602" s="98"/>
      <c r="BM1602" s="98"/>
      <c r="BN1602" s="99"/>
    </row>
    <row r="1603" spans="42:66">
      <c r="AP1603" s="17"/>
      <c r="AQ1603" s="100" t="s">
        <v>152</v>
      </c>
      <c r="AR1603" s="97"/>
      <c r="AS1603" s="98"/>
      <c r="AT1603" s="98"/>
      <c r="AU1603" s="98">
        <v>3</v>
      </c>
      <c r="AV1603" s="98">
        <v>3</v>
      </c>
      <c r="AW1603" s="98">
        <v>2</v>
      </c>
      <c r="AX1603" s="98"/>
      <c r="AY1603" s="98"/>
      <c r="AZ1603" s="98"/>
      <c r="BA1603" s="98"/>
      <c r="BB1603" s="98"/>
      <c r="BC1603" s="98"/>
      <c r="BD1603" s="98"/>
      <c r="BE1603" s="98"/>
      <c r="BF1603" s="98"/>
      <c r="BG1603" s="98"/>
      <c r="BH1603" s="98"/>
      <c r="BI1603" s="98"/>
      <c r="BJ1603" s="98"/>
      <c r="BK1603" s="98"/>
      <c r="BL1603" s="98"/>
      <c r="BM1603" s="98"/>
      <c r="BN1603" s="99"/>
    </row>
    <row r="1604" spans="42:66">
      <c r="AP1604" s="17"/>
      <c r="AQ1604" s="100" t="s">
        <v>153</v>
      </c>
      <c r="AR1604" s="97"/>
      <c r="AS1604" s="98"/>
      <c r="AT1604" s="98"/>
      <c r="AU1604" s="98">
        <v>7</v>
      </c>
      <c r="AV1604" s="98">
        <v>4</v>
      </c>
      <c r="AW1604" s="98">
        <v>5</v>
      </c>
      <c r="AX1604" s="98"/>
      <c r="AY1604" s="98"/>
      <c r="AZ1604" s="98"/>
      <c r="BA1604" s="98"/>
      <c r="BB1604" s="98"/>
      <c r="BC1604" s="98"/>
      <c r="BD1604" s="98"/>
      <c r="BE1604" s="98"/>
      <c r="BF1604" s="98"/>
      <c r="BG1604" s="98"/>
      <c r="BH1604" s="98"/>
      <c r="BI1604" s="98"/>
      <c r="BJ1604" s="98"/>
      <c r="BK1604" s="98"/>
      <c r="BL1604" s="98"/>
      <c r="BM1604" s="98"/>
      <c r="BN1604" s="99"/>
    </row>
    <row r="1605" spans="42:66">
      <c r="AP1605" s="17"/>
      <c r="AQ1605" s="100" t="s">
        <v>154</v>
      </c>
      <c r="AR1605" s="97"/>
      <c r="AS1605" s="98"/>
      <c r="AT1605" s="98"/>
      <c r="AU1605" s="98">
        <v>4</v>
      </c>
      <c r="AV1605" s="98">
        <v>3</v>
      </c>
      <c r="AW1605" s="98">
        <v>3</v>
      </c>
      <c r="AX1605" s="98"/>
      <c r="AY1605" s="98"/>
      <c r="AZ1605" s="98"/>
      <c r="BA1605" s="98"/>
      <c r="BB1605" s="98"/>
      <c r="BC1605" s="98"/>
      <c r="BD1605" s="98"/>
      <c r="BE1605" s="98"/>
      <c r="BF1605" s="98"/>
      <c r="BG1605" s="98"/>
      <c r="BH1605" s="98"/>
      <c r="BI1605" s="98"/>
      <c r="BJ1605" s="98"/>
      <c r="BK1605" s="98"/>
      <c r="BL1605" s="98"/>
      <c r="BM1605" s="98"/>
      <c r="BN1605" s="99"/>
    </row>
    <row r="1606" spans="42:66">
      <c r="AP1606" s="17"/>
      <c r="AQ1606" s="100" t="s">
        <v>155</v>
      </c>
      <c r="AR1606" s="97"/>
      <c r="AS1606" s="98"/>
      <c r="AT1606" s="98"/>
      <c r="AU1606" s="98">
        <v>2</v>
      </c>
      <c r="AV1606" s="98">
        <v>3</v>
      </c>
      <c r="AW1606" s="98">
        <v>3</v>
      </c>
      <c r="AX1606" s="98"/>
      <c r="AY1606" s="98"/>
      <c r="AZ1606" s="98"/>
      <c r="BA1606" s="98"/>
      <c r="BB1606" s="98"/>
      <c r="BC1606" s="98"/>
      <c r="BD1606" s="98"/>
      <c r="BE1606" s="98"/>
      <c r="BF1606" s="98"/>
      <c r="BG1606" s="98"/>
      <c r="BH1606" s="98"/>
      <c r="BI1606" s="98"/>
      <c r="BJ1606" s="98"/>
      <c r="BK1606" s="98"/>
      <c r="BL1606" s="98"/>
      <c r="BM1606" s="98"/>
      <c r="BN1606" s="99"/>
    </row>
    <row r="1607" spans="42:66">
      <c r="AP1607" s="17"/>
      <c r="AQ1607" s="100" t="s">
        <v>156</v>
      </c>
      <c r="AR1607" s="97"/>
      <c r="AS1607" s="98"/>
      <c r="AT1607" s="98"/>
      <c r="AU1607" s="98">
        <v>3</v>
      </c>
      <c r="AV1607" s="98">
        <v>4</v>
      </c>
      <c r="AW1607" s="98">
        <v>3</v>
      </c>
      <c r="AX1607" s="98"/>
      <c r="AY1607" s="98"/>
      <c r="AZ1607" s="98"/>
      <c r="BA1607" s="98"/>
      <c r="BB1607" s="98"/>
      <c r="BC1607" s="98"/>
      <c r="BD1607" s="98"/>
      <c r="BE1607" s="98"/>
      <c r="BF1607" s="98"/>
      <c r="BG1607" s="98"/>
      <c r="BH1607" s="98"/>
      <c r="BI1607" s="98"/>
      <c r="BJ1607" s="98"/>
      <c r="BK1607" s="98"/>
      <c r="BL1607" s="98"/>
      <c r="BM1607" s="98"/>
      <c r="BN1607" s="99"/>
    </row>
    <row r="1608" spans="42:66">
      <c r="AP1608" s="17"/>
      <c r="AQ1608" s="100" t="s">
        <v>157</v>
      </c>
      <c r="AR1608" s="97"/>
      <c r="AS1608" s="98"/>
      <c r="AT1608" s="98"/>
      <c r="AU1608" s="98">
        <v>4</v>
      </c>
      <c r="AV1608" s="98">
        <v>4</v>
      </c>
      <c r="AW1608" s="98">
        <v>3</v>
      </c>
      <c r="AX1608" s="98"/>
      <c r="AY1608" s="98"/>
      <c r="AZ1608" s="98"/>
      <c r="BA1608" s="98"/>
      <c r="BB1608" s="98"/>
      <c r="BC1608" s="98"/>
      <c r="BD1608" s="98"/>
      <c r="BE1608" s="98"/>
      <c r="BF1608" s="98"/>
      <c r="BG1608" s="98"/>
      <c r="BH1608" s="98"/>
      <c r="BI1608" s="98"/>
      <c r="BJ1608" s="98"/>
      <c r="BK1608" s="98"/>
      <c r="BL1608" s="98"/>
      <c r="BM1608" s="98"/>
      <c r="BN1608" s="99"/>
    </row>
    <row r="1609" spans="42:66">
      <c r="AP1609" s="15" t="s">
        <v>15</v>
      </c>
      <c r="AQ1609" s="93" t="s">
        <v>140</v>
      </c>
      <c r="AR1609" s="94"/>
      <c r="AS1609" s="95">
        <v>3</v>
      </c>
      <c r="AT1609" s="95"/>
      <c r="AU1609" s="95"/>
      <c r="AV1609" s="95"/>
      <c r="AW1609" s="95"/>
      <c r="AX1609" s="95"/>
      <c r="AY1609" s="95">
        <v>4</v>
      </c>
      <c r="AZ1609" s="95"/>
      <c r="BA1609" s="95"/>
      <c r="BB1609" s="95"/>
      <c r="BC1609" s="95"/>
      <c r="BD1609" s="95"/>
      <c r="BE1609" s="95"/>
      <c r="BF1609" s="95"/>
      <c r="BG1609" s="95"/>
      <c r="BH1609" s="95">
        <v>3</v>
      </c>
      <c r="BI1609" s="95"/>
      <c r="BJ1609" s="95">
        <v>5</v>
      </c>
      <c r="BK1609" s="95">
        <v>4</v>
      </c>
      <c r="BL1609" s="95">
        <v>3</v>
      </c>
      <c r="BM1609" s="95">
        <v>5</v>
      </c>
      <c r="BN1609" s="96">
        <v>3</v>
      </c>
    </row>
    <row r="1610" spans="42:66">
      <c r="AP1610" s="17"/>
      <c r="AQ1610" s="100" t="s">
        <v>141</v>
      </c>
      <c r="AR1610" s="97"/>
      <c r="AS1610" s="98">
        <v>3</v>
      </c>
      <c r="AT1610" s="98"/>
      <c r="AU1610" s="98"/>
      <c r="AV1610" s="98"/>
      <c r="AW1610" s="98"/>
      <c r="AX1610" s="98"/>
      <c r="AY1610" s="98">
        <v>4</v>
      </c>
      <c r="AZ1610" s="98"/>
      <c r="BA1610" s="98"/>
      <c r="BB1610" s="98"/>
      <c r="BC1610" s="98"/>
      <c r="BD1610" s="98"/>
      <c r="BE1610" s="98"/>
      <c r="BF1610" s="98"/>
      <c r="BG1610" s="98"/>
      <c r="BH1610" s="98">
        <v>3</v>
      </c>
      <c r="BI1610" s="98"/>
      <c r="BJ1610" s="98">
        <v>3</v>
      </c>
      <c r="BK1610" s="98">
        <v>3</v>
      </c>
      <c r="BL1610" s="98">
        <v>3</v>
      </c>
      <c r="BM1610" s="98">
        <v>2</v>
      </c>
      <c r="BN1610" s="99">
        <v>3</v>
      </c>
    </row>
    <row r="1611" spans="42:66">
      <c r="AP1611" s="17"/>
      <c r="AQ1611" s="100" t="s">
        <v>142</v>
      </c>
      <c r="AR1611" s="97"/>
      <c r="AS1611" s="98">
        <v>4</v>
      </c>
      <c r="AT1611" s="98"/>
      <c r="AU1611" s="98"/>
      <c r="AV1611" s="98"/>
      <c r="AW1611" s="98"/>
      <c r="AX1611" s="98"/>
      <c r="AY1611" s="98">
        <v>3</v>
      </c>
      <c r="AZ1611" s="98"/>
      <c r="BA1611" s="98"/>
      <c r="BB1611" s="98"/>
      <c r="BC1611" s="98"/>
      <c r="BD1611" s="98"/>
      <c r="BE1611" s="98"/>
      <c r="BF1611" s="98"/>
      <c r="BG1611" s="98"/>
      <c r="BH1611" s="98">
        <v>4</v>
      </c>
      <c r="BI1611" s="98"/>
      <c r="BJ1611" s="98">
        <v>4</v>
      </c>
      <c r="BK1611" s="98">
        <v>5</v>
      </c>
      <c r="BL1611" s="98">
        <v>4</v>
      </c>
      <c r="BM1611" s="98">
        <v>5</v>
      </c>
      <c r="BN1611" s="99">
        <v>4</v>
      </c>
    </row>
    <row r="1612" spans="42:66">
      <c r="AP1612" s="17"/>
      <c r="AQ1612" s="100" t="s">
        <v>143</v>
      </c>
      <c r="AR1612" s="97"/>
      <c r="AS1612" s="98">
        <v>4</v>
      </c>
      <c r="AT1612" s="98"/>
      <c r="AU1612" s="98"/>
      <c r="AV1612" s="98"/>
      <c r="AW1612" s="98"/>
      <c r="AX1612" s="98"/>
      <c r="AY1612" s="98">
        <v>4</v>
      </c>
      <c r="AZ1612" s="98"/>
      <c r="BA1612" s="98"/>
      <c r="BB1612" s="98"/>
      <c r="BC1612" s="98"/>
      <c r="BD1612" s="98"/>
      <c r="BE1612" s="98"/>
      <c r="BF1612" s="98"/>
      <c r="BG1612" s="98"/>
      <c r="BH1612" s="98">
        <v>5</v>
      </c>
      <c r="BI1612" s="98"/>
      <c r="BJ1612" s="98">
        <v>5</v>
      </c>
      <c r="BK1612" s="98">
        <v>5</v>
      </c>
      <c r="BL1612" s="98">
        <v>5</v>
      </c>
      <c r="BM1612" s="98">
        <v>5</v>
      </c>
      <c r="BN1612" s="99">
        <v>4</v>
      </c>
    </row>
    <row r="1613" spans="42:66">
      <c r="AP1613" s="17"/>
      <c r="AQ1613" s="100" t="s">
        <v>144</v>
      </c>
      <c r="AR1613" s="97"/>
      <c r="AS1613" s="98">
        <v>3</v>
      </c>
      <c r="AT1613" s="98"/>
      <c r="AU1613" s="98"/>
      <c r="AV1613" s="98"/>
      <c r="AW1613" s="98"/>
      <c r="AX1613" s="98"/>
      <c r="AY1613" s="98">
        <v>3</v>
      </c>
      <c r="AZ1613" s="98"/>
      <c r="BA1613" s="98"/>
      <c r="BB1613" s="98"/>
      <c r="BC1613" s="98"/>
      <c r="BD1613" s="98"/>
      <c r="BE1613" s="98"/>
      <c r="BF1613" s="98"/>
      <c r="BG1613" s="98"/>
      <c r="BH1613" s="98">
        <v>4</v>
      </c>
      <c r="BI1613" s="98"/>
      <c r="BJ1613" s="98">
        <v>3</v>
      </c>
      <c r="BK1613" s="98">
        <v>4</v>
      </c>
      <c r="BL1613" s="98">
        <v>4</v>
      </c>
      <c r="BM1613" s="98">
        <v>3</v>
      </c>
      <c r="BN1613" s="99">
        <v>4</v>
      </c>
    </row>
    <row r="1614" spans="42:66">
      <c r="AP1614" s="17"/>
      <c r="AQ1614" s="100" t="s">
        <v>145</v>
      </c>
      <c r="AR1614" s="97"/>
      <c r="AS1614" s="98">
        <v>3</v>
      </c>
      <c r="AT1614" s="98"/>
      <c r="AU1614" s="98"/>
      <c r="AV1614" s="98"/>
      <c r="AW1614" s="98"/>
      <c r="AX1614" s="98"/>
      <c r="AY1614" s="98">
        <v>3</v>
      </c>
      <c r="AZ1614" s="98"/>
      <c r="BA1614" s="98"/>
      <c r="BB1614" s="98"/>
      <c r="BC1614" s="98"/>
      <c r="BD1614" s="98"/>
      <c r="BE1614" s="98"/>
      <c r="BF1614" s="98"/>
      <c r="BG1614" s="98"/>
      <c r="BH1614" s="98">
        <v>4</v>
      </c>
      <c r="BI1614" s="98"/>
      <c r="BJ1614" s="98">
        <v>3</v>
      </c>
      <c r="BK1614" s="98">
        <v>2</v>
      </c>
      <c r="BL1614" s="98">
        <v>3</v>
      </c>
      <c r="BM1614" s="98">
        <v>3</v>
      </c>
      <c r="BN1614" s="99">
        <v>3</v>
      </c>
    </row>
    <row r="1615" spans="42:66">
      <c r="AP1615" s="17"/>
      <c r="AQ1615" s="100" t="s">
        <v>146</v>
      </c>
      <c r="AR1615" s="97"/>
      <c r="AS1615" s="98">
        <v>4</v>
      </c>
      <c r="AT1615" s="98"/>
      <c r="AU1615" s="98"/>
      <c r="AV1615" s="98"/>
      <c r="AW1615" s="98"/>
      <c r="AX1615" s="98"/>
      <c r="AY1615" s="98">
        <v>3</v>
      </c>
      <c r="AZ1615" s="98"/>
      <c r="BA1615" s="98"/>
      <c r="BB1615" s="98"/>
      <c r="BC1615" s="98"/>
      <c r="BD1615" s="98"/>
      <c r="BE1615" s="98"/>
      <c r="BF1615" s="98"/>
      <c r="BG1615" s="98"/>
      <c r="BH1615" s="98">
        <v>4</v>
      </c>
      <c r="BI1615" s="98"/>
      <c r="BJ1615" s="98">
        <v>6</v>
      </c>
      <c r="BK1615" s="98">
        <v>4</v>
      </c>
      <c r="BL1615" s="98">
        <v>3</v>
      </c>
      <c r="BM1615" s="98">
        <v>4</v>
      </c>
      <c r="BN1615" s="99">
        <v>4</v>
      </c>
    </row>
    <row r="1616" spans="42:66">
      <c r="AP1616" s="17"/>
      <c r="AQ1616" s="100" t="s">
        <v>147</v>
      </c>
      <c r="AR1616" s="97"/>
      <c r="AS1616" s="98">
        <v>4</v>
      </c>
      <c r="AT1616" s="98"/>
      <c r="AU1616" s="98"/>
      <c r="AV1616" s="98"/>
      <c r="AW1616" s="98"/>
      <c r="AX1616" s="98"/>
      <c r="AY1616" s="98">
        <v>4</v>
      </c>
      <c r="AZ1616" s="98"/>
      <c r="BA1616" s="98"/>
      <c r="BB1616" s="98"/>
      <c r="BC1616" s="98"/>
      <c r="BD1616" s="98"/>
      <c r="BE1616" s="98"/>
      <c r="BF1616" s="98"/>
      <c r="BG1616" s="98"/>
      <c r="BH1616" s="98">
        <v>4</v>
      </c>
      <c r="BI1616" s="98"/>
      <c r="BJ1616" s="98">
        <v>4</v>
      </c>
      <c r="BK1616" s="98">
        <v>4</v>
      </c>
      <c r="BL1616" s="98">
        <v>3</v>
      </c>
      <c r="BM1616" s="98">
        <v>4</v>
      </c>
      <c r="BN1616" s="99">
        <v>3</v>
      </c>
    </row>
    <row r="1617" spans="42:66">
      <c r="AP1617" s="17"/>
      <c r="AQ1617" s="100" t="s">
        <v>148</v>
      </c>
      <c r="AR1617" s="97"/>
      <c r="AS1617" s="98">
        <v>3</v>
      </c>
      <c r="AT1617" s="98"/>
      <c r="AU1617" s="98"/>
      <c r="AV1617" s="98"/>
      <c r="AW1617" s="98"/>
      <c r="AX1617" s="98"/>
      <c r="AY1617" s="98">
        <v>3</v>
      </c>
      <c r="AZ1617" s="98"/>
      <c r="BA1617" s="98"/>
      <c r="BB1617" s="98"/>
      <c r="BC1617" s="98"/>
      <c r="BD1617" s="98"/>
      <c r="BE1617" s="98"/>
      <c r="BF1617" s="98"/>
      <c r="BG1617" s="98"/>
      <c r="BH1617" s="98">
        <v>4</v>
      </c>
      <c r="BI1617" s="98"/>
      <c r="BJ1617" s="98">
        <v>5</v>
      </c>
      <c r="BK1617" s="98">
        <v>4</v>
      </c>
      <c r="BL1617" s="98">
        <v>3</v>
      </c>
      <c r="BM1617" s="98">
        <v>3</v>
      </c>
      <c r="BN1617" s="99">
        <v>3</v>
      </c>
    </row>
    <row r="1618" spans="42:66">
      <c r="AP1618" s="17"/>
      <c r="AQ1618" s="100" t="s">
        <v>149</v>
      </c>
      <c r="AR1618" s="97"/>
      <c r="AS1618" s="98">
        <v>3</v>
      </c>
      <c r="AT1618" s="98"/>
      <c r="AU1618" s="98"/>
      <c r="AV1618" s="98"/>
      <c r="AW1618" s="98"/>
      <c r="AX1618" s="98"/>
      <c r="AY1618" s="98">
        <v>3</v>
      </c>
      <c r="AZ1618" s="98"/>
      <c r="BA1618" s="98"/>
      <c r="BB1618" s="98"/>
      <c r="BC1618" s="98"/>
      <c r="BD1618" s="98"/>
      <c r="BE1618" s="98"/>
      <c r="BF1618" s="98"/>
      <c r="BG1618" s="98"/>
      <c r="BH1618" s="98">
        <v>3</v>
      </c>
      <c r="BI1618" s="98"/>
      <c r="BJ1618" s="98">
        <v>2</v>
      </c>
      <c r="BK1618" s="98">
        <v>3</v>
      </c>
      <c r="BL1618" s="98">
        <v>3</v>
      </c>
      <c r="BM1618" s="98">
        <v>3</v>
      </c>
      <c r="BN1618" s="99">
        <v>4</v>
      </c>
    </row>
    <row r="1619" spans="42:66">
      <c r="AP1619" s="17"/>
      <c r="AQ1619" s="100" t="s">
        <v>150</v>
      </c>
      <c r="AR1619" s="97"/>
      <c r="AS1619" s="98">
        <v>4</v>
      </c>
      <c r="AT1619" s="98"/>
      <c r="AU1619" s="98"/>
      <c r="AV1619" s="98"/>
      <c r="AW1619" s="98"/>
      <c r="AX1619" s="98"/>
      <c r="AY1619" s="98">
        <v>2</v>
      </c>
      <c r="AZ1619" s="98"/>
      <c r="BA1619" s="98"/>
      <c r="BB1619" s="98"/>
      <c r="BC1619" s="98"/>
      <c r="BD1619" s="98"/>
      <c r="BE1619" s="98"/>
      <c r="BF1619" s="98"/>
      <c r="BG1619" s="98"/>
      <c r="BH1619" s="98">
        <v>2</v>
      </c>
      <c r="BI1619" s="98"/>
      <c r="BJ1619" s="98">
        <v>3</v>
      </c>
      <c r="BK1619" s="98">
        <v>3</v>
      </c>
      <c r="BL1619" s="98">
        <v>2</v>
      </c>
      <c r="BM1619" s="98">
        <v>2</v>
      </c>
      <c r="BN1619" s="99">
        <v>3</v>
      </c>
    </row>
    <row r="1620" spans="42:66">
      <c r="AP1620" s="17"/>
      <c r="AQ1620" s="100" t="s">
        <v>151</v>
      </c>
      <c r="AR1620" s="97"/>
      <c r="AS1620" s="98">
        <v>3</v>
      </c>
      <c r="AT1620" s="98"/>
      <c r="AU1620" s="98"/>
      <c r="AV1620" s="98"/>
      <c r="AW1620" s="98"/>
      <c r="AX1620" s="98"/>
      <c r="AY1620" s="98">
        <v>5</v>
      </c>
      <c r="AZ1620" s="98"/>
      <c r="BA1620" s="98"/>
      <c r="BB1620" s="98"/>
      <c r="BC1620" s="98"/>
      <c r="BD1620" s="98"/>
      <c r="BE1620" s="98"/>
      <c r="BF1620" s="98"/>
      <c r="BG1620" s="98"/>
      <c r="BH1620" s="98">
        <v>4</v>
      </c>
      <c r="BI1620" s="98"/>
      <c r="BJ1620" s="98">
        <v>3</v>
      </c>
      <c r="BK1620" s="98">
        <v>4</v>
      </c>
      <c r="BL1620" s="98">
        <v>4</v>
      </c>
      <c r="BM1620" s="98">
        <v>4</v>
      </c>
      <c r="BN1620" s="99">
        <v>5</v>
      </c>
    </row>
    <row r="1621" spans="42:66">
      <c r="AP1621" s="17"/>
      <c r="AQ1621" s="100" t="s">
        <v>152</v>
      </c>
      <c r="AR1621" s="97"/>
      <c r="AS1621" s="98">
        <v>3</v>
      </c>
      <c r="AT1621" s="98"/>
      <c r="AU1621" s="98"/>
      <c r="AV1621" s="98"/>
      <c r="AW1621" s="98"/>
      <c r="AX1621" s="98"/>
      <c r="AY1621" s="98">
        <v>2</v>
      </c>
      <c r="AZ1621" s="98"/>
      <c r="BA1621" s="98"/>
      <c r="BB1621" s="98"/>
      <c r="BC1621" s="98"/>
      <c r="BD1621" s="98"/>
      <c r="BE1621" s="98"/>
      <c r="BF1621" s="98"/>
      <c r="BG1621" s="98"/>
      <c r="BH1621" s="98">
        <v>2</v>
      </c>
      <c r="BI1621" s="98"/>
      <c r="BJ1621" s="98">
        <v>3</v>
      </c>
      <c r="BK1621" s="98">
        <v>3</v>
      </c>
      <c r="BL1621" s="98">
        <v>3</v>
      </c>
      <c r="BM1621" s="98">
        <v>3</v>
      </c>
      <c r="BN1621" s="99">
        <v>3</v>
      </c>
    </row>
    <row r="1622" spans="42:66">
      <c r="AP1622" s="17"/>
      <c r="AQ1622" s="100" t="s">
        <v>153</v>
      </c>
      <c r="AR1622" s="97"/>
      <c r="AS1622" s="98">
        <v>4</v>
      </c>
      <c r="AT1622" s="98"/>
      <c r="AU1622" s="98"/>
      <c r="AV1622" s="98"/>
      <c r="AW1622" s="98"/>
      <c r="AX1622" s="98"/>
      <c r="AY1622" s="98">
        <v>4</v>
      </c>
      <c r="AZ1622" s="98"/>
      <c r="BA1622" s="98"/>
      <c r="BB1622" s="98"/>
      <c r="BC1622" s="98"/>
      <c r="BD1622" s="98"/>
      <c r="BE1622" s="98"/>
      <c r="BF1622" s="98"/>
      <c r="BG1622" s="98"/>
      <c r="BH1622" s="98">
        <v>4</v>
      </c>
      <c r="BI1622" s="98"/>
      <c r="BJ1622" s="98">
        <v>5</v>
      </c>
      <c r="BK1622" s="98">
        <v>4</v>
      </c>
      <c r="BL1622" s="98">
        <v>4</v>
      </c>
      <c r="BM1622" s="98">
        <v>4</v>
      </c>
      <c r="BN1622" s="99">
        <v>3</v>
      </c>
    </row>
    <row r="1623" spans="42:66">
      <c r="AP1623" s="17"/>
      <c r="AQ1623" s="100" t="s">
        <v>154</v>
      </c>
      <c r="AR1623" s="97"/>
      <c r="AS1623" s="98">
        <v>3</v>
      </c>
      <c r="AT1623" s="98"/>
      <c r="AU1623" s="98"/>
      <c r="AV1623" s="98"/>
      <c r="AW1623" s="98"/>
      <c r="AX1623" s="98"/>
      <c r="AY1623" s="98">
        <v>5</v>
      </c>
      <c r="AZ1623" s="98"/>
      <c r="BA1623" s="98"/>
      <c r="BB1623" s="98"/>
      <c r="BC1623" s="98"/>
      <c r="BD1623" s="98"/>
      <c r="BE1623" s="98"/>
      <c r="BF1623" s="98"/>
      <c r="BG1623" s="98"/>
      <c r="BH1623" s="98">
        <v>4</v>
      </c>
      <c r="BI1623" s="98"/>
      <c r="BJ1623" s="98">
        <v>3</v>
      </c>
      <c r="BK1623" s="98">
        <v>4</v>
      </c>
      <c r="BL1623" s="98">
        <v>4</v>
      </c>
      <c r="BM1623" s="98">
        <v>3</v>
      </c>
      <c r="BN1623" s="99">
        <v>4</v>
      </c>
    </row>
    <row r="1624" spans="42:66">
      <c r="AP1624" s="17"/>
      <c r="AQ1624" s="100" t="s">
        <v>155</v>
      </c>
      <c r="AR1624" s="97"/>
      <c r="AS1624" s="98">
        <v>3</v>
      </c>
      <c r="AT1624" s="98"/>
      <c r="AU1624" s="98"/>
      <c r="AV1624" s="98"/>
      <c r="AW1624" s="98"/>
      <c r="AX1624" s="98"/>
      <c r="AY1624" s="98">
        <v>3</v>
      </c>
      <c r="AZ1624" s="98"/>
      <c r="BA1624" s="98"/>
      <c r="BB1624" s="98"/>
      <c r="BC1624" s="98"/>
      <c r="BD1624" s="98"/>
      <c r="BE1624" s="98"/>
      <c r="BF1624" s="98"/>
      <c r="BG1624" s="98"/>
      <c r="BH1624" s="98">
        <v>3</v>
      </c>
      <c r="BI1624" s="98"/>
      <c r="BJ1624" s="98">
        <v>4</v>
      </c>
      <c r="BK1624" s="98">
        <v>2</v>
      </c>
      <c r="BL1624" s="98">
        <v>4</v>
      </c>
      <c r="BM1624" s="98">
        <v>3</v>
      </c>
      <c r="BN1624" s="99">
        <v>3</v>
      </c>
    </row>
    <row r="1625" spans="42:66">
      <c r="AP1625" s="17"/>
      <c r="AQ1625" s="100" t="s">
        <v>156</v>
      </c>
      <c r="AR1625" s="97"/>
      <c r="AS1625" s="98">
        <v>3</v>
      </c>
      <c r="AT1625" s="98"/>
      <c r="AU1625" s="98"/>
      <c r="AV1625" s="98"/>
      <c r="AW1625" s="98"/>
      <c r="AX1625" s="98"/>
      <c r="AY1625" s="98">
        <v>4</v>
      </c>
      <c r="AZ1625" s="98"/>
      <c r="BA1625" s="98"/>
      <c r="BB1625" s="98"/>
      <c r="BC1625" s="98"/>
      <c r="BD1625" s="98"/>
      <c r="BE1625" s="98"/>
      <c r="BF1625" s="98"/>
      <c r="BG1625" s="98"/>
      <c r="BH1625" s="98">
        <v>3</v>
      </c>
      <c r="BI1625" s="98"/>
      <c r="BJ1625" s="98">
        <v>3</v>
      </c>
      <c r="BK1625" s="98">
        <v>3</v>
      </c>
      <c r="BL1625" s="98">
        <v>3</v>
      </c>
      <c r="BM1625" s="98">
        <v>2</v>
      </c>
      <c r="BN1625" s="99">
        <v>5</v>
      </c>
    </row>
    <row r="1626" spans="42:66">
      <c r="AP1626" s="17"/>
      <c r="AQ1626" s="100" t="s">
        <v>157</v>
      </c>
      <c r="AR1626" s="97"/>
      <c r="AS1626" s="98">
        <v>2</v>
      </c>
      <c r="AT1626" s="98"/>
      <c r="AU1626" s="98"/>
      <c r="AV1626" s="98"/>
      <c r="AW1626" s="98"/>
      <c r="AX1626" s="98"/>
      <c r="AY1626" s="98">
        <v>2</v>
      </c>
      <c r="AZ1626" s="98"/>
      <c r="BA1626" s="98"/>
      <c r="BB1626" s="98"/>
      <c r="BC1626" s="98"/>
      <c r="BD1626" s="98"/>
      <c r="BE1626" s="98"/>
      <c r="BF1626" s="98"/>
      <c r="BG1626" s="98"/>
      <c r="BH1626" s="98">
        <v>3</v>
      </c>
      <c r="BI1626" s="98"/>
      <c r="BJ1626" s="98">
        <v>3</v>
      </c>
      <c r="BK1626" s="98">
        <v>4</v>
      </c>
      <c r="BL1626" s="98">
        <v>4</v>
      </c>
      <c r="BM1626" s="98">
        <v>3</v>
      </c>
      <c r="BN1626" s="99">
        <v>4</v>
      </c>
    </row>
    <row r="1627" spans="42:66">
      <c r="AP1627" s="15" t="s">
        <v>75</v>
      </c>
      <c r="AQ1627" s="93" t="s">
        <v>140</v>
      </c>
      <c r="AR1627" s="94"/>
      <c r="AS1627" s="95">
        <v>3</v>
      </c>
      <c r="AT1627" s="95"/>
      <c r="AU1627" s="95">
        <v>3</v>
      </c>
      <c r="AV1627" s="95"/>
      <c r="AW1627" s="95">
        <v>3</v>
      </c>
      <c r="AX1627" s="95"/>
      <c r="AY1627" s="95">
        <v>4</v>
      </c>
      <c r="AZ1627" s="95"/>
      <c r="BA1627" s="95"/>
      <c r="BB1627" s="95">
        <v>5</v>
      </c>
      <c r="BC1627" s="95"/>
      <c r="BD1627" s="95"/>
      <c r="BE1627" s="95"/>
      <c r="BF1627" s="95"/>
      <c r="BG1627" s="95"/>
      <c r="BH1627" s="95"/>
      <c r="BI1627" s="95"/>
      <c r="BJ1627" s="95"/>
      <c r="BK1627" s="95"/>
      <c r="BL1627" s="95"/>
      <c r="BM1627" s="95"/>
      <c r="BN1627" s="96"/>
    </row>
    <row r="1628" spans="42:66">
      <c r="AP1628" s="17"/>
      <c r="AQ1628" s="100" t="s">
        <v>141</v>
      </c>
      <c r="AR1628" s="97"/>
      <c r="AS1628" s="98">
        <v>2</v>
      </c>
      <c r="AT1628" s="98"/>
      <c r="AU1628" s="98">
        <v>3</v>
      </c>
      <c r="AV1628" s="98"/>
      <c r="AW1628" s="98">
        <v>3</v>
      </c>
      <c r="AX1628" s="98"/>
      <c r="AY1628" s="98">
        <v>5</v>
      </c>
      <c r="AZ1628" s="98"/>
      <c r="BA1628" s="98"/>
      <c r="BB1628" s="98">
        <v>4</v>
      </c>
      <c r="BC1628" s="98"/>
      <c r="BD1628" s="98"/>
      <c r="BE1628" s="98"/>
      <c r="BF1628" s="98"/>
      <c r="BG1628" s="98"/>
      <c r="BH1628" s="98"/>
      <c r="BI1628" s="98"/>
      <c r="BJ1628" s="98"/>
      <c r="BK1628" s="98"/>
      <c r="BL1628" s="98"/>
      <c r="BM1628" s="98"/>
      <c r="BN1628" s="99"/>
    </row>
    <row r="1629" spans="42:66">
      <c r="AP1629" s="17"/>
      <c r="AQ1629" s="100" t="s">
        <v>142</v>
      </c>
      <c r="AR1629" s="97"/>
      <c r="AS1629" s="98">
        <v>4</v>
      </c>
      <c r="AT1629" s="98"/>
      <c r="AU1629" s="98">
        <v>4</v>
      </c>
      <c r="AV1629" s="98"/>
      <c r="AW1629" s="98">
        <v>7</v>
      </c>
      <c r="AX1629" s="98"/>
      <c r="AY1629" s="98">
        <v>4</v>
      </c>
      <c r="AZ1629" s="98"/>
      <c r="BA1629" s="98"/>
      <c r="BB1629" s="98">
        <v>5</v>
      </c>
      <c r="BC1629" s="98"/>
      <c r="BD1629" s="98"/>
      <c r="BE1629" s="98"/>
      <c r="BF1629" s="98"/>
      <c r="BG1629" s="98"/>
      <c r="BH1629" s="98"/>
      <c r="BI1629" s="98"/>
      <c r="BJ1629" s="98"/>
      <c r="BK1629" s="98"/>
      <c r="BL1629" s="98"/>
      <c r="BM1629" s="98"/>
      <c r="BN1629" s="99"/>
    </row>
    <row r="1630" spans="42:66">
      <c r="AP1630" s="17"/>
      <c r="AQ1630" s="100" t="s">
        <v>143</v>
      </c>
      <c r="AR1630" s="97"/>
      <c r="AS1630" s="98">
        <v>4</v>
      </c>
      <c r="AT1630" s="98"/>
      <c r="AU1630" s="98">
        <v>6</v>
      </c>
      <c r="AV1630" s="98"/>
      <c r="AW1630" s="98">
        <v>5</v>
      </c>
      <c r="AX1630" s="98"/>
      <c r="AY1630" s="98">
        <v>5</v>
      </c>
      <c r="AZ1630" s="98"/>
      <c r="BA1630" s="98"/>
      <c r="BB1630" s="98">
        <v>5</v>
      </c>
      <c r="BC1630" s="98"/>
      <c r="BD1630" s="98"/>
      <c r="BE1630" s="98"/>
      <c r="BF1630" s="98"/>
      <c r="BG1630" s="98"/>
      <c r="BH1630" s="98"/>
      <c r="BI1630" s="98"/>
      <c r="BJ1630" s="98"/>
      <c r="BK1630" s="98"/>
      <c r="BL1630" s="98"/>
      <c r="BM1630" s="98"/>
      <c r="BN1630" s="99"/>
    </row>
    <row r="1631" spans="42:66">
      <c r="AP1631" s="17"/>
      <c r="AQ1631" s="100" t="s">
        <v>144</v>
      </c>
      <c r="AR1631" s="97"/>
      <c r="AS1631" s="98">
        <v>3</v>
      </c>
      <c r="AT1631" s="98"/>
      <c r="AU1631" s="98">
        <v>4</v>
      </c>
      <c r="AV1631" s="98"/>
      <c r="AW1631" s="98">
        <v>4</v>
      </c>
      <c r="AX1631" s="98"/>
      <c r="AY1631" s="98">
        <v>4</v>
      </c>
      <c r="AZ1631" s="98"/>
      <c r="BA1631" s="98"/>
      <c r="BB1631" s="98">
        <v>3</v>
      </c>
      <c r="BC1631" s="98"/>
      <c r="BD1631" s="98"/>
      <c r="BE1631" s="98"/>
      <c r="BF1631" s="98"/>
      <c r="BG1631" s="98"/>
      <c r="BH1631" s="98"/>
      <c r="BI1631" s="98"/>
      <c r="BJ1631" s="98"/>
      <c r="BK1631" s="98"/>
      <c r="BL1631" s="98"/>
      <c r="BM1631" s="98"/>
      <c r="BN1631" s="99"/>
    </row>
    <row r="1632" spans="42:66">
      <c r="AP1632" s="17"/>
      <c r="AQ1632" s="100" t="s">
        <v>145</v>
      </c>
      <c r="AR1632" s="97"/>
      <c r="AS1632" s="98">
        <v>3</v>
      </c>
      <c r="AT1632" s="98"/>
      <c r="AU1632" s="98">
        <v>3</v>
      </c>
      <c r="AV1632" s="98"/>
      <c r="AW1632" s="98">
        <v>2</v>
      </c>
      <c r="AX1632" s="98"/>
      <c r="AY1632" s="98">
        <v>3</v>
      </c>
      <c r="AZ1632" s="98"/>
      <c r="BA1632" s="98"/>
      <c r="BB1632" s="98">
        <v>3</v>
      </c>
      <c r="BC1632" s="98"/>
      <c r="BD1632" s="98"/>
      <c r="BE1632" s="98"/>
      <c r="BF1632" s="98"/>
      <c r="BG1632" s="98"/>
      <c r="BH1632" s="98"/>
      <c r="BI1632" s="98"/>
      <c r="BJ1632" s="98"/>
      <c r="BK1632" s="98"/>
      <c r="BL1632" s="98"/>
      <c r="BM1632" s="98"/>
      <c r="BN1632" s="99"/>
    </row>
    <row r="1633" spans="42:66">
      <c r="AP1633" s="17"/>
      <c r="AQ1633" s="100" t="s">
        <v>146</v>
      </c>
      <c r="AR1633" s="97"/>
      <c r="AS1633" s="98">
        <v>6</v>
      </c>
      <c r="AT1633" s="98"/>
      <c r="AU1633" s="98">
        <v>3</v>
      </c>
      <c r="AV1633" s="98"/>
      <c r="AW1633" s="98">
        <v>4</v>
      </c>
      <c r="AX1633" s="98"/>
      <c r="AY1633" s="98">
        <v>4</v>
      </c>
      <c r="AZ1633" s="98"/>
      <c r="BA1633" s="98"/>
      <c r="BB1633" s="98">
        <v>4</v>
      </c>
      <c r="BC1633" s="98"/>
      <c r="BD1633" s="98"/>
      <c r="BE1633" s="98"/>
      <c r="BF1633" s="98"/>
      <c r="BG1633" s="98"/>
      <c r="BH1633" s="98"/>
      <c r="BI1633" s="98"/>
      <c r="BJ1633" s="98"/>
      <c r="BK1633" s="98"/>
      <c r="BL1633" s="98"/>
      <c r="BM1633" s="98"/>
      <c r="BN1633" s="99"/>
    </row>
    <row r="1634" spans="42:66">
      <c r="AP1634" s="17"/>
      <c r="AQ1634" s="100" t="s">
        <v>147</v>
      </c>
      <c r="AR1634" s="97"/>
      <c r="AS1634" s="98">
        <v>7</v>
      </c>
      <c r="AT1634" s="98"/>
      <c r="AU1634" s="98">
        <v>3</v>
      </c>
      <c r="AV1634" s="98"/>
      <c r="AW1634" s="98">
        <v>3</v>
      </c>
      <c r="AX1634" s="98"/>
      <c r="AY1634" s="98">
        <v>4</v>
      </c>
      <c r="AZ1634" s="98"/>
      <c r="BA1634" s="98"/>
      <c r="BB1634" s="98">
        <v>4</v>
      </c>
      <c r="BC1634" s="98"/>
      <c r="BD1634" s="98"/>
      <c r="BE1634" s="98"/>
      <c r="BF1634" s="98"/>
      <c r="BG1634" s="98"/>
      <c r="BH1634" s="98"/>
      <c r="BI1634" s="98"/>
      <c r="BJ1634" s="98"/>
      <c r="BK1634" s="98"/>
      <c r="BL1634" s="98"/>
      <c r="BM1634" s="98"/>
      <c r="BN1634" s="99"/>
    </row>
    <row r="1635" spans="42:66">
      <c r="AP1635" s="17"/>
      <c r="AQ1635" s="100" t="s">
        <v>148</v>
      </c>
      <c r="AR1635" s="97"/>
      <c r="AS1635" s="98">
        <v>4</v>
      </c>
      <c r="AT1635" s="98"/>
      <c r="AU1635" s="98">
        <v>3</v>
      </c>
      <c r="AV1635" s="98"/>
      <c r="AW1635" s="98">
        <v>2</v>
      </c>
      <c r="AX1635" s="98"/>
      <c r="AY1635" s="98">
        <v>3</v>
      </c>
      <c r="AZ1635" s="98"/>
      <c r="BA1635" s="98"/>
      <c r="BB1635" s="98">
        <v>3</v>
      </c>
      <c r="BC1635" s="98"/>
      <c r="BD1635" s="98"/>
      <c r="BE1635" s="98"/>
      <c r="BF1635" s="98"/>
      <c r="BG1635" s="98"/>
      <c r="BH1635" s="98"/>
      <c r="BI1635" s="98"/>
      <c r="BJ1635" s="98"/>
      <c r="BK1635" s="98"/>
      <c r="BL1635" s="98"/>
      <c r="BM1635" s="98"/>
      <c r="BN1635" s="99"/>
    </row>
    <row r="1636" spans="42:66">
      <c r="AP1636" s="17"/>
      <c r="AQ1636" s="100" t="s">
        <v>149</v>
      </c>
      <c r="AR1636" s="97"/>
      <c r="AS1636" s="98">
        <v>2</v>
      </c>
      <c r="AT1636" s="98"/>
      <c r="AU1636" s="98">
        <v>4</v>
      </c>
      <c r="AV1636" s="98"/>
      <c r="AW1636" s="98">
        <v>4</v>
      </c>
      <c r="AX1636" s="98"/>
      <c r="AY1636" s="98">
        <v>2</v>
      </c>
      <c r="AZ1636" s="98"/>
      <c r="BA1636" s="98"/>
      <c r="BB1636" s="98">
        <v>3</v>
      </c>
      <c r="BC1636" s="98"/>
      <c r="BD1636" s="98"/>
      <c r="BE1636" s="98"/>
      <c r="BF1636" s="98"/>
      <c r="BG1636" s="98"/>
      <c r="BH1636" s="98"/>
      <c r="BI1636" s="98"/>
      <c r="BJ1636" s="98"/>
      <c r="BK1636" s="98"/>
      <c r="BL1636" s="98"/>
      <c r="BM1636" s="98"/>
      <c r="BN1636" s="99"/>
    </row>
    <row r="1637" spans="42:66">
      <c r="AP1637" s="17"/>
      <c r="AQ1637" s="100" t="s">
        <v>150</v>
      </c>
      <c r="AR1637" s="97"/>
      <c r="AS1637" s="98">
        <v>2</v>
      </c>
      <c r="AT1637" s="98"/>
      <c r="AU1637" s="98">
        <v>4</v>
      </c>
      <c r="AV1637" s="98"/>
      <c r="AW1637" s="98">
        <v>4</v>
      </c>
      <c r="AX1637" s="98"/>
      <c r="AY1637" s="98">
        <v>4</v>
      </c>
      <c r="AZ1637" s="98"/>
      <c r="BA1637" s="98"/>
      <c r="BB1637" s="98">
        <v>2</v>
      </c>
      <c r="BC1637" s="98"/>
      <c r="BD1637" s="98"/>
      <c r="BE1637" s="98"/>
      <c r="BF1637" s="98"/>
      <c r="BG1637" s="98"/>
      <c r="BH1637" s="98"/>
      <c r="BI1637" s="98"/>
      <c r="BJ1637" s="98"/>
      <c r="BK1637" s="98"/>
      <c r="BL1637" s="98"/>
      <c r="BM1637" s="98"/>
      <c r="BN1637" s="99"/>
    </row>
    <row r="1638" spans="42:66">
      <c r="AP1638" s="17"/>
      <c r="AQ1638" s="100" t="s">
        <v>151</v>
      </c>
      <c r="AR1638" s="97"/>
      <c r="AS1638" s="98">
        <v>2</v>
      </c>
      <c r="AT1638" s="98"/>
      <c r="AU1638" s="98">
        <v>3</v>
      </c>
      <c r="AV1638" s="98"/>
      <c r="AW1638" s="98">
        <v>3</v>
      </c>
      <c r="AX1638" s="98"/>
      <c r="AY1638" s="98">
        <v>4</v>
      </c>
      <c r="AZ1638" s="98"/>
      <c r="BA1638" s="98"/>
      <c r="BB1638" s="98">
        <v>4</v>
      </c>
      <c r="BC1638" s="98"/>
      <c r="BD1638" s="98"/>
      <c r="BE1638" s="98"/>
      <c r="BF1638" s="98"/>
      <c r="BG1638" s="98"/>
      <c r="BH1638" s="98"/>
      <c r="BI1638" s="98"/>
      <c r="BJ1638" s="98"/>
      <c r="BK1638" s="98"/>
      <c r="BL1638" s="98"/>
      <c r="BM1638" s="98"/>
      <c r="BN1638" s="99"/>
    </row>
    <row r="1639" spans="42:66">
      <c r="AP1639" s="17"/>
      <c r="AQ1639" s="100" t="s">
        <v>152</v>
      </c>
      <c r="AR1639" s="97"/>
      <c r="AS1639" s="98">
        <v>2</v>
      </c>
      <c r="AT1639" s="98"/>
      <c r="AU1639" s="98">
        <v>2</v>
      </c>
      <c r="AV1639" s="98"/>
      <c r="AW1639" s="98">
        <v>3</v>
      </c>
      <c r="AX1639" s="98"/>
      <c r="AY1639" s="98">
        <v>2</v>
      </c>
      <c r="AZ1639" s="98"/>
      <c r="BA1639" s="98"/>
      <c r="BB1639" s="98">
        <v>3</v>
      </c>
      <c r="BC1639" s="98"/>
      <c r="BD1639" s="98"/>
      <c r="BE1639" s="98"/>
      <c r="BF1639" s="98"/>
      <c r="BG1639" s="98"/>
      <c r="BH1639" s="98"/>
      <c r="BI1639" s="98"/>
      <c r="BJ1639" s="98"/>
      <c r="BK1639" s="98"/>
      <c r="BL1639" s="98"/>
      <c r="BM1639" s="98"/>
      <c r="BN1639" s="99"/>
    </row>
    <row r="1640" spans="42:66">
      <c r="AP1640" s="17"/>
      <c r="AQ1640" s="100" t="s">
        <v>153</v>
      </c>
      <c r="AR1640" s="97"/>
      <c r="AS1640" s="98">
        <v>4</v>
      </c>
      <c r="AT1640" s="98"/>
      <c r="AU1640" s="98">
        <v>4</v>
      </c>
      <c r="AV1640" s="98"/>
      <c r="AW1640" s="98">
        <v>4</v>
      </c>
      <c r="AX1640" s="98"/>
      <c r="AY1640" s="98">
        <v>4</v>
      </c>
      <c r="AZ1640" s="98"/>
      <c r="BA1640" s="98"/>
      <c r="BB1640" s="98">
        <v>4</v>
      </c>
      <c r="BC1640" s="98"/>
      <c r="BD1640" s="98"/>
      <c r="BE1640" s="98"/>
      <c r="BF1640" s="98"/>
      <c r="BG1640" s="98"/>
      <c r="BH1640" s="98"/>
      <c r="BI1640" s="98"/>
      <c r="BJ1640" s="98"/>
      <c r="BK1640" s="98"/>
      <c r="BL1640" s="98"/>
      <c r="BM1640" s="98"/>
      <c r="BN1640" s="99"/>
    </row>
    <row r="1641" spans="42:66">
      <c r="AP1641" s="17"/>
      <c r="AQ1641" s="100" t="s">
        <v>154</v>
      </c>
      <c r="AR1641" s="97"/>
      <c r="AS1641" s="98">
        <v>3</v>
      </c>
      <c r="AT1641" s="98"/>
      <c r="AU1641" s="98">
        <v>4</v>
      </c>
      <c r="AV1641" s="98"/>
      <c r="AW1641" s="98">
        <v>3</v>
      </c>
      <c r="AX1641" s="98"/>
      <c r="AY1641" s="98">
        <v>4</v>
      </c>
      <c r="AZ1641" s="98"/>
      <c r="BA1641" s="98"/>
      <c r="BB1641" s="98">
        <v>3</v>
      </c>
      <c r="BC1641" s="98"/>
      <c r="BD1641" s="98"/>
      <c r="BE1641" s="98"/>
      <c r="BF1641" s="98"/>
      <c r="BG1641" s="98"/>
      <c r="BH1641" s="98"/>
      <c r="BI1641" s="98"/>
      <c r="BJ1641" s="98"/>
      <c r="BK1641" s="98"/>
      <c r="BL1641" s="98"/>
      <c r="BM1641" s="98"/>
      <c r="BN1641" s="99"/>
    </row>
    <row r="1642" spans="42:66">
      <c r="AP1642" s="17"/>
      <c r="AQ1642" s="100" t="s">
        <v>155</v>
      </c>
      <c r="AR1642" s="97"/>
      <c r="AS1642" s="98">
        <v>3</v>
      </c>
      <c r="AT1642" s="98"/>
      <c r="AU1642" s="98">
        <v>3</v>
      </c>
      <c r="AV1642" s="98"/>
      <c r="AW1642" s="98">
        <v>3</v>
      </c>
      <c r="AX1642" s="98"/>
      <c r="AY1642" s="98">
        <v>2</v>
      </c>
      <c r="AZ1642" s="98"/>
      <c r="BA1642" s="98"/>
      <c r="BB1642" s="98">
        <v>3</v>
      </c>
      <c r="BC1642" s="98"/>
      <c r="BD1642" s="98"/>
      <c r="BE1642" s="98"/>
      <c r="BF1642" s="98"/>
      <c r="BG1642" s="98"/>
      <c r="BH1642" s="98"/>
      <c r="BI1642" s="98"/>
      <c r="BJ1642" s="98"/>
      <c r="BK1642" s="98"/>
      <c r="BL1642" s="98"/>
      <c r="BM1642" s="98"/>
      <c r="BN1642" s="99"/>
    </row>
    <row r="1643" spans="42:66">
      <c r="AP1643" s="17"/>
      <c r="AQ1643" s="100" t="s">
        <v>156</v>
      </c>
      <c r="AR1643" s="97"/>
      <c r="AS1643" s="98">
        <v>3</v>
      </c>
      <c r="AT1643" s="98"/>
      <c r="AU1643" s="98">
        <v>2</v>
      </c>
      <c r="AV1643" s="98"/>
      <c r="AW1643" s="98">
        <v>3</v>
      </c>
      <c r="AX1643" s="98"/>
      <c r="AY1643" s="98">
        <v>2</v>
      </c>
      <c r="AZ1643" s="98"/>
      <c r="BA1643" s="98"/>
      <c r="BB1643" s="98">
        <v>3</v>
      </c>
      <c r="BC1643" s="98"/>
      <c r="BD1643" s="98"/>
      <c r="BE1643" s="98"/>
      <c r="BF1643" s="98"/>
      <c r="BG1643" s="98"/>
      <c r="BH1643" s="98"/>
      <c r="BI1643" s="98"/>
      <c r="BJ1643" s="98"/>
      <c r="BK1643" s="98"/>
      <c r="BL1643" s="98"/>
      <c r="BM1643" s="98"/>
      <c r="BN1643" s="99"/>
    </row>
    <row r="1644" spans="42:66">
      <c r="AP1644" s="17"/>
      <c r="AQ1644" s="100" t="s">
        <v>157</v>
      </c>
      <c r="AR1644" s="97"/>
      <c r="AS1644" s="98">
        <v>3</v>
      </c>
      <c r="AT1644" s="98"/>
      <c r="AU1644" s="98">
        <v>3</v>
      </c>
      <c r="AV1644" s="98"/>
      <c r="AW1644" s="98">
        <v>2</v>
      </c>
      <c r="AX1644" s="98"/>
      <c r="AY1644" s="98">
        <v>3</v>
      </c>
      <c r="AZ1644" s="98"/>
      <c r="BA1644" s="98"/>
      <c r="BB1644" s="98">
        <v>3</v>
      </c>
      <c r="BC1644" s="98"/>
      <c r="BD1644" s="98"/>
      <c r="BE1644" s="98"/>
      <c r="BF1644" s="98"/>
      <c r="BG1644" s="98"/>
      <c r="BH1644" s="98"/>
      <c r="BI1644" s="98"/>
      <c r="BJ1644" s="98"/>
      <c r="BK1644" s="98"/>
      <c r="BL1644" s="98"/>
      <c r="BM1644" s="98"/>
      <c r="BN1644" s="99"/>
    </row>
    <row r="1645" spans="42:66">
      <c r="AP1645" s="15" t="s">
        <v>111</v>
      </c>
      <c r="AQ1645" s="93" t="s">
        <v>140</v>
      </c>
      <c r="AR1645" s="94"/>
      <c r="AS1645" s="95">
        <v>4</v>
      </c>
      <c r="AT1645" s="95"/>
      <c r="AU1645" s="95"/>
      <c r="AV1645" s="95"/>
      <c r="AW1645" s="95"/>
      <c r="AX1645" s="95"/>
      <c r="AY1645" s="95"/>
      <c r="AZ1645" s="95"/>
      <c r="BA1645" s="95"/>
      <c r="BB1645" s="95"/>
      <c r="BC1645" s="95"/>
      <c r="BD1645" s="95"/>
      <c r="BE1645" s="95"/>
      <c r="BF1645" s="95"/>
      <c r="BG1645" s="95"/>
      <c r="BH1645" s="95"/>
      <c r="BI1645" s="95"/>
      <c r="BJ1645" s="95"/>
      <c r="BK1645" s="95"/>
      <c r="BL1645" s="95"/>
      <c r="BM1645" s="95"/>
      <c r="BN1645" s="96"/>
    </row>
    <row r="1646" spans="42:66">
      <c r="AP1646" s="17"/>
      <c r="AQ1646" s="100" t="s">
        <v>141</v>
      </c>
      <c r="AR1646" s="97"/>
      <c r="AS1646" s="98">
        <v>2</v>
      </c>
      <c r="AT1646" s="98"/>
      <c r="AU1646" s="98"/>
      <c r="AV1646" s="98"/>
      <c r="AW1646" s="98"/>
      <c r="AX1646" s="98"/>
      <c r="AY1646" s="98"/>
      <c r="AZ1646" s="98"/>
      <c r="BA1646" s="98"/>
      <c r="BB1646" s="98"/>
      <c r="BC1646" s="98"/>
      <c r="BD1646" s="98"/>
      <c r="BE1646" s="98"/>
      <c r="BF1646" s="98"/>
      <c r="BG1646" s="98"/>
      <c r="BH1646" s="98"/>
      <c r="BI1646" s="98"/>
      <c r="BJ1646" s="98"/>
      <c r="BK1646" s="98"/>
      <c r="BL1646" s="98"/>
      <c r="BM1646" s="98"/>
      <c r="BN1646" s="99"/>
    </row>
    <row r="1647" spans="42:66">
      <c r="AP1647" s="17"/>
      <c r="AQ1647" s="100" t="s">
        <v>142</v>
      </c>
      <c r="AR1647" s="97"/>
      <c r="AS1647" s="98">
        <v>4</v>
      </c>
      <c r="AT1647" s="98"/>
      <c r="AU1647" s="98"/>
      <c r="AV1647" s="98"/>
      <c r="AW1647" s="98"/>
      <c r="AX1647" s="98"/>
      <c r="AY1647" s="98"/>
      <c r="AZ1647" s="98"/>
      <c r="BA1647" s="98"/>
      <c r="BB1647" s="98"/>
      <c r="BC1647" s="98"/>
      <c r="BD1647" s="98"/>
      <c r="BE1647" s="98"/>
      <c r="BF1647" s="98"/>
      <c r="BG1647" s="98"/>
      <c r="BH1647" s="98"/>
      <c r="BI1647" s="98"/>
      <c r="BJ1647" s="98"/>
      <c r="BK1647" s="98"/>
      <c r="BL1647" s="98"/>
      <c r="BM1647" s="98"/>
      <c r="BN1647" s="99"/>
    </row>
    <row r="1648" spans="42:66">
      <c r="AP1648" s="17"/>
      <c r="AQ1648" s="100" t="s">
        <v>143</v>
      </c>
      <c r="AR1648" s="97"/>
      <c r="AS1648" s="98">
        <v>5</v>
      </c>
      <c r="AT1648" s="98"/>
      <c r="AU1648" s="98"/>
      <c r="AV1648" s="98"/>
      <c r="AW1648" s="98"/>
      <c r="AX1648" s="98"/>
      <c r="AY1648" s="98"/>
      <c r="AZ1648" s="98"/>
      <c r="BA1648" s="98"/>
      <c r="BB1648" s="98"/>
      <c r="BC1648" s="98"/>
      <c r="BD1648" s="98"/>
      <c r="BE1648" s="98"/>
      <c r="BF1648" s="98"/>
      <c r="BG1648" s="98"/>
      <c r="BH1648" s="98"/>
      <c r="BI1648" s="98"/>
      <c r="BJ1648" s="98"/>
      <c r="BK1648" s="98"/>
      <c r="BL1648" s="98"/>
      <c r="BM1648" s="98"/>
      <c r="BN1648" s="99"/>
    </row>
    <row r="1649" spans="42:66">
      <c r="AP1649" s="17"/>
      <c r="AQ1649" s="100" t="s">
        <v>144</v>
      </c>
      <c r="AR1649" s="97"/>
      <c r="AS1649" s="98">
        <v>3</v>
      </c>
      <c r="AT1649" s="98"/>
      <c r="AU1649" s="98"/>
      <c r="AV1649" s="98"/>
      <c r="AW1649" s="98"/>
      <c r="AX1649" s="98"/>
      <c r="AY1649" s="98"/>
      <c r="AZ1649" s="98"/>
      <c r="BA1649" s="98"/>
      <c r="BB1649" s="98"/>
      <c r="BC1649" s="98"/>
      <c r="BD1649" s="98"/>
      <c r="BE1649" s="98"/>
      <c r="BF1649" s="98"/>
      <c r="BG1649" s="98"/>
      <c r="BH1649" s="98"/>
      <c r="BI1649" s="98"/>
      <c r="BJ1649" s="98"/>
      <c r="BK1649" s="98"/>
      <c r="BL1649" s="98"/>
      <c r="BM1649" s="98"/>
      <c r="BN1649" s="99"/>
    </row>
    <row r="1650" spans="42:66">
      <c r="AP1650" s="17"/>
      <c r="AQ1650" s="100" t="s">
        <v>145</v>
      </c>
      <c r="AR1650" s="97"/>
      <c r="AS1650" s="98">
        <v>3</v>
      </c>
      <c r="AT1650" s="98"/>
      <c r="AU1650" s="98"/>
      <c r="AV1650" s="98"/>
      <c r="AW1650" s="98"/>
      <c r="AX1650" s="98"/>
      <c r="AY1650" s="98"/>
      <c r="AZ1650" s="98"/>
      <c r="BA1650" s="98"/>
      <c r="BB1650" s="98"/>
      <c r="BC1650" s="98"/>
      <c r="BD1650" s="98"/>
      <c r="BE1650" s="98"/>
      <c r="BF1650" s="98"/>
      <c r="BG1650" s="98"/>
      <c r="BH1650" s="98"/>
      <c r="BI1650" s="98"/>
      <c r="BJ1650" s="98"/>
      <c r="BK1650" s="98"/>
      <c r="BL1650" s="98"/>
      <c r="BM1650" s="98"/>
      <c r="BN1650" s="99"/>
    </row>
    <row r="1651" spans="42:66">
      <c r="AP1651" s="17"/>
      <c r="AQ1651" s="100" t="s">
        <v>146</v>
      </c>
      <c r="AR1651" s="97"/>
      <c r="AS1651" s="98">
        <v>5</v>
      </c>
      <c r="AT1651" s="98"/>
      <c r="AU1651" s="98"/>
      <c r="AV1651" s="98"/>
      <c r="AW1651" s="98"/>
      <c r="AX1651" s="98"/>
      <c r="AY1651" s="98"/>
      <c r="AZ1651" s="98"/>
      <c r="BA1651" s="98"/>
      <c r="BB1651" s="98"/>
      <c r="BC1651" s="98"/>
      <c r="BD1651" s="98"/>
      <c r="BE1651" s="98"/>
      <c r="BF1651" s="98"/>
      <c r="BG1651" s="98"/>
      <c r="BH1651" s="98"/>
      <c r="BI1651" s="98"/>
      <c r="BJ1651" s="98"/>
      <c r="BK1651" s="98"/>
      <c r="BL1651" s="98"/>
      <c r="BM1651" s="98"/>
      <c r="BN1651" s="99"/>
    </row>
    <row r="1652" spans="42:66">
      <c r="AP1652" s="17"/>
      <c r="AQ1652" s="100" t="s">
        <v>147</v>
      </c>
      <c r="AR1652" s="97"/>
      <c r="AS1652" s="98">
        <v>5</v>
      </c>
      <c r="AT1652" s="98"/>
      <c r="AU1652" s="98"/>
      <c r="AV1652" s="98"/>
      <c r="AW1652" s="98"/>
      <c r="AX1652" s="98"/>
      <c r="AY1652" s="98"/>
      <c r="AZ1652" s="98"/>
      <c r="BA1652" s="98"/>
      <c r="BB1652" s="98"/>
      <c r="BC1652" s="98"/>
      <c r="BD1652" s="98"/>
      <c r="BE1652" s="98"/>
      <c r="BF1652" s="98"/>
      <c r="BG1652" s="98"/>
      <c r="BH1652" s="98"/>
      <c r="BI1652" s="98"/>
      <c r="BJ1652" s="98"/>
      <c r="BK1652" s="98"/>
      <c r="BL1652" s="98"/>
      <c r="BM1652" s="98"/>
      <c r="BN1652" s="99"/>
    </row>
    <row r="1653" spans="42:66">
      <c r="AP1653" s="17"/>
      <c r="AQ1653" s="100" t="s">
        <v>148</v>
      </c>
      <c r="AR1653" s="97"/>
      <c r="AS1653" s="98">
        <v>3</v>
      </c>
      <c r="AT1653" s="98"/>
      <c r="AU1653" s="98"/>
      <c r="AV1653" s="98"/>
      <c r="AW1653" s="98"/>
      <c r="AX1653" s="98"/>
      <c r="AY1653" s="98"/>
      <c r="AZ1653" s="98"/>
      <c r="BA1653" s="98"/>
      <c r="BB1653" s="98"/>
      <c r="BC1653" s="98"/>
      <c r="BD1653" s="98"/>
      <c r="BE1653" s="98"/>
      <c r="BF1653" s="98"/>
      <c r="BG1653" s="98"/>
      <c r="BH1653" s="98"/>
      <c r="BI1653" s="98"/>
      <c r="BJ1653" s="98"/>
      <c r="BK1653" s="98"/>
      <c r="BL1653" s="98"/>
      <c r="BM1653" s="98"/>
      <c r="BN1653" s="99"/>
    </row>
    <row r="1654" spans="42:66">
      <c r="AP1654" s="17"/>
      <c r="AQ1654" s="100" t="s">
        <v>149</v>
      </c>
      <c r="AR1654" s="97"/>
      <c r="AS1654" s="98">
        <v>3</v>
      </c>
      <c r="AT1654" s="98"/>
      <c r="AU1654" s="98"/>
      <c r="AV1654" s="98"/>
      <c r="AW1654" s="98"/>
      <c r="AX1654" s="98"/>
      <c r="AY1654" s="98"/>
      <c r="AZ1654" s="98"/>
      <c r="BA1654" s="98"/>
      <c r="BB1654" s="98"/>
      <c r="BC1654" s="98"/>
      <c r="BD1654" s="98"/>
      <c r="BE1654" s="98"/>
      <c r="BF1654" s="98"/>
      <c r="BG1654" s="98"/>
      <c r="BH1654" s="98"/>
      <c r="BI1654" s="98"/>
      <c r="BJ1654" s="98"/>
      <c r="BK1654" s="98"/>
      <c r="BL1654" s="98"/>
      <c r="BM1654" s="98"/>
      <c r="BN1654" s="99"/>
    </row>
    <row r="1655" spans="42:66">
      <c r="AP1655" s="17"/>
      <c r="AQ1655" s="100" t="s">
        <v>150</v>
      </c>
      <c r="AR1655" s="97"/>
      <c r="AS1655" s="98">
        <v>4</v>
      </c>
      <c r="AT1655" s="98"/>
      <c r="AU1655" s="98"/>
      <c r="AV1655" s="98"/>
      <c r="AW1655" s="98"/>
      <c r="AX1655" s="98"/>
      <c r="AY1655" s="98"/>
      <c r="AZ1655" s="98"/>
      <c r="BA1655" s="98"/>
      <c r="BB1655" s="98"/>
      <c r="BC1655" s="98"/>
      <c r="BD1655" s="98"/>
      <c r="BE1655" s="98"/>
      <c r="BF1655" s="98"/>
      <c r="BG1655" s="98"/>
      <c r="BH1655" s="98"/>
      <c r="BI1655" s="98"/>
      <c r="BJ1655" s="98"/>
      <c r="BK1655" s="98"/>
      <c r="BL1655" s="98"/>
      <c r="BM1655" s="98"/>
      <c r="BN1655" s="99"/>
    </row>
    <row r="1656" spans="42:66">
      <c r="AP1656" s="17"/>
      <c r="AQ1656" s="100" t="s">
        <v>151</v>
      </c>
      <c r="AR1656" s="97"/>
      <c r="AS1656" s="98">
        <v>3</v>
      </c>
      <c r="AT1656" s="98"/>
      <c r="AU1656" s="98"/>
      <c r="AV1656" s="98"/>
      <c r="AW1656" s="98"/>
      <c r="AX1656" s="98"/>
      <c r="AY1656" s="98"/>
      <c r="AZ1656" s="98"/>
      <c r="BA1656" s="98"/>
      <c r="BB1656" s="98"/>
      <c r="BC1656" s="98"/>
      <c r="BD1656" s="98"/>
      <c r="BE1656" s="98"/>
      <c r="BF1656" s="98"/>
      <c r="BG1656" s="98"/>
      <c r="BH1656" s="98"/>
      <c r="BI1656" s="98"/>
      <c r="BJ1656" s="98"/>
      <c r="BK1656" s="98"/>
      <c r="BL1656" s="98"/>
      <c r="BM1656" s="98"/>
      <c r="BN1656" s="99"/>
    </row>
    <row r="1657" spans="42:66">
      <c r="AP1657" s="17"/>
      <c r="AQ1657" s="100" t="s">
        <v>152</v>
      </c>
      <c r="AR1657" s="97"/>
      <c r="AS1657" s="98">
        <v>3</v>
      </c>
      <c r="AT1657" s="98"/>
      <c r="AU1657" s="98"/>
      <c r="AV1657" s="98"/>
      <c r="AW1657" s="98"/>
      <c r="AX1657" s="98"/>
      <c r="AY1657" s="98"/>
      <c r="AZ1657" s="98"/>
      <c r="BA1657" s="98"/>
      <c r="BB1657" s="98"/>
      <c r="BC1657" s="98"/>
      <c r="BD1657" s="98"/>
      <c r="BE1657" s="98"/>
      <c r="BF1657" s="98"/>
      <c r="BG1657" s="98"/>
      <c r="BH1657" s="98"/>
      <c r="BI1657" s="98"/>
      <c r="BJ1657" s="98"/>
      <c r="BK1657" s="98"/>
      <c r="BL1657" s="98"/>
      <c r="BM1657" s="98"/>
      <c r="BN1657" s="99"/>
    </row>
    <row r="1658" spans="42:66">
      <c r="AP1658" s="17"/>
      <c r="AQ1658" s="100" t="s">
        <v>153</v>
      </c>
      <c r="AR1658" s="97"/>
      <c r="AS1658" s="98">
        <v>5</v>
      </c>
      <c r="AT1658" s="98"/>
      <c r="AU1658" s="98"/>
      <c r="AV1658" s="98"/>
      <c r="AW1658" s="98"/>
      <c r="AX1658" s="98"/>
      <c r="AY1658" s="98"/>
      <c r="AZ1658" s="98"/>
      <c r="BA1658" s="98"/>
      <c r="BB1658" s="98"/>
      <c r="BC1658" s="98"/>
      <c r="BD1658" s="98"/>
      <c r="BE1658" s="98"/>
      <c r="BF1658" s="98"/>
      <c r="BG1658" s="98"/>
      <c r="BH1658" s="98"/>
      <c r="BI1658" s="98"/>
      <c r="BJ1658" s="98"/>
      <c r="BK1658" s="98"/>
      <c r="BL1658" s="98"/>
      <c r="BM1658" s="98"/>
      <c r="BN1658" s="99"/>
    </row>
    <row r="1659" spans="42:66">
      <c r="AP1659" s="17"/>
      <c r="AQ1659" s="100" t="s">
        <v>154</v>
      </c>
      <c r="AR1659" s="97"/>
      <c r="AS1659" s="98">
        <v>3</v>
      </c>
      <c r="AT1659" s="98"/>
      <c r="AU1659" s="98"/>
      <c r="AV1659" s="98"/>
      <c r="AW1659" s="98"/>
      <c r="AX1659" s="98"/>
      <c r="AY1659" s="98"/>
      <c r="AZ1659" s="98"/>
      <c r="BA1659" s="98"/>
      <c r="BB1659" s="98"/>
      <c r="BC1659" s="98"/>
      <c r="BD1659" s="98"/>
      <c r="BE1659" s="98"/>
      <c r="BF1659" s="98"/>
      <c r="BG1659" s="98"/>
      <c r="BH1659" s="98"/>
      <c r="BI1659" s="98"/>
      <c r="BJ1659" s="98"/>
      <c r="BK1659" s="98"/>
      <c r="BL1659" s="98"/>
      <c r="BM1659" s="98"/>
      <c r="BN1659" s="99"/>
    </row>
    <row r="1660" spans="42:66">
      <c r="AP1660" s="17"/>
      <c r="AQ1660" s="100" t="s">
        <v>155</v>
      </c>
      <c r="AR1660" s="97"/>
      <c r="AS1660" s="98">
        <v>2</v>
      </c>
      <c r="AT1660" s="98"/>
      <c r="AU1660" s="98"/>
      <c r="AV1660" s="98"/>
      <c r="AW1660" s="98"/>
      <c r="AX1660" s="98"/>
      <c r="AY1660" s="98"/>
      <c r="AZ1660" s="98"/>
      <c r="BA1660" s="98"/>
      <c r="BB1660" s="98"/>
      <c r="BC1660" s="98"/>
      <c r="BD1660" s="98"/>
      <c r="BE1660" s="98"/>
      <c r="BF1660" s="98"/>
      <c r="BG1660" s="98"/>
      <c r="BH1660" s="98"/>
      <c r="BI1660" s="98"/>
      <c r="BJ1660" s="98"/>
      <c r="BK1660" s="98"/>
      <c r="BL1660" s="98"/>
      <c r="BM1660" s="98"/>
      <c r="BN1660" s="99"/>
    </row>
    <row r="1661" spans="42:66">
      <c r="AP1661" s="17"/>
      <c r="AQ1661" s="100" t="s">
        <v>156</v>
      </c>
      <c r="AR1661" s="97"/>
      <c r="AS1661" s="98">
        <v>2</v>
      </c>
      <c r="AT1661" s="98"/>
      <c r="AU1661" s="98"/>
      <c r="AV1661" s="98"/>
      <c r="AW1661" s="98"/>
      <c r="AX1661" s="98"/>
      <c r="AY1661" s="98"/>
      <c r="AZ1661" s="98"/>
      <c r="BA1661" s="98"/>
      <c r="BB1661" s="98"/>
      <c r="BC1661" s="98"/>
      <c r="BD1661" s="98"/>
      <c r="BE1661" s="98"/>
      <c r="BF1661" s="98"/>
      <c r="BG1661" s="98"/>
      <c r="BH1661" s="98"/>
      <c r="BI1661" s="98"/>
      <c r="BJ1661" s="98"/>
      <c r="BK1661" s="98"/>
      <c r="BL1661" s="98"/>
      <c r="BM1661" s="98"/>
      <c r="BN1661" s="99"/>
    </row>
    <row r="1662" spans="42:66">
      <c r="AP1662" s="17"/>
      <c r="AQ1662" s="100" t="s">
        <v>157</v>
      </c>
      <c r="AR1662" s="97"/>
      <c r="AS1662" s="98">
        <v>3</v>
      </c>
      <c r="AT1662" s="98"/>
      <c r="AU1662" s="98"/>
      <c r="AV1662" s="98"/>
      <c r="AW1662" s="98"/>
      <c r="AX1662" s="98"/>
      <c r="AY1662" s="98"/>
      <c r="AZ1662" s="98"/>
      <c r="BA1662" s="98"/>
      <c r="BB1662" s="98"/>
      <c r="BC1662" s="98"/>
      <c r="BD1662" s="98"/>
      <c r="BE1662" s="98"/>
      <c r="BF1662" s="98"/>
      <c r="BG1662" s="98"/>
      <c r="BH1662" s="98"/>
      <c r="BI1662" s="98"/>
      <c r="BJ1662" s="98"/>
      <c r="BK1662" s="98"/>
      <c r="BL1662" s="98"/>
      <c r="BM1662" s="98"/>
      <c r="BN1662" s="99"/>
    </row>
    <row r="1663" spans="42:66">
      <c r="AP1663" s="15" t="s">
        <v>74</v>
      </c>
      <c r="AQ1663" s="93" t="s">
        <v>140</v>
      </c>
      <c r="AR1663" s="94"/>
      <c r="AS1663" s="95"/>
      <c r="AT1663" s="95"/>
      <c r="AU1663" s="95"/>
      <c r="AV1663" s="95"/>
      <c r="AW1663" s="95">
        <v>6</v>
      </c>
      <c r="AX1663" s="95"/>
      <c r="AY1663" s="95"/>
      <c r="AZ1663" s="95"/>
      <c r="BA1663" s="95"/>
      <c r="BB1663" s="95">
        <v>5</v>
      </c>
      <c r="BC1663" s="95"/>
      <c r="BD1663" s="95"/>
      <c r="BE1663" s="95"/>
      <c r="BF1663" s="95"/>
      <c r="BG1663" s="95"/>
      <c r="BH1663" s="95"/>
      <c r="BI1663" s="95"/>
      <c r="BJ1663" s="95"/>
      <c r="BK1663" s="95"/>
      <c r="BL1663" s="95"/>
      <c r="BM1663" s="95"/>
      <c r="BN1663" s="96"/>
    </row>
    <row r="1664" spans="42:66">
      <c r="AP1664" s="17"/>
      <c r="AQ1664" s="100" t="s">
        <v>141</v>
      </c>
      <c r="AR1664" s="97"/>
      <c r="AS1664" s="98"/>
      <c r="AT1664" s="98"/>
      <c r="AU1664" s="98"/>
      <c r="AV1664" s="98"/>
      <c r="AW1664" s="98">
        <v>4</v>
      </c>
      <c r="AX1664" s="98"/>
      <c r="AY1664" s="98"/>
      <c r="AZ1664" s="98"/>
      <c r="BA1664" s="98"/>
      <c r="BB1664" s="98">
        <v>2</v>
      </c>
      <c r="BC1664" s="98"/>
      <c r="BD1664" s="98"/>
      <c r="BE1664" s="98"/>
      <c r="BF1664" s="98"/>
      <c r="BG1664" s="98"/>
      <c r="BH1664" s="98"/>
      <c r="BI1664" s="98"/>
      <c r="BJ1664" s="98"/>
      <c r="BK1664" s="98"/>
      <c r="BL1664" s="98"/>
      <c r="BM1664" s="98"/>
      <c r="BN1664" s="99"/>
    </row>
    <row r="1665" spans="42:66">
      <c r="AP1665" s="17"/>
      <c r="AQ1665" s="100" t="s">
        <v>142</v>
      </c>
      <c r="AR1665" s="97"/>
      <c r="AS1665" s="98"/>
      <c r="AT1665" s="98"/>
      <c r="AU1665" s="98"/>
      <c r="AV1665" s="98"/>
      <c r="AW1665" s="98">
        <v>5</v>
      </c>
      <c r="AX1665" s="98"/>
      <c r="AY1665" s="98"/>
      <c r="AZ1665" s="98"/>
      <c r="BA1665" s="98"/>
      <c r="BB1665" s="98">
        <v>4</v>
      </c>
      <c r="BC1665" s="98"/>
      <c r="BD1665" s="98"/>
      <c r="BE1665" s="98"/>
      <c r="BF1665" s="98"/>
      <c r="BG1665" s="98"/>
      <c r="BH1665" s="98"/>
      <c r="BI1665" s="98"/>
      <c r="BJ1665" s="98"/>
      <c r="BK1665" s="98"/>
      <c r="BL1665" s="98"/>
      <c r="BM1665" s="98"/>
      <c r="BN1665" s="99"/>
    </row>
    <row r="1666" spans="42:66">
      <c r="AP1666" s="17"/>
      <c r="AQ1666" s="100" t="s">
        <v>143</v>
      </c>
      <c r="AR1666" s="97"/>
      <c r="AS1666" s="98"/>
      <c r="AT1666" s="98"/>
      <c r="AU1666" s="98"/>
      <c r="AV1666" s="98"/>
      <c r="AW1666" s="98">
        <v>4</v>
      </c>
      <c r="AX1666" s="98"/>
      <c r="AY1666" s="98"/>
      <c r="AZ1666" s="98"/>
      <c r="BA1666" s="98"/>
      <c r="BB1666" s="98">
        <v>4</v>
      </c>
      <c r="BC1666" s="98"/>
      <c r="BD1666" s="98"/>
      <c r="BE1666" s="98"/>
      <c r="BF1666" s="98"/>
      <c r="BG1666" s="98"/>
      <c r="BH1666" s="98"/>
      <c r="BI1666" s="98"/>
      <c r="BJ1666" s="98"/>
      <c r="BK1666" s="98"/>
      <c r="BL1666" s="98"/>
      <c r="BM1666" s="98"/>
      <c r="BN1666" s="99"/>
    </row>
    <row r="1667" spans="42:66">
      <c r="AP1667" s="17"/>
      <c r="AQ1667" s="100" t="s">
        <v>144</v>
      </c>
      <c r="AR1667" s="97"/>
      <c r="AS1667" s="98"/>
      <c r="AT1667" s="98"/>
      <c r="AU1667" s="98"/>
      <c r="AV1667" s="98"/>
      <c r="AW1667" s="98">
        <v>4</v>
      </c>
      <c r="AX1667" s="98"/>
      <c r="AY1667" s="98"/>
      <c r="AZ1667" s="98"/>
      <c r="BA1667" s="98"/>
      <c r="BB1667" s="98">
        <v>3</v>
      </c>
      <c r="BC1667" s="98"/>
      <c r="BD1667" s="98"/>
      <c r="BE1667" s="98"/>
      <c r="BF1667" s="98"/>
      <c r="BG1667" s="98"/>
      <c r="BH1667" s="98"/>
      <c r="BI1667" s="98"/>
      <c r="BJ1667" s="98"/>
      <c r="BK1667" s="98"/>
      <c r="BL1667" s="98"/>
      <c r="BM1667" s="98"/>
      <c r="BN1667" s="99"/>
    </row>
    <row r="1668" spans="42:66">
      <c r="AP1668" s="17"/>
      <c r="AQ1668" s="100" t="s">
        <v>145</v>
      </c>
      <c r="AR1668" s="97"/>
      <c r="AS1668" s="98"/>
      <c r="AT1668" s="98"/>
      <c r="AU1668" s="98"/>
      <c r="AV1668" s="98"/>
      <c r="AW1668" s="98">
        <v>3</v>
      </c>
      <c r="AX1668" s="98"/>
      <c r="AY1668" s="98"/>
      <c r="AZ1668" s="98"/>
      <c r="BA1668" s="98"/>
      <c r="BB1668" s="98">
        <v>4</v>
      </c>
      <c r="BC1668" s="98"/>
      <c r="BD1668" s="98"/>
      <c r="BE1668" s="98"/>
      <c r="BF1668" s="98"/>
      <c r="BG1668" s="98"/>
      <c r="BH1668" s="98"/>
      <c r="BI1668" s="98"/>
      <c r="BJ1668" s="98"/>
      <c r="BK1668" s="98"/>
      <c r="BL1668" s="98"/>
      <c r="BM1668" s="98"/>
      <c r="BN1668" s="99"/>
    </row>
    <row r="1669" spans="42:66">
      <c r="AP1669" s="17"/>
      <c r="AQ1669" s="100" t="s">
        <v>146</v>
      </c>
      <c r="AR1669" s="97"/>
      <c r="AS1669" s="98"/>
      <c r="AT1669" s="98"/>
      <c r="AU1669" s="98"/>
      <c r="AV1669" s="98"/>
      <c r="AW1669" s="98">
        <v>5</v>
      </c>
      <c r="AX1669" s="98"/>
      <c r="AY1669" s="98"/>
      <c r="AZ1669" s="98"/>
      <c r="BA1669" s="98"/>
      <c r="BB1669" s="98">
        <v>5</v>
      </c>
      <c r="BC1669" s="98"/>
      <c r="BD1669" s="98"/>
      <c r="BE1669" s="98"/>
      <c r="BF1669" s="98"/>
      <c r="BG1669" s="98"/>
      <c r="BH1669" s="98"/>
      <c r="BI1669" s="98"/>
      <c r="BJ1669" s="98"/>
      <c r="BK1669" s="98"/>
      <c r="BL1669" s="98"/>
      <c r="BM1669" s="98"/>
      <c r="BN1669" s="99"/>
    </row>
    <row r="1670" spans="42:66">
      <c r="AP1670" s="17"/>
      <c r="AQ1670" s="100" t="s">
        <v>147</v>
      </c>
      <c r="AR1670" s="97"/>
      <c r="AS1670" s="98"/>
      <c r="AT1670" s="98"/>
      <c r="AU1670" s="98"/>
      <c r="AV1670" s="98"/>
      <c r="AW1670" s="98">
        <v>4</v>
      </c>
      <c r="AX1670" s="98"/>
      <c r="AY1670" s="98"/>
      <c r="AZ1670" s="98"/>
      <c r="BA1670" s="98"/>
      <c r="BB1670" s="98">
        <v>5</v>
      </c>
      <c r="BC1670" s="98"/>
      <c r="BD1670" s="98"/>
      <c r="BE1670" s="98"/>
      <c r="BF1670" s="98"/>
      <c r="BG1670" s="98"/>
      <c r="BH1670" s="98"/>
      <c r="BI1670" s="98"/>
      <c r="BJ1670" s="98"/>
      <c r="BK1670" s="98"/>
      <c r="BL1670" s="98"/>
      <c r="BM1670" s="98"/>
      <c r="BN1670" s="99"/>
    </row>
    <row r="1671" spans="42:66">
      <c r="AP1671" s="17"/>
      <c r="AQ1671" s="100" t="s">
        <v>148</v>
      </c>
      <c r="AR1671" s="97"/>
      <c r="AS1671" s="98"/>
      <c r="AT1671" s="98"/>
      <c r="AU1671" s="98"/>
      <c r="AV1671" s="98"/>
      <c r="AW1671" s="98">
        <v>3</v>
      </c>
      <c r="AX1671" s="98"/>
      <c r="AY1671" s="98"/>
      <c r="AZ1671" s="98"/>
      <c r="BA1671" s="98"/>
      <c r="BB1671" s="98">
        <v>2</v>
      </c>
      <c r="BC1671" s="98"/>
      <c r="BD1671" s="98"/>
      <c r="BE1671" s="98"/>
      <c r="BF1671" s="98"/>
      <c r="BG1671" s="98"/>
      <c r="BH1671" s="98"/>
      <c r="BI1671" s="98"/>
      <c r="BJ1671" s="98"/>
      <c r="BK1671" s="98"/>
      <c r="BL1671" s="98"/>
      <c r="BM1671" s="98"/>
      <c r="BN1671" s="99"/>
    </row>
    <row r="1672" spans="42:66">
      <c r="AP1672" s="17"/>
      <c r="AQ1672" s="100" t="s">
        <v>149</v>
      </c>
      <c r="AR1672" s="97"/>
      <c r="AS1672" s="98"/>
      <c r="AT1672" s="98"/>
      <c r="AU1672" s="98"/>
      <c r="AV1672" s="98"/>
      <c r="AW1672" s="98">
        <v>4</v>
      </c>
      <c r="AX1672" s="98"/>
      <c r="AY1672" s="98"/>
      <c r="AZ1672" s="98"/>
      <c r="BA1672" s="98"/>
      <c r="BB1672" s="98">
        <v>4</v>
      </c>
      <c r="BC1672" s="98"/>
      <c r="BD1672" s="98"/>
      <c r="BE1672" s="98"/>
      <c r="BF1672" s="98"/>
      <c r="BG1672" s="98"/>
      <c r="BH1672" s="98"/>
      <c r="BI1672" s="98"/>
      <c r="BJ1672" s="98"/>
      <c r="BK1672" s="98"/>
      <c r="BL1672" s="98"/>
      <c r="BM1672" s="98"/>
      <c r="BN1672" s="99"/>
    </row>
    <row r="1673" spans="42:66">
      <c r="AP1673" s="17"/>
      <c r="AQ1673" s="100" t="s">
        <v>150</v>
      </c>
      <c r="AR1673" s="97"/>
      <c r="AS1673" s="98"/>
      <c r="AT1673" s="98"/>
      <c r="AU1673" s="98"/>
      <c r="AV1673" s="98"/>
      <c r="AW1673" s="98">
        <v>3</v>
      </c>
      <c r="AX1673" s="98"/>
      <c r="AY1673" s="98"/>
      <c r="AZ1673" s="98"/>
      <c r="BA1673" s="98"/>
      <c r="BB1673" s="98">
        <v>4</v>
      </c>
      <c r="BC1673" s="98"/>
      <c r="BD1673" s="98"/>
      <c r="BE1673" s="98"/>
      <c r="BF1673" s="98"/>
      <c r="BG1673" s="98"/>
      <c r="BH1673" s="98"/>
      <c r="BI1673" s="98"/>
      <c r="BJ1673" s="98"/>
      <c r="BK1673" s="98"/>
      <c r="BL1673" s="98"/>
      <c r="BM1673" s="98"/>
      <c r="BN1673" s="99"/>
    </row>
    <row r="1674" spans="42:66">
      <c r="AP1674" s="17"/>
      <c r="AQ1674" s="100" t="s">
        <v>151</v>
      </c>
      <c r="AR1674" s="97"/>
      <c r="AS1674" s="98"/>
      <c r="AT1674" s="98"/>
      <c r="AU1674" s="98"/>
      <c r="AV1674" s="98"/>
      <c r="AW1674" s="98">
        <v>4</v>
      </c>
      <c r="AX1674" s="98"/>
      <c r="AY1674" s="98"/>
      <c r="AZ1674" s="98"/>
      <c r="BA1674" s="98"/>
      <c r="BB1674" s="98">
        <v>3</v>
      </c>
      <c r="BC1674" s="98"/>
      <c r="BD1674" s="98"/>
      <c r="BE1674" s="98"/>
      <c r="BF1674" s="98"/>
      <c r="BG1674" s="98"/>
      <c r="BH1674" s="98"/>
      <c r="BI1674" s="98"/>
      <c r="BJ1674" s="98"/>
      <c r="BK1674" s="98"/>
      <c r="BL1674" s="98"/>
      <c r="BM1674" s="98"/>
      <c r="BN1674" s="99"/>
    </row>
    <row r="1675" spans="42:66">
      <c r="AP1675" s="17"/>
      <c r="AQ1675" s="100" t="s">
        <v>152</v>
      </c>
      <c r="AR1675" s="97"/>
      <c r="AS1675" s="98"/>
      <c r="AT1675" s="98"/>
      <c r="AU1675" s="98"/>
      <c r="AV1675" s="98"/>
      <c r="AW1675" s="98">
        <v>2</v>
      </c>
      <c r="AX1675" s="98"/>
      <c r="AY1675" s="98"/>
      <c r="AZ1675" s="98"/>
      <c r="BA1675" s="98"/>
      <c r="BB1675" s="98">
        <v>2</v>
      </c>
      <c r="BC1675" s="98"/>
      <c r="BD1675" s="98"/>
      <c r="BE1675" s="98"/>
      <c r="BF1675" s="98"/>
      <c r="BG1675" s="98"/>
      <c r="BH1675" s="98"/>
      <c r="BI1675" s="98"/>
      <c r="BJ1675" s="98"/>
      <c r="BK1675" s="98"/>
      <c r="BL1675" s="98"/>
      <c r="BM1675" s="98"/>
      <c r="BN1675" s="99"/>
    </row>
    <row r="1676" spans="42:66">
      <c r="AP1676" s="17"/>
      <c r="AQ1676" s="100" t="s">
        <v>153</v>
      </c>
      <c r="AR1676" s="97"/>
      <c r="AS1676" s="98"/>
      <c r="AT1676" s="98"/>
      <c r="AU1676" s="98"/>
      <c r="AV1676" s="98"/>
      <c r="AW1676" s="98">
        <v>4</v>
      </c>
      <c r="AX1676" s="98"/>
      <c r="AY1676" s="98"/>
      <c r="AZ1676" s="98"/>
      <c r="BA1676" s="98"/>
      <c r="BB1676" s="98">
        <v>5</v>
      </c>
      <c r="BC1676" s="98"/>
      <c r="BD1676" s="98"/>
      <c r="BE1676" s="98"/>
      <c r="BF1676" s="98"/>
      <c r="BG1676" s="98"/>
      <c r="BH1676" s="98"/>
      <c r="BI1676" s="98"/>
      <c r="BJ1676" s="98"/>
      <c r="BK1676" s="98"/>
      <c r="BL1676" s="98"/>
      <c r="BM1676" s="98"/>
      <c r="BN1676" s="99"/>
    </row>
    <row r="1677" spans="42:66">
      <c r="AP1677" s="17"/>
      <c r="AQ1677" s="100" t="s">
        <v>154</v>
      </c>
      <c r="AR1677" s="97"/>
      <c r="AS1677" s="98"/>
      <c r="AT1677" s="98"/>
      <c r="AU1677" s="98"/>
      <c r="AV1677" s="98"/>
      <c r="AW1677" s="98">
        <v>3</v>
      </c>
      <c r="AX1677" s="98"/>
      <c r="AY1677" s="98"/>
      <c r="AZ1677" s="98"/>
      <c r="BA1677" s="98"/>
      <c r="BB1677" s="98">
        <v>3</v>
      </c>
      <c r="BC1677" s="98"/>
      <c r="BD1677" s="98"/>
      <c r="BE1677" s="98"/>
      <c r="BF1677" s="98"/>
      <c r="BG1677" s="98"/>
      <c r="BH1677" s="98"/>
      <c r="BI1677" s="98"/>
      <c r="BJ1677" s="98"/>
      <c r="BK1677" s="98"/>
      <c r="BL1677" s="98"/>
      <c r="BM1677" s="98"/>
      <c r="BN1677" s="99"/>
    </row>
    <row r="1678" spans="42:66">
      <c r="AP1678" s="17"/>
      <c r="AQ1678" s="100" t="s">
        <v>155</v>
      </c>
      <c r="AR1678" s="97"/>
      <c r="AS1678" s="98"/>
      <c r="AT1678" s="98"/>
      <c r="AU1678" s="98"/>
      <c r="AV1678" s="98"/>
      <c r="AW1678" s="98">
        <v>3</v>
      </c>
      <c r="AX1678" s="98"/>
      <c r="AY1678" s="98"/>
      <c r="AZ1678" s="98"/>
      <c r="BA1678" s="98"/>
      <c r="BB1678" s="98">
        <v>3</v>
      </c>
      <c r="BC1678" s="98"/>
      <c r="BD1678" s="98"/>
      <c r="BE1678" s="98"/>
      <c r="BF1678" s="98"/>
      <c r="BG1678" s="98"/>
      <c r="BH1678" s="98"/>
      <c r="BI1678" s="98"/>
      <c r="BJ1678" s="98"/>
      <c r="BK1678" s="98"/>
      <c r="BL1678" s="98"/>
      <c r="BM1678" s="98"/>
      <c r="BN1678" s="99"/>
    </row>
    <row r="1679" spans="42:66">
      <c r="AP1679" s="17"/>
      <c r="AQ1679" s="100" t="s">
        <v>156</v>
      </c>
      <c r="AR1679" s="97"/>
      <c r="AS1679" s="98"/>
      <c r="AT1679" s="98"/>
      <c r="AU1679" s="98"/>
      <c r="AV1679" s="98"/>
      <c r="AW1679" s="98">
        <v>3</v>
      </c>
      <c r="AX1679" s="98"/>
      <c r="AY1679" s="98"/>
      <c r="AZ1679" s="98"/>
      <c r="BA1679" s="98"/>
      <c r="BB1679" s="98">
        <v>3</v>
      </c>
      <c r="BC1679" s="98"/>
      <c r="BD1679" s="98"/>
      <c r="BE1679" s="98"/>
      <c r="BF1679" s="98"/>
      <c r="BG1679" s="98"/>
      <c r="BH1679" s="98"/>
      <c r="BI1679" s="98"/>
      <c r="BJ1679" s="98"/>
      <c r="BK1679" s="98"/>
      <c r="BL1679" s="98"/>
      <c r="BM1679" s="98"/>
      <c r="BN1679" s="99"/>
    </row>
    <row r="1680" spans="42:66">
      <c r="AP1680" s="17"/>
      <c r="AQ1680" s="100" t="s">
        <v>157</v>
      </c>
      <c r="AR1680" s="97"/>
      <c r="AS1680" s="98"/>
      <c r="AT1680" s="98"/>
      <c r="AU1680" s="98"/>
      <c r="AV1680" s="98"/>
      <c r="AW1680" s="98">
        <v>3</v>
      </c>
      <c r="AX1680" s="98"/>
      <c r="AY1680" s="98"/>
      <c r="AZ1680" s="98"/>
      <c r="BA1680" s="98"/>
      <c r="BB1680" s="98">
        <v>3</v>
      </c>
      <c r="BC1680" s="98"/>
      <c r="BD1680" s="98"/>
      <c r="BE1680" s="98"/>
      <c r="BF1680" s="98"/>
      <c r="BG1680" s="98"/>
      <c r="BH1680" s="98"/>
      <c r="BI1680" s="98"/>
      <c r="BJ1680" s="98"/>
      <c r="BK1680" s="98"/>
      <c r="BL1680" s="98"/>
      <c r="BM1680" s="98"/>
      <c r="BN1680" s="99"/>
    </row>
    <row r="1681" spans="42:66">
      <c r="AP1681" s="15" t="s">
        <v>162</v>
      </c>
      <c r="AQ1681" s="93" t="s">
        <v>140</v>
      </c>
      <c r="AR1681" s="94"/>
      <c r="AS1681" s="95"/>
      <c r="AT1681" s="95"/>
      <c r="AU1681" s="95"/>
      <c r="AV1681" s="95"/>
      <c r="AW1681" s="95"/>
      <c r="AX1681" s="95"/>
      <c r="AY1681" s="95"/>
      <c r="AZ1681" s="95"/>
      <c r="BA1681" s="95"/>
      <c r="BB1681" s="95"/>
      <c r="BC1681" s="95"/>
      <c r="BD1681" s="95"/>
      <c r="BE1681" s="95"/>
      <c r="BF1681" s="95"/>
      <c r="BG1681" s="95"/>
      <c r="BH1681" s="95"/>
      <c r="BI1681" s="95"/>
      <c r="BJ1681" s="95"/>
      <c r="BK1681" s="95"/>
      <c r="BL1681" s="95"/>
      <c r="BM1681" s="95"/>
      <c r="BN1681" s="96">
        <v>5</v>
      </c>
    </row>
    <row r="1682" spans="42:66">
      <c r="AP1682" s="17"/>
      <c r="AQ1682" s="100" t="s">
        <v>141</v>
      </c>
      <c r="AR1682" s="97"/>
      <c r="AS1682" s="98"/>
      <c r="AT1682" s="98"/>
      <c r="AU1682" s="98"/>
      <c r="AV1682" s="98"/>
      <c r="AW1682" s="98"/>
      <c r="AX1682" s="98"/>
      <c r="AY1682" s="98"/>
      <c r="AZ1682" s="98"/>
      <c r="BA1682" s="98"/>
      <c r="BB1682" s="98"/>
      <c r="BC1682" s="98"/>
      <c r="BD1682" s="98"/>
      <c r="BE1682" s="98"/>
      <c r="BF1682" s="98"/>
      <c r="BG1682" s="98"/>
      <c r="BH1682" s="98"/>
      <c r="BI1682" s="98"/>
      <c r="BJ1682" s="98"/>
      <c r="BK1682" s="98"/>
      <c r="BL1682" s="98"/>
      <c r="BM1682" s="98"/>
      <c r="BN1682" s="99">
        <v>4</v>
      </c>
    </row>
    <row r="1683" spans="42:66">
      <c r="AP1683" s="17"/>
      <c r="AQ1683" s="100" t="s">
        <v>142</v>
      </c>
      <c r="AR1683" s="97"/>
      <c r="AS1683" s="98"/>
      <c r="AT1683" s="98"/>
      <c r="AU1683" s="98"/>
      <c r="AV1683" s="98"/>
      <c r="AW1683" s="98"/>
      <c r="AX1683" s="98"/>
      <c r="AY1683" s="98"/>
      <c r="AZ1683" s="98"/>
      <c r="BA1683" s="98"/>
      <c r="BB1683" s="98"/>
      <c r="BC1683" s="98"/>
      <c r="BD1683" s="98"/>
      <c r="BE1683" s="98"/>
      <c r="BF1683" s="98"/>
      <c r="BG1683" s="98"/>
      <c r="BH1683" s="98"/>
      <c r="BI1683" s="98"/>
      <c r="BJ1683" s="98"/>
      <c r="BK1683" s="98"/>
      <c r="BL1683" s="98"/>
      <c r="BM1683" s="98"/>
      <c r="BN1683" s="99">
        <v>3</v>
      </c>
    </row>
    <row r="1684" spans="42:66">
      <c r="AP1684" s="17"/>
      <c r="AQ1684" s="100" t="s">
        <v>143</v>
      </c>
      <c r="AR1684" s="97"/>
      <c r="AS1684" s="98"/>
      <c r="AT1684" s="98"/>
      <c r="AU1684" s="98"/>
      <c r="AV1684" s="98"/>
      <c r="AW1684" s="98"/>
      <c r="AX1684" s="98"/>
      <c r="AY1684" s="98"/>
      <c r="AZ1684" s="98"/>
      <c r="BA1684" s="98"/>
      <c r="BB1684" s="98"/>
      <c r="BC1684" s="98"/>
      <c r="BD1684" s="98"/>
      <c r="BE1684" s="98"/>
      <c r="BF1684" s="98"/>
      <c r="BG1684" s="98"/>
      <c r="BH1684" s="98"/>
      <c r="BI1684" s="98"/>
      <c r="BJ1684" s="98"/>
      <c r="BK1684" s="98"/>
      <c r="BL1684" s="98"/>
      <c r="BM1684" s="98"/>
      <c r="BN1684" s="99">
        <v>7</v>
      </c>
    </row>
    <row r="1685" spans="42:66">
      <c r="AP1685" s="17"/>
      <c r="AQ1685" s="100" t="s">
        <v>144</v>
      </c>
      <c r="AR1685" s="97"/>
      <c r="AS1685" s="98"/>
      <c r="AT1685" s="98"/>
      <c r="AU1685" s="98"/>
      <c r="AV1685" s="98"/>
      <c r="AW1685" s="98"/>
      <c r="AX1685" s="98"/>
      <c r="AY1685" s="98"/>
      <c r="AZ1685" s="98"/>
      <c r="BA1685" s="98"/>
      <c r="BB1685" s="98"/>
      <c r="BC1685" s="98"/>
      <c r="BD1685" s="98"/>
      <c r="BE1685" s="98"/>
      <c r="BF1685" s="98"/>
      <c r="BG1685" s="98"/>
      <c r="BH1685" s="98"/>
      <c r="BI1685" s="98"/>
      <c r="BJ1685" s="98"/>
      <c r="BK1685" s="98"/>
      <c r="BL1685" s="98"/>
      <c r="BM1685" s="98"/>
      <c r="BN1685" s="99">
        <v>6</v>
      </c>
    </row>
    <row r="1686" spans="42:66">
      <c r="AP1686" s="17"/>
      <c r="AQ1686" s="100" t="s">
        <v>145</v>
      </c>
      <c r="AR1686" s="97"/>
      <c r="AS1686" s="98"/>
      <c r="AT1686" s="98"/>
      <c r="AU1686" s="98"/>
      <c r="AV1686" s="98"/>
      <c r="AW1686" s="98"/>
      <c r="AX1686" s="98"/>
      <c r="AY1686" s="98"/>
      <c r="AZ1686" s="98"/>
      <c r="BA1686" s="98"/>
      <c r="BB1686" s="98"/>
      <c r="BC1686" s="98"/>
      <c r="BD1686" s="98"/>
      <c r="BE1686" s="98"/>
      <c r="BF1686" s="98"/>
      <c r="BG1686" s="98"/>
      <c r="BH1686" s="98"/>
      <c r="BI1686" s="98"/>
      <c r="BJ1686" s="98"/>
      <c r="BK1686" s="98"/>
      <c r="BL1686" s="98"/>
      <c r="BM1686" s="98"/>
      <c r="BN1686" s="99">
        <v>4</v>
      </c>
    </row>
    <row r="1687" spans="42:66">
      <c r="AP1687" s="17"/>
      <c r="AQ1687" s="100" t="s">
        <v>146</v>
      </c>
      <c r="AR1687" s="97"/>
      <c r="AS1687" s="98"/>
      <c r="AT1687" s="98"/>
      <c r="AU1687" s="98"/>
      <c r="AV1687" s="98"/>
      <c r="AW1687" s="98"/>
      <c r="AX1687" s="98"/>
      <c r="AY1687" s="98"/>
      <c r="AZ1687" s="98"/>
      <c r="BA1687" s="98"/>
      <c r="BB1687" s="98"/>
      <c r="BC1687" s="98"/>
      <c r="BD1687" s="98"/>
      <c r="BE1687" s="98"/>
      <c r="BF1687" s="98"/>
      <c r="BG1687" s="98"/>
      <c r="BH1687" s="98"/>
      <c r="BI1687" s="98"/>
      <c r="BJ1687" s="98"/>
      <c r="BK1687" s="98"/>
      <c r="BL1687" s="98"/>
      <c r="BM1687" s="98"/>
      <c r="BN1687" s="99">
        <v>6</v>
      </c>
    </row>
    <row r="1688" spans="42:66">
      <c r="AP1688" s="17"/>
      <c r="AQ1688" s="100" t="s">
        <v>147</v>
      </c>
      <c r="AR1688" s="97"/>
      <c r="AS1688" s="98"/>
      <c r="AT1688" s="98"/>
      <c r="AU1688" s="98"/>
      <c r="AV1688" s="98"/>
      <c r="AW1688" s="98"/>
      <c r="AX1688" s="98"/>
      <c r="AY1688" s="98"/>
      <c r="AZ1688" s="98"/>
      <c r="BA1688" s="98"/>
      <c r="BB1688" s="98"/>
      <c r="BC1688" s="98"/>
      <c r="BD1688" s="98"/>
      <c r="BE1688" s="98"/>
      <c r="BF1688" s="98"/>
      <c r="BG1688" s="98"/>
      <c r="BH1688" s="98"/>
      <c r="BI1688" s="98"/>
      <c r="BJ1688" s="98"/>
      <c r="BK1688" s="98"/>
      <c r="BL1688" s="98"/>
      <c r="BM1688" s="98"/>
      <c r="BN1688" s="99">
        <v>4</v>
      </c>
    </row>
    <row r="1689" spans="42:66">
      <c r="AP1689" s="17"/>
      <c r="AQ1689" s="100" t="s">
        <v>148</v>
      </c>
      <c r="AR1689" s="97"/>
      <c r="AS1689" s="98"/>
      <c r="AT1689" s="98"/>
      <c r="AU1689" s="98"/>
      <c r="AV1689" s="98"/>
      <c r="AW1689" s="98"/>
      <c r="AX1689" s="98"/>
      <c r="AY1689" s="98"/>
      <c r="AZ1689" s="98"/>
      <c r="BA1689" s="98"/>
      <c r="BB1689" s="98"/>
      <c r="BC1689" s="98"/>
      <c r="BD1689" s="98"/>
      <c r="BE1689" s="98"/>
      <c r="BF1689" s="98"/>
      <c r="BG1689" s="98"/>
      <c r="BH1689" s="98"/>
      <c r="BI1689" s="98"/>
      <c r="BJ1689" s="98"/>
      <c r="BK1689" s="98"/>
      <c r="BL1689" s="98"/>
      <c r="BM1689" s="98"/>
      <c r="BN1689" s="99">
        <v>5</v>
      </c>
    </row>
    <row r="1690" spans="42:66">
      <c r="AP1690" s="17"/>
      <c r="AQ1690" s="100" t="s">
        <v>149</v>
      </c>
      <c r="AR1690" s="97"/>
      <c r="AS1690" s="98"/>
      <c r="AT1690" s="98"/>
      <c r="AU1690" s="98"/>
      <c r="AV1690" s="98"/>
      <c r="AW1690" s="98"/>
      <c r="AX1690" s="98"/>
      <c r="AY1690" s="98"/>
      <c r="AZ1690" s="98"/>
      <c r="BA1690" s="98"/>
      <c r="BB1690" s="98"/>
      <c r="BC1690" s="98"/>
      <c r="BD1690" s="98"/>
      <c r="BE1690" s="98"/>
      <c r="BF1690" s="98"/>
      <c r="BG1690" s="98"/>
      <c r="BH1690" s="98"/>
      <c r="BI1690" s="98"/>
      <c r="BJ1690" s="98"/>
      <c r="BK1690" s="98"/>
      <c r="BL1690" s="98"/>
      <c r="BM1690" s="98"/>
      <c r="BN1690" s="99">
        <v>4</v>
      </c>
    </row>
    <row r="1691" spans="42:66">
      <c r="AP1691" s="17"/>
      <c r="AQ1691" s="100" t="s">
        <v>150</v>
      </c>
      <c r="AR1691" s="97"/>
      <c r="AS1691" s="98"/>
      <c r="AT1691" s="98"/>
      <c r="AU1691" s="98"/>
      <c r="AV1691" s="98"/>
      <c r="AW1691" s="98"/>
      <c r="AX1691" s="98"/>
      <c r="AY1691" s="98"/>
      <c r="AZ1691" s="98"/>
      <c r="BA1691" s="98"/>
      <c r="BB1691" s="98"/>
      <c r="BC1691" s="98"/>
      <c r="BD1691" s="98"/>
      <c r="BE1691" s="98"/>
      <c r="BF1691" s="98"/>
      <c r="BG1691" s="98"/>
      <c r="BH1691" s="98"/>
      <c r="BI1691" s="98"/>
      <c r="BJ1691" s="98"/>
      <c r="BK1691" s="98"/>
      <c r="BL1691" s="98"/>
      <c r="BM1691" s="98"/>
      <c r="BN1691" s="99">
        <v>4</v>
      </c>
    </row>
    <row r="1692" spans="42:66">
      <c r="AP1692" s="17"/>
      <c r="AQ1692" s="100" t="s">
        <v>151</v>
      </c>
      <c r="AR1692" s="97"/>
      <c r="AS1692" s="98"/>
      <c r="AT1692" s="98"/>
      <c r="AU1692" s="98"/>
      <c r="AV1692" s="98"/>
      <c r="AW1692" s="98"/>
      <c r="AX1692" s="98"/>
      <c r="AY1692" s="98"/>
      <c r="AZ1692" s="98"/>
      <c r="BA1692" s="98"/>
      <c r="BB1692" s="98"/>
      <c r="BC1692" s="98"/>
      <c r="BD1692" s="98"/>
      <c r="BE1692" s="98"/>
      <c r="BF1692" s="98"/>
      <c r="BG1692" s="98"/>
      <c r="BH1692" s="98"/>
      <c r="BI1692" s="98"/>
      <c r="BJ1692" s="98"/>
      <c r="BK1692" s="98"/>
      <c r="BL1692" s="98"/>
      <c r="BM1692" s="98"/>
      <c r="BN1692" s="99">
        <v>3</v>
      </c>
    </row>
    <row r="1693" spans="42:66">
      <c r="AP1693" s="17"/>
      <c r="AQ1693" s="100" t="s">
        <v>152</v>
      </c>
      <c r="AR1693" s="97"/>
      <c r="AS1693" s="98"/>
      <c r="AT1693" s="98"/>
      <c r="AU1693" s="98"/>
      <c r="AV1693" s="98"/>
      <c r="AW1693" s="98"/>
      <c r="AX1693" s="98"/>
      <c r="AY1693" s="98"/>
      <c r="AZ1693" s="98"/>
      <c r="BA1693" s="98"/>
      <c r="BB1693" s="98"/>
      <c r="BC1693" s="98"/>
      <c r="BD1693" s="98"/>
      <c r="BE1693" s="98"/>
      <c r="BF1693" s="98"/>
      <c r="BG1693" s="98"/>
      <c r="BH1693" s="98"/>
      <c r="BI1693" s="98"/>
      <c r="BJ1693" s="98"/>
      <c r="BK1693" s="98"/>
      <c r="BL1693" s="98"/>
      <c r="BM1693" s="98"/>
      <c r="BN1693" s="99">
        <v>6</v>
      </c>
    </row>
    <row r="1694" spans="42:66">
      <c r="AP1694" s="17"/>
      <c r="AQ1694" s="100" t="s">
        <v>153</v>
      </c>
      <c r="AR1694" s="97"/>
      <c r="AS1694" s="98"/>
      <c r="AT1694" s="98"/>
      <c r="AU1694" s="98"/>
      <c r="AV1694" s="98"/>
      <c r="AW1694" s="98"/>
      <c r="AX1694" s="98"/>
      <c r="AY1694" s="98"/>
      <c r="AZ1694" s="98"/>
      <c r="BA1694" s="98"/>
      <c r="BB1694" s="98"/>
      <c r="BC1694" s="98"/>
      <c r="BD1694" s="98"/>
      <c r="BE1694" s="98"/>
      <c r="BF1694" s="98"/>
      <c r="BG1694" s="98"/>
      <c r="BH1694" s="98"/>
      <c r="BI1694" s="98"/>
      <c r="BJ1694" s="98"/>
      <c r="BK1694" s="98"/>
      <c r="BL1694" s="98"/>
      <c r="BM1694" s="98"/>
      <c r="BN1694" s="99">
        <v>5</v>
      </c>
    </row>
    <row r="1695" spans="42:66">
      <c r="AP1695" s="17"/>
      <c r="AQ1695" s="100" t="s">
        <v>154</v>
      </c>
      <c r="AR1695" s="97"/>
      <c r="AS1695" s="98"/>
      <c r="AT1695" s="98"/>
      <c r="AU1695" s="98"/>
      <c r="AV1695" s="98"/>
      <c r="AW1695" s="98"/>
      <c r="AX1695" s="98"/>
      <c r="AY1695" s="98"/>
      <c r="AZ1695" s="98"/>
      <c r="BA1695" s="98"/>
      <c r="BB1695" s="98"/>
      <c r="BC1695" s="98"/>
      <c r="BD1695" s="98"/>
      <c r="BE1695" s="98"/>
      <c r="BF1695" s="98"/>
      <c r="BG1695" s="98"/>
      <c r="BH1695" s="98"/>
      <c r="BI1695" s="98"/>
      <c r="BJ1695" s="98"/>
      <c r="BK1695" s="98"/>
      <c r="BL1695" s="98"/>
      <c r="BM1695" s="98"/>
      <c r="BN1695" s="99">
        <v>7</v>
      </c>
    </row>
    <row r="1696" spans="42:66">
      <c r="AP1696" s="17"/>
      <c r="AQ1696" s="100" t="s">
        <v>155</v>
      </c>
      <c r="AR1696" s="97"/>
      <c r="AS1696" s="98"/>
      <c r="AT1696" s="98"/>
      <c r="AU1696" s="98"/>
      <c r="AV1696" s="98"/>
      <c r="AW1696" s="98"/>
      <c r="AX1696" s="98"/>
      <c r="AY1696" s="98"/>
      <c r="AZ1696" s="98"/>
      <c r="BA1696" s="98"/>
      <c r="BB1696" s="98"/>
      <c r="BC1696" s="98"/>
      <c r="BD1696" s="98"/>
      <c r="BE1696" s="98"/>
      <c r="BF1696" s="98"/>
      <c r="BG1696" s="98"/>
      <c r="BH1696" s="98"/>
      <c r="BI1696" s="98"/>
      <c r="BJ1696" s="98"/>
      <c r="BK1696" s="98"/>
      <c r="BL1696" s="98"/>
      <c r="BM1696" s="98"/>
      <c r="BN1696" s="99">
        <v>4</v>
      </c>
    </row>
    <row r="1697" spans="42:66">
      <c r="AP1697" s="17"/>
      <c r="AQ1697" s="100" t="s">
        <v>156</v>
      </c>
      <c r="AR1697" s="97"/>
      <c r="AS1697" s="98"/>
      <c r="AT1697" s="98"/>
      <c r="AU1697" s="98"/>
      <c r="AV1697" s="98"/>
      <c r="AW1697" s="98"/>
      <c r="AX1697" s="98"/>
      <c r="AY1697" s="98"/>
      <c r="AZ1697" s="98"/>
      <c r="BA1697" s="98"/>
      <c r="BB1697" s="98"/>
      <c r="BC1697" s="98"/>
      <c r="BD1697" s="98"/>
      <c r="BE1697" s="98"/>
      <c r="BF1697" s="98"/>
      <c r="BG1697" s="98"/>
      <c r="BH1697" s="98"/>
      <c r="BI1697" s="98"/>
      <c r="BJ1697" s="98"/>
      <c r="BK1697" s="98"/>
      <c r="BL1697" s="98"/>
      <c r="BM1697" s="98"/>
      <c r="BN1697" s="99">
        <v>5</v>
      </c>
    </row>
    <row r="1698" spans="42:66">
      <c r="AP1698" s="17"/>
      <c r="AQ1698" s="100" t="s">
        <v>157</v>
      </c>
      <c r="AR1698" s="97"/>
      <c r="AS1698" s="98"/>
      <c r="AT1698" s="98"/>
      <c r="AU1698" s="98"/>
      <c r="AV1698" s="98"/>
      <c r="AW1698" s="98"/>
      <c r="AX1698" s="98"/>
      <c r="AY1698" s="98"/>
      <c r="AZ1698" s="98"/>
      <c r="BA1698" s="98"/>
      <c r="BB1698" s="98"/>
      <c r="BC1698" s="98"/>
      <c r="BD1698" s="98"/>
      <c r="BE1698" s="98"/>
      <c r="BF1698" s="98"/>
      <c r="BG1698" s="98"/>
      <c r="BH1698" s="98"/>
      <c r="BI1698" s="98"/>
      <c r="BJ1698" s="98"/>
      <c r="BK1698" s="98"/>
      <c r="BL1698" s="98"/>
      <c r="BM1698" s="98"/>
      <c r="BN1698" s="99">
        <v>4</v>
      </c>
    </row>
    <row r="1699" spans="42:66">
      <c r="AP1699" s="15" t="s">
        <v>71</v>
      </c>
      <c r="AQ1699" s="93" t="s">
        <v>140</v>
      </c>
      <c r="AR1699" s="94"/>
      <c r="AS1699" s="95"/>
      <c r="AT1699" s="95"/>
      <c r="AU1699" s="95"/>
      <c r="AV1699" s="95"/>
      <c r="AW1699" s="95"/>
      <c r="AX1699" s="95"/>
      <c r="AY1699" s="95"/>
      <c r="AZ1699" s="95"/>
      <c r="BA1699" s="95"/>
      <c r="BB1699" s="95">
        <v>3</v>
      </c>
      <c r="BC1699" s="95"/>
      <c r="BD1699" s="95"/>
      <c r="BE1699" s="95"/>
      <c r="BF1699" s="95"/>
      <c r="BG1699" s="95"/>
      <c r="BH1699" s="95"/>
      <c r="BI1699" s="95"/>
      <c r="BJ1699" s="95"/>
      <c r="BK1699" s="95"/>
      <c r="BL1699" s="95"/>
      <c r="BM1699" s="95"/>
      <c r="BN1699" s="96"/>
    </row>
    <row r="1700" spans="42:66">
      <c r="AP1700" s="17"/>
      <c r="AQ1700" s="100" t="s">
        <v>141</v>
      </c>
      <c r="AR1700" s="97"/>
      <c r="AS1700" s="98"/>
      <c r="AT1700" s="98"/>
      <c r="AU1700" s="98"/>
      <c r="AV1700" s="98"/>
      <c r="AW1700" s="98"/>
      <c r="AX1700" s="98"/>
      <c r="AY1700" s="98"/>
      <c r="AZ1700" s="98"/>
      <c r="BA1700" s="98"/>
      <c r="BB1700" s="98">
        <v>3</v>
      </c>
      <c r="BC1700" s="98"/>
      <c r="BD1700" s="98"/>
      <c r="BE1700" s="98"/>
      <c r="BF1700" s="98"/>
      <c r="BG1700" s="98"/>
      <c r="BH1700" s="98"/>
      <c r="BI1700" s="98"/>
      <c r="BJ1700" s="98"/>
      <c r="BK1700" s="98"/>
      <c r="BL1700" s="98"/>
      <c r="BM1700" s="98"/>
      <c r="BN1700" s="99"/>
    </row>
    <row r="1701" spans="42:66">
      <c r="AP1701" s="17"/>
      <c r="AQ1701" s="100" t="s">
        <v>142</v>
      </c>
      <c r="AR1701" s="97"/>
      <c r="AS1701" s="98"/>
      <c r="AT1701" s="98"/>
      <c r="AU1701" s="98"/>
      <c r="AV1701" s="98"/>
      <c r="AW1701" s="98"/>
      <c r="AX1701" s="98"/>
      <c r="AY1701" s="98"/>
      <c r="AZ1701" s="98"/>
      <c r="BA1701" s="98"/>
      <c r="BB1701" s="98">
        <v>5</v>
      </c>
      <c r="BC1701" s="98"/>
      <c r="BD1701" s="98"/>
      <c r="BE1701" s="98"/>
      <c r="BF1701" s="98"/>
      <c r="BG1701" s="98"/>
      <c r="BH1701" s="98"/>
      <c r="BI1701" s="98"/>
      <c r="BJ1701" s="98"/>
      <c r="BK1701" s="98"/>
      <c r="BL1701" s="98"/>
      <c r="BM1701" s="98"/>
      <c r="BN1701" s="99"/>
    </row>
    <row r="1702" spans="42:66">
      <c r="AP1702" s="17"/>
      <c r="AQ1702" s="100" t="s">
        <v>143</v>
      </c>
      <c r="AR1702" s="97"/>
      <c r="AS1702" s="98"/>
      <c r="AT1702" s="98"/>
      <c r="AU1702" s="98"/>
      <c r="AV1702" s="98"/>
      <c r="AW1702" s="98"/>
      <c r="AX1702" s="98"/>
      <c r="AY1702" s="98"/>
      <c r="AZ1702" s="98"/>
      <c r="BA1702" s="98"/>
      <c r="BB1702" s="98">
        <v>4</v>
      </c>
      <c r="BC1702" s="98"/>
      <c r="BD1702" s="98"/>
      <c r="BE1702" s="98"/>
      <c r="BF1702" s="98"/>
      <c r="BG1702" s="98"/>
      <c r="BH1702" s="98"/>
      <c r="BI1702" s="98"/>
      <c r="BJ1702" s="98"/>
      <c r="BK1702" s="98"/>
      <c r="BL1702" s="98"/>
      <c r="BM1702" s="98"/>
      <c r="BN1702" s="99"/>
    </row>
    <row r="1703" spans="42:66">
      <c r="AP1703" s="17"/>
      <c r="AQ1703" s="100" t="s">
        <v>144</v>
      </c>
      <c r="AR1703" s="97"/>
      <c r="AS1703" s="98"/>
      <c r="AT1703" s="98"/>
      <c r="AU1703" s="98"/>
      <c r="AV1703" s="98"/>
      <c r="AW1703" s="98"/>
      <c r="AX1703" s="98"/>
      <c r="AY1703" s="98"/>
      <c r="AZ1703" s="98"/>
      <c r="BA1703" s="98"/>
      <c r="BB1703" s="98">
        <v>4</v>
      </c>
      <c r="BC1703" s="98"/>
      <c r="BD1703" s="98"/>
      <c r="BE1703" s="98"/>
      <c r="BF1703" s="98"/>
      <c r="BG1703" s="98"/>
      <c r="BH1703" s="98"/>
      <c r="BI1703" s="98"/>
      <c r="BJ1703" s="98"/>
      <c r="BK1703" s="98"/>
      <c r="BL1703" s="98"/>
      <c r="BM1703" s="98"/>
      <c r="BN1703" s="99"/>
    </row>
    <row r="1704" spans="42:66">
      <c r="AP1704" s="17"/>
      <c r="AQ1704" s="100" t="s">
        <v>145</v>
      </c>
      <c r="AR1704" s="97"/>
      <c r="AS1704" s="98"/>
      <c r="AT1704" s="98"/>
      <c r="AU1704" s="98"/>
      <c r="AV1704" s="98"/>
      <c r="AW1704" s="98"/>
      <c r="AX1704" s="98"/>
      <c r="AY1704" s="98"/>
      <c r="AZ1704" s="98"/>
      <c r="BA1704" s="98"/>
      <c r="BB1704" s="98">
        <v>4</v>
      </c>
      <c r="BC1704" s="98"/>
      <c r="BD1704" s="98"/>
      <c r="BE1704" s="98"/>
      <c r="BF1704" s="98"/>
      <c r="BG1704" s="98"/>
      <c r="BH1704" s="98"/>
      <c r="BI1704" s="98"/>
      <c r="BJ1704" s="98"/>
      <c r="BK1704" s="98"/>
      <c r="BL1704" s="98"/>
      <c r="BM1704" s="98"/>
      <c r="BN1704" s="99"/>
    </row>
    <row r="1705" spans="42:66">
      <c r="AP1705" s="17"/>
      <c r="AQ1705" s="100" t="s">
        <v>146</v>
      </c>
      <c r="AR1705" s="97"/>
      <c r="AS1705" s="98"/>
      <c r="AT1705" s="98"/>
      <c r="AU1705" s="98"/>
      <c r="AV1705" s="98"/>
      <c r="AW1705" s="98"/>
      <c r="AX1705" s="98"/>
      <c r="AY1705" s="98"/>
      <c r="AZ1705" s="98"/>
      <c r="BA1705" s="98"/>
      <c r="BB1705" s="98">
        <v>4</v>
      </c>
      <c r="BC1705" s="98"/>
      <c r="BD1705" s="98"/>
      <c r="BE1705" s="98"/>
      <c r="BF1705" s="98"/>
      <c r="BG1705" s="98"/>
      <c r="BH1705" s="98"/>
      <c r="BI1705" s="98"/>
      <c r="BJ1705" s="98"/>
      <c r="BK1705" s="98"/>
      <c r="BL1705" s="98"/>
      <c r="BM1705" s="98"/>
      <c r="BN1705" s="99"/>
    </row>
    <row r="1706" spans="42:66">
      <c r="AP1706" s="17"/>
      <c r="AQ1706" s="100" t="s">
        <v>147</v>
      </c>
      <c r="AR1706" s="97"/>
      <c r="AS1706" s="98"/>
      <c r="AT1706" s="98"/>
      <c r="AU1706" s="98"/>
      <c r="AV1706" s="98"/>
      <c r="AW1706" s="98"/>
      <c r="AX1706" s="98"/>
      <c r="AY1706" s="98"/>
      <c r="AZ1706" s="98"/>
      <c r="BA1706" s="98"/>
      <c r="BB1706" s="98">
        <v>4</v>
      </c>
      <c r="BC1706" s="98"/>
      <c r="BD1706" s="98"/>
      <c r="BE1706" s="98"/>
      <c r="BF1706" s="98"/>
      <c r="BG1706" s="98"/>
      <c r="BH1706" s="98"/>
      <c r="BI1706" s="98"/>
      <c r="BJ1706" s="98"/>
      <c r="BK1706" s="98"/>
      <c r="BL1706" s="98"/>
      <c r="BM1706" s="98"/>
      <c r="BN1706" s="99"/>
    </row>
    <row r="1707" spans="42:66">
      <c r="AP1707" s="17"/>
      <c r="AQ1707" s="100" t="s">
        <v>148</v>
      </c>
      <c r="AR1707" s="97"/>
      <c r="AS1707" s="98"/>
      <c r="AT1707" s="98"/>
      <c r="AU1707" s="98"/>
      <c r="AV1707" s="98"/>
      <c r="AW1707" s="98"/>
      <c r="AX1707" s="98"/>
      <c r="AY1707" s="98"/>
      <c r="AZ1707" s="98"/>
      <c r="BA1707" s="98"/>
      <c r="BB1707" s="98">
        <v>3</v>
      </c>
      <c r="BC1707" s="98"/>
      <c r="BD1707" s="98"/>
      <c r="BE1707" s="98"/>
      <c r="BF1707" s="98"/>
      <c r="BG1707" s="98"/>
      <c r="BH1707" s="98"/>
      <c r="BI1707" s="98"/>
      <c r="BJ1707" s="98"/>
      <c r="BK1707" s="98"/>
      <c r="BL1707" s="98"/>
      <c r="BM1707" s="98"/>
      <c r="BN1707" s="99"/>
    </row>
    <row r="1708" spans="42:66">
      <c r="AP1708" s="17"/>
      <c r="AQ1708" s="100" t="s">
        <v>149</v>
      </c>
      <c r="AR1708" s="97"/>
      <c r="AS1708" s="98"/>
      <c r="AT1708" s="98"/>
      <c r="AU1708" s="98"/>
      <c r="AV1708" s="98"/>
      <c r="AW1708" s="98"/>
      <c r="AX1708" s="98"/>
      <c r="AY1708" s="98"/>
      <c r="AZ1708" s="98"/>
      <c r="BA1708" s="98"/>
      <c r="BB1708" s="98">
        <v>3</v>
      </c>
      <c r="BC1708" s="98"/>
      <c r="BD1708" s="98"/>
      <c r="BE1708" s="98"/>
      <c r="BF1708" s="98"/>
      <c r="BG1708" s="98"/>
      <c r="BH1708" s="98"/>
      <c r="BI1708" s="98"/>
      <c r="BJ1708" s="98"/>
      <c r="BK1708" s="98"/>
      <c r="BL1708" s="98"/>
      <c r="BM1708" s="98"/>
      <c r="BN1708" s="99"/>
    </row>
    <row r="1709" spans="42:66">
      <c r="AP1709" s="17"/>
      <c r="AQ1709" s="100" t="s">
        <v>150</v>
      </c>
      <c r="AR1709" s="97"/>
      <c r="AS1709" s="98"/>
      <c r="AT1709" s="98"/>
      <c r="AU1709" s="98"/>
      <c r="AV1709" s="98"/>
      <c r="AW1709" s="98"/>
      <c r="AX1709" s="98"/>
      <c r="AY1709" s="98"/>
      <c r="AZ1709" s="98"/>
      <c r="BA1709" s="98"/>
      <c r="BB1709" s="98">
        <v>2</v>
      </c>
      <c r="BC1709" s="98"/>
      <c r="BD1709" s="98"/>
      <c r="BE1709" s="98"/>
      <c r="BF1709" s="98"/>
      <c r="BG1709" s="98"/>
      <c r="BH1709" s="98"/>
      <c r="BI1709" s="98"/>
      <c r="BJ1709" s="98"/>
      <c r="BK1709" s="98"/>
      <c r="BL1709" s="98"/>
      <c r="BM1709" s="98"/>
      <c r="BN1709" s="99"/>
    </row>
    <row r="1710" spans="42:66">
      <c r="AP1710" s="17"/>
      <c r="AQ1710" s="100" t="s">
        <v>151</v>
      </c>
      <c r="AR1710" s="97"/>
      <c r="AS1710" s="98"/>
      <c r="AT1710" s="98"/>
      <c r="AU1710" s="98"/>
      <c r="AV1710" s="98"/>
      <c r="AW1710" s="98"/>
      <c r="AX1710" s="98"/>
      <c r="AY1710" s="98"/>
      <c r="AZ1710" s="98"/>
      <c r="BA1710" s="98"/>
      <c r="BB1710" s="98">
        <v>3</v>
      </c>
      <c r="BC1710" s="98"/>
      <c r="BD1710" s="98"/>
      <c r="BE1710" s="98"/>
      <c r="BF1710" s="98"/>
      <c r="BG1710" s="98"/>
      <c r="BH1710" s="98"/>
      <c r="BI1710" s="98"/>
      <c r="BJ1710" s="98"/>
      <c r="BK1710" s="98"/>
      <c r="BL1710" s="98"/>
      <c r="BM1710" s="98"/>
      <c r="BN1710" s="99"/>
    </row>
    <row r="1711" spans="42:66">
      <c r="AP1711" s="17"/>
      <c r="AQ1711" s="100" t="s">
        <v>152</v>
      </c>
      <c r="AR1711" s="97"/>
      <c r="AS1711" s="98"/>
      <c r="AT1711" s="98"/>
      <c r="AU1711" s="98"/>
      <c r="AV1711" s="98"/>
      <c r="AW1711" s="98"/>
      <c r="AX1711" s="98"/>
      <c r="AY1711" s="98"/>
      <c r="AZ1711" s="98"/>
      <c r="BA1711" s="98"/>
      <c r="BB1711" s="98">
        <v>3</v>
      </c>
      <c r="BC1711" s="98"/>
      <c r="BD1711" s="98"/>
      <c r="BE1711" s="98"/>
      <c r="BF1711" s="98"/>
      <c r="BG1711" s="98"/>
      <c r="BH1711" s="98"/>
      <c r="BI1711" s="98"/>
      <c r="BJ1711" s="98"/>
      <c r="BK1711" s="98"/>
      <c r="BL1711" s="98"/>
      <c r="BM1711" s="98"/>
      <c r="BN1711" s="99"/>
    </row>
    <row r="1712" spans="42:66">
      <c r="AP1712" s="17"/>
      <c r="AQ1712" s="100" t="s">
        <v>153</v>
      </c>
      <c r="AR1712" s="97"/>
      <c r="AS1712" s="98"/>
      <c r="AT1712" s="98"/>
      <c r="AU1712" s="98"/>
      <c r="AV1712" s="98"/>
      <c r="AW1712" s="98"/>
      <c r="AX1712" s="98"/>
      <c r="AY1712" s="98"/>
      <c r="AZ1712" s="98"/>
      <c r="BA1712" s="98"/>
      <c r="BB1712" s="98">
        <v>4</v>
      </c>
      <c r="BC1712" s="98"/>
      <c r="BD1712" s="98"/>
      <c r="BE1712" s="98"/>
      <c r="BF1712" s="98"/>
      <c r="BG1712" s="98"/>
      <c r="BH1712" s="98"/>
      <c r="BI1712" s="98"/>
      <c r="BJ1712" s="98"/>
      <c r="BK1712" s="98"/>
      <c r="BL1712" s="98"/>
      <c r="BM1712" s="98"/>
      <c r="BN1712" s="99"/>
    </row>
    <row r="1713" spans="42:66">
      <c r="AP1713" s="17"/>
      <c r="AQ1713" s="100" t="s">
        <v>154</v>
      </c>
      <c r="AR1713" s="97"/>
      <c r="AS1713" s="98"/>
      <c r="AT1713" s="98"/>
      <c r="AU1713" s="98"/>
      <c r="AV1713" s="98"/>
      <c r="AW1713" s="98"/>
      <c r="AX1713" s="98"/>
      <c r="AY1713" s="98"/>
      <c r="AZ1713" s="98"/>
      <c r="BA1713" s="98"/>
      <c r="BB1713" s="98">
        <v>4</v>
      </c>
      <c r="BC1713" s="98"/>
      <c r="BD1713" s="98"/>
      <c r="BE1713" s="98"/>
      <c r="BF1713" s="98"/>
      <c r="BG1713" s="98"/>
      <c r="BH1713" s="98"/>
      <c r="BI1713" s="98"/>
      <c r="BJ1713" s="98"/>
      <c r="BK1713" s="98"/>
      <c r="BL1713" s="98"/>
      <c r="BM1713" s="98"/>
      <c r="BN1713" s="99"/>
    </row>
    <row r="1714" spans="42:66">
      <c r="AP1714" s="17"/>
      <c r="AQ1714" s="100" t="s">
        <v>155</v>
      </c>
      <c r="AR1714" s="97"/>
      <c r="AS1714" s="98"/>
      <c r="AT1714" s="98"/>
      <c r="AU1714" s="98"/>
      <c r="AV1714" s="98"/>
      <c r="AW1714" s="98"/>
      <c r="AX1714" s="98"/>
      <c r="AY1714" s="98"/>
      <c r="AZ1714" s="98"/>
      <c r="BA1714" s="98"/>
      <c r="BB1714" s="98">
        <v>3</v>
      </c>
      <c r="BC1714" s="98"/>
      <c r="BD1714" s="98"/>
      <c r="BE1714" s="98"/>
      <c r="BF1714" s="98"/>
      <c r="BG1714" s="98"/>
      <c r="BH1714" s="98"/>
      <c r="BI1714" s="98"/>
      <c r="BJ1714" s="98"/>
      <c r="BK1714" s="98"/>
      <c r="BL1714" s="98"/>
      <c r="BM1714" s="98"/>
      <c r="BN1714" s="99"/>
    </row>
    <row r="1715" spans="42:66">
      <c r="AP1715" s="17"/>
      <c r="AQ1715" s="100" t="s">
        <v>156</v>
      </c>
      <c r="AR1715" s="97"/>
      <c r="AS1715" s="98"/>
      <c r="AT1715" s="98"/>
      <c r="AU1715" s="98"/>
      <c r="AV1715" s="98"/>
      <c r="AW1715" s="98"/>
      <c r="AX1715" s="98"/>
      <c r="AY1715" s="98"/>
      <c r="AZ1715" s="98"/>
      <c r="BA1715" s="98"/>
      <c r="BB1715" s="98">
        <v>3</v>
      </c>
      <c r="BC1715" s="98"/>
      <c r="BD1715" s="98"/>
      <c r="BE1715" s="98"/>
      <c r="BF1715" s="98"/>
      <c r="BG1715" s="98"/>
      <c r="BH1715" s="98"/>
      <c r="BI1715" s="98"/>
      <c r="BJ1715" s="98"/>
      <c r="BK1715" s="98"/>
      <c r="BL1715" s="98"/>
      <c r="BM1715" s="98"/>
      <c r="BN1715" s="99"/>
    </row>
    <row r="1716" spans="42:66">
      <c r="AP1716" s="17"/>
      <c r="AQ1716" s="100" t="s">
        <v>157</v>
      </c>
      <c r="AR1716" s="97"/>
      <c r="AS1716" s="98"/>
      <c r="AT1716" s="98"/>
      <c r="AU1716" s="98"/>
      <c r="AV1716" s="98"/>
      <c r="AW1716" s="98"/>
      <c r="AX1716" s="98"/>
      <c r="AY1716" s="98"/>
      <c r="AZ1716" s="98"/>
      <c r="BA1716" s="98"/>
      <c r="BB1716" s="98">
        <v>3</v>
      </c>
      <c r="BC1716" s="98"/>
      <c r="BD1716" s="98"/>
      <c r="BE1716" s="98"/>
      <c r="BF1716" s="98"/>
      <c r="BG1716" s="98"/>
      <c r="BH1716" s="98"/>
      <c r="BI1716" s="98"/>
      <c r="BJ1716" s="98"/>
      <c r="BK1716" s="98"/>
      <c r="BL1716" s="98"/>
      <c r="BM1716" s="98"/>
      <c r="BN1716" s="99"/>
    </row>
    <row r="1717" spans="42:66">
      <c r="AP1717" s="15" t="s">
        <v>82</v>
      </c>
      <c r="AQ1717" s="93" t="s">
        <v>140</v>
      </c>
      <c r="AR1717" s="94"/>
      <c r="AS1717" s="95"/>
      <c r="AT1717" s="95"/>
      <c r="AU1717" s="95"/>
      <c r="AV1717" s="95"/>
      <c r="AW1717" s="95"/>
      <c r="AX1717" s="95"/>
      <c r="AY1717" s="95"/>
      <c r="AZ1717" s="95"/>
      <c r="BA1717" s="95">
        <v>4</v>
      </c>
      <c r="BB1717" s="95"/>
      <c r="BC1717" s="95"/>
      <c r="BD1717" s="95"/>
      <c r="BE1717" s="95"/>
      <c r="BF1717" s="95"/>
      <c r="BG1717" s="95"/>
      <c r="BH1717" s="95"/>
      <c r="BI1717" s="95"/>
      <c r="BJ1717" s="95"/>
      <c r="BK1717" s="95"/>
      <c r="BL1717" s="95"/>
      <c r="BM1717" s="95"/>
      <c r="BN1717" s="96"/>
    </row>
    <row r="1718" spans="42:66">
      <c r="AP1718" s="17"/>
      <c r="AQ1718" s="100" t="s">
        <v>141</v>
      </c>
      <c r="AR1718" s="97"/>
      <c r="AS1718" s="98"/>
      <c r="AT1718" s="98"/>
      <c r="AU1718" s="98"/>
      <c r="AV1718" s="98"/>
      <c r="AW1718" s="98"/>
      <c r="AX1718" s="98"/>
      <c r="AY1718" s="98"/>
      <c r="AZ1718" s="98"/>
      <c r="BA1718" s="98">
        <v>3</v>
      </c>
      <c r="BB1718" s="98"/>
      <c r="BC1718" s="98"/>
      <c r="BD1718" s="98"/>
      <c r="BE1718" s="98"/>
      <c r="BF1718" s="98"/>
      <c r="BG1718" s="98"/>
      <c r="BH1718" s="98"/>
      <c r="BI1718" s="98"/>
      <c r="BJ1718" s="98"/>
      <c r="BK1718" s="98"/>
      <c r="BL1718" s="98"/>
      <c r="BM1718" s="98"/>
      <c r="BN1718" s="99"/>
    </row>
    <row r="1719" spans="42:66">
      <c r="AP1719" s="17"/>
      <c r="AQ1719" s="100" t="s">
        <v>142</v>
      </c>
      <c r="AR1719" s="97"/>
      <c r="AS1719" s="98"/>
      <c r="AT1719" s="98"/>
      <c r="AU1719" s="98"/>
      <c r="AV1719" s="98"/>
      <c r="AW1719" s="98"/>
      <c r="AX1719" s="98"/>
      <c r="AY1719" s="98"/>
      <c r="AZ1719" s="98"/>
      <c r="BA1719" s="98">
        <v>4</v>
      </c>
      <c r="BB1719" s="98"/>
      <c r="BC1719" s="98"/>
      <c r="BD1719" s="98"/>
      <c r="BE1719" s="98"/>
      <c r="BF1719" s="98"/>
      <c r="BG1719" s="98"/>
      <c r="BH1719" s="98"/>
      <c r="BI1719" s="98"/>
      <c r="BJ1719" s="98"/>
      <c r="BK1719" s="98"/>
      <c r="BL1719" s="98"/>
      <c r="BM1719" s="98"/>
      <c r="BN1719" s="99"/>
    </row>
    <row r="1720" spans="42:66">
      <c r="AP1720" s="17"/>
      <c r="AQ1720" s="100" t="s">
        <v>143</v>
      </c>
      <c r="AR1720" s="97"/>
      <c r="AS1720" s="98"/>
      <c r="AT1720" s="98"/>
      <c r="AU1720" s="98"/>
      <c r="AV1720" s="98"/>
      <c r="AW1720" s="98"/>
      <c r="AX1720" s="98"/>
      <c r="AY1720" s="98"/>
      <c r="AZ1720" s="98"/>
      <c r="BA1720" s="98">
        <v>5</v>
      </c>
      <c r="BB1720" s="98"/>
      <c r="BC1720" s="98"/>
      <c r="BD1720" s="98"/>
      <c r="BE1720" s="98"/>
      <c r="BF1720" s="98"/>
      <c r="BG1720" s="98"/>
      <c r="BH1720" s="98"/>
      <c r="BI1720" s="98"/>
      <c r="BJ1720" s="98"/>
      <c r="BK1720" s="98"/>
      <c r="BL1720" s="98"/>
      <c r="BM1720" s="98"/>
      <c r="BN1720" s="99"/>
    </row>
    <row r="1721" spans="42:66">
      <c r="AP1721" s="17"/>
      <c r="AQ1721" s="100" t="s">
        <v>144</v>
      </c>
      <c r="AR1721" s="97"/>
      <c r="AS1721" s="98"/>
      <c r="AT1721" s="98"/>
      <c r="AU1721" s="98"/>
      <c r="AV1721" s="98"/>
      <c r="AW1721" s="98"/>
      <c r="AX1721" s="98"/>
      <c r="AY1721" s="98"/>
      <c r="AZ1721" s="98"/>
      <c r="BA1721" s="98">
        <v>5</v>
      </c>
      <c r="BB1721" s="98"/>
      <c r="BC1721" s="98"/>
      <c r="BD1721" s="98"/>
      <c r="BE1721" s="98"/>
      <c r="BF1721" s="98"/>
      <c r="BG1721" s="98"/>
      <c r="BH1721" s="98"/>
      <c r="BI1721" s="98"/>
      <c r="BJ1721" s="98"/>
      <c r="BK1721" s="98"/>
      <c r="BL1721" s="98"/>
      <c r="BM1721" s="98"/>
      <c r="BN1721" s="99"/>
    </row>
    <row r="1722" spans="42:66">
      <c r="AP1722" s="17"/>
      <c r="AQ1722" s="100" t="s">
        <v>145</v>
      </c>
      <c r="AR1722" s="97"/>
      <c r="AS1722" s="98"/>
      <c r="AT1722" s="98"/>
      <c r="AU1722" s="98"/>
      <c r="AV1722" s="98"/>
      <c r="AW1722" s="98"/>
      <c r="AX1722" s="98"/>
      <c r="AY1722" s="98"/>
      <c r="AZ1722" s="98"/>
      <c r="BA1722" s="98">
        <v>3</v>
      </c>
      <c r="BB1722" s="98"/>
      <c r="BC1722" s="98"/>
      <c r="BD1722" s="98"/>
      <c r="BE1722" s="98"/>
      <c r="BF1722" s="98"/>
      <c r="BG1722" s="98"/>
      <c r="BH1722" s="98"/>
      <c r="BI1722" s="98"/>
      <c r="BJ1722" s="98"/>
      <c r="BK1722" s="98"/>
      <c r="BL1722" s="98"/>
      <c r="BM1722" s="98"/>
      <c r="BN1722" s="99"/>
    </row>
    <row r="1723" spans="42:66">
      <c r="AP1723" s="17"/>
      <c r="AQ1723" s="100" t="s">
        <v>146</v>
      </c>
      <c r="AR1723" s="97"/>
      <c r="AS1723" s="98"/>
      <c r="AT1723" s="98"/>
      <c r="AU1723" s="98"/>
      <c r="AV1723" s="98"/>
      <c r="AW1723" s="98"/>
      <c r="AX1723" s="98"/>
      <c r="AY1723" s="98"/>
      <c r="AZ1723" s="98"/>
      <c r="BA1723" s="98">
        <v>4</v>
      </c>
      <c r="BB1723" s="98"/>
      <c r="BC1723" s="98"/>
      <c r="BD1723" s="98"/>
      <c r="BE1723" s="98"/>
      <c r="BF1723" s="98"/>
      <c r="BG1723" s="98"/>
      <c r="BH1723" s="98"/>
      <c r="BI1723" s="98"/>
      <c r="BJ1723" s="98"/>
      <c r="BK1723" s="98"/>
      <c r="BL1723" s="98"/>
      <c r="BM1723" s="98"/>
      <c r="BN1723" s="99"/>
    </row>
    <row r="1724" spans="42:66">
      <c r="AP1724" s="17"/>
      <c r="AQ1724" s="100" t="s">
        <v>147</v>
      </c>
      <c r="AR1724" s="97"/>
      <c r="AS1724" s="98"/>
      <c r="AT1724" s="98"/>
      <c r="AU1724" s="98"/>
      <c r="AV1724" s="98"/>
      <c r="AW1724" s="98"/>
      <c r="AX1724" s="98"/>
      <c r="AY1724" s="98"/>
      <c r="AZ1724" s="98"/>
      <c r="BA1724" s="98">
        <v>4</v>
      </c>
      <c r="BB1724" s="98"/>
      <c r="BC1724" s="98"/>
      <c r="BD1724" s="98"/>
      <c r="BE1724" s="98"/>
      <c r="BF1724" s="98"/>
      <c r="BG1724" s="98"/>
      <c r="BH1724" s="98"/>
      <c r="BI1724" s="98"/>
      <c r="BJ1724" s="98"/>
      <c r="BK1724" s="98"/>
      <c r="BL1724" s="98"/>
      <c r="BM1724" s="98"/>
      <c r="BN1724" s="99"/>
    </row>
    <row r="1725" spans="42:66">
      <c r="AP1725" s="17"/>
      <c r="AQ1725" s="100" t="s">
        <v>148</v>
      </c>
      <c r="AR1725" s="97"/>
      <c r="AS1725" s="98"/>
      <c r="AT1725" s="98"/>
      <c r="AU1725" s="98"/>
      <c r="AV1725" s="98"/>
      <c r="AW1725" s="98"/>
      <c r="AX1725" s="98"/>
      <c r="AY1725" s="98"/>
      <c r="AZ1725" s="98"/>
      <c r="BA1725" s="98">
        <v>5</v>
      </c>
      <c r="BB1725" s="98"/>
      <c r="BC1725" s="98"/>
      <c r="BD1725" s="98"/>
      <c r="BE1725" s="98"/>
      <c r="BF1725" s="98"/>
      <c r="BG1725" s="98"/>
      <c r="BH1725" s="98"/>
      <c r="BI1725" s="98"/>
      <c r="BJ1725" s="98"/>
      <c r="BK1725" s="98"/>
      <c r="BL1725" s="98"/>
      <c r="BM1725" s="98"/>
      <c r="BN1725" s="99"/>
    </row>
    <row r="1726" spans="42:66">
      <c r="AP1726" s="17"/>
      <c r="AQ1726" s="100" t="s">
        <v>149</v>
      </c>
      <c r="AR1726" s="97"/>
      <c r="AS1726" s="98"/>
      <c r="AT1726" s="98"/>
      <c r="AU1726" s="98"/>
      <c r="AV1726" s="98"/>
      <c r="AW1726" s="98"/>
      <c r="AX1726" s="98"/>
      <c r="AY1726" s="98"/>
      <c r="AZ1726" s="98"/>
      <c r="BA1726" s="98">
        <v>3</v>
      </c>
      <c r="BB1726" s="98"/>
      <c r="BC1726" s="98"/>
      <c r="BD1726" s="98"/>
      <c r="BE1726" s="98"/>
      <c r="BF1726" s="98"/>
      <c r="BG1726" s="98"/>
      <c r="BH1726" s="98"/>
      <c r="BI1726" s="98"/>
      <c r="BJ1726" s="98"/>
      <c r="BK1726" s="98"/>
      <c r="BL1726" s="98"/>
      <c r="BM1726" s="98"/>
      <c r="BN1726" s="99"/>
    </row>
    <row r="1727" spans="42:66">
      <c r="AP1727" s="17"/>
      <c r="AQ1727" s="100" t="s">
        <v>150</v>
      </c>
      <c r="AR1727" s="97"/>
      <c r="AS1727" s="98"/>
      <c r="AT1727" s="98"/>
      <c r="AU1727" s="98"/>
      <c r="AV1727" s="98"/>
      <c r="AW1727" s="98"/>
      <c r="AX1727" s="98"/>
      <c r="AY1727" s="98"/>
      <c r="AZ1727" s="98"/>
      <c r="BA1727" s="98">
        <v>4</v>
      </c>
      <c r="BB1727" s="98"/>
      <c r="BC1727" s="98"/>
      <c r="BD1727" s="98"/>
      <c r="BE1727" s="98"/>
      <c r="BF1727" s="98"/>
      <c r="BG1727" s="98"/>
      <c r="BH1727" s="98"/>
      <c r="BI1727" s="98"/>
      <c r="BJ1727" s="98"/>
      <c r="BK1727" s="98"/>
      <c r="BL1727" s="98"/>
      <c r="BM1727" s="98"/>
      <c r="BN1727" s="99"/>
    </row>
    <row r="1728" spans="42:66">
      <c r="AP1728" s="17"/>
      <c r="AQ1728" s="100" t="s">
        <v>151</v>
      </c>
      <c r="AR1728" s="97"/>
      <c r="AS1728" s="98"/>
      <c r="AT1728" s="98"/>
      <c r="AU1728" s="98"/>
      <c r="AV1728" s="98"/>
      <c r="AW1728" s="98"/>
      <c r="AX1728" s="98"/>
      <c r="AY1728" s="98"/>
      <c r="AZ1728" s="98"/>
      <c r="BA1728" s="98">
        <v>3</v>
      </c>
      <c r="BB1728" s="98"/>
      <c r="BC1728" s="98"/>
      <c r="BD1728" s="98"/>
      <c r="BE1728" s="98"/>
      <c r="BF1728" s="98"/>
      <c r="BG1728" s="98"/>
      <c r="BH1728" s="98"/>
      <c r="BI1728" s="98"/>
      <c r="BJ1728" s="98"/>
      <c r="BK1728" s="98"/>
      <c r="BL1728" s="98"/>
      <c r="BM1728" s="98"/>
      <c r="BN1728" s="99"/>
    </row>
    <row r="1729" spans="42:66">
      <c r="AP1729" s="17"/>
      <c r="AQ1729" s="100" t="s">
        <v>152</v>
      </c>
      <c r="AR1729" s="97"/>
      <c r="AS1729" s="98"/>
      <c r="AT1729" s="98"/>
      <c r="AU1729" s="98"/>
      <c r="AV1729" s="98"/>
      <c r="AW1729" s="98"/>
      <c r="AX1729" s="98"/>
      <c r="AY1729" s="98"/>
      <c r="AZ1729" s="98"/>
      <c r="BA1729" s="98">
        <v>3</v>
      </c>
      <c r="BB1729" s="98"/>
      <c r="BC1729" s="98"/>
      <c r="BD1729" s="98"/>
      <c r="BE1729" s="98"/>
      <c r="BF1729" s="98"/>
      <c r="BG1729" s="98"/>
      <c r="BH1729" s="98"/>
      <c r="BI1729" s="98"/>
      <c r="BJ1729" s="98"/>
      <c r="BK1729" s="98"/>
      <c r="BL1729" s="98"/>
      <c r="BM1729" s="98"/>
      <c r="BN1729" s="99"/>
    </row>
    <row r="1730" spans="42:66">
      <c r="AP1730" s="17"/>
      <c r="AQ1730" s="100" t="s">
        <v>153</v>
      </c>
      <c r="AR1730" s="97"/>
      <c r="AS1730" s="98"/>
      <c r="AT1730" s="98"/>
      <c r="AU1730" s="98"/>
      <c r="AV1730" s="98"/>
      <c r="AW1730" s="98"/>
      <c r="AX1730" s="98"/>
      <c r="AY1730" s="98"/>
      <c r="AZ1730" s="98"/>
      <c r="BA1730" s="98">
        <v>5</v>
      </c>
      <c r="BB1730" s="98"/>
      <c r="BC1730" s="98"/>
      <c r="BD1730" s="98"/>
      <c r="BE1730" s="98"/>
      <c r="BF1730" s="98"/>
      <c r="BG1730" s="98"/>
      <c r="BH1730" s="98"/>
      <c r="BI1730" s="98"/>
      <c r="BJ1730" s="98"/>
      <c r="BK1730" s="98"/>
      <c r="BL1730" s="98"/>
      <c r="BM1730" s="98"/>
      <c r="BN1730" s="99"/>
    </row>
    <row r="1731" spans="42:66">
      <c r="AP1731" s="17"/>
      <c r="AQ1731" s="100" t="s">
        <v>154</v>
      </c>
      <c r="AR1731" s="97"/>
      <c r="AS1731" s="98"/>
      <c r="AT1731" s="98"/>
      <c r="AU1731" s="98"/>
      <c r="AV1731" s="98"/>
      <c r="AW1731" s="98"/>
      <c r="AX1731" s="98"/>
      <c r="AY1731" s="98"/>
      <c r="AZ1731" s="98"/>
      <c r="BA1731" s="98">
        <v>4</v>
      </c>
      <c r="BB1731" s="98"/>
      <c r="BC1731" s="98"/>
      <c r="BD1731" s="98"/>
      <c r="BE1731" s="98"/>
      <c r="BF1731" s="98"/>
      <c r="BG1731" s="98"/>
      <c r="BH1731" s="98"/>
      <c r="BI1731" s="98"/>
      <c r="BJ1731" s="98"/>
      <c r="BK1731" s="98"/>
      <c r="BL1731" s="98"/>
      <c r="BM1731" s="98"/>
      <c r="BN1731" s="99"/>
    </row>
    <row r="1732" spans="42:66">
      <c r="AP1732" s="17"/>
      <c r="AQ1732" s="100" t="s">
        <v>155</v>
      </c>
      <c r="AR1732" s="97"/>
      <c r="AS1732" s="98"/>
      <c r="AT1732" s="98"/>
      <c r="AU1732" s="98"/>
      <c r="AV1732" s="98"/>
      <c r="AW1732" s="98"/>
      <c r="AX1732" s="98"/>
      <c r="AY1732" s="98"/>
      <c r="AZ1732" s="98"/>
      <c r="BA1732" s="98">
        <v>4</v>
      </c>
      <c r="BB1732" s="98"/>
      <c r="BC1732" s="98"/>
      <c r="BD1732" s="98"/>
      <c r="BE1732" s="98"/>
      <c r="BF1732" s="98"/>
      <c r="BG1732" s="98"/>
      <c r="BH1732" s="98"/>
      <c r="BI1732" s="98"/>
      <c r="BJ1732" s="98"/>
      <c r="BK1732" s="98"/>
      <c r="BL1732" s="98"/>
      <c r="BM1732" s="98"/>
      <c r="BN1732" s="99"/>
    </row>
    <row r="1733" spans="42:66">
      <c r="AP1733" s="17"/>
      <c r="AQ1733" s="100" t="s">
        <v>156</v>
      </c>
      <c r="AR1733" s="97"/>
      <c r="AS1733" s="98"/>
      <c r="AT1733" s="98"/>
      <c r="AU1733" s="98"/>
      <c r="AV1733" s="98"/>
      <c r="AW1733" s="98"/>
      <c r="AX1733" s="98"/>
      <c r="AY1733" s="98"/>
      <c r="AZ1733" s="98"/>
      <c r="BA1733" s="98">
        <v>3</v>
      </c>
      <c r="BB1733" s="98"/>
      <c r="BC1733" s="98"/>
      <c r="BD1733" s="98"/>
      <c r="BE1733" s="98"/>
      <c r="BF1733" s="98"/>
      <c r="BG1733" s="98"/>
      <c r="BH1733" s="98"/>
      <c r="BI1733" s="98"/>
      <c r="BJ1733" s="98"/>
      <c r="BK1733" s="98"/>
      <c r="BL1733" s="98"/>
      <c r="BM1733" s="98"/>
      <c r="BN1733" s="99"/>
    </row>
    <row r="1734" spans="42:66">
      <c r="AP1734" s="17"/>
      <c r="AQ1734" s="100" t="s">
        <v>157</v>
      </c>
      <c r="AR1734" s="97"/>
      <c r="AS1734" s="98"/>
      <c r="AT1734" s="98"/>
      <c r="AU1734" s="98"/>
      <c r="AV1734" s="98"/>
      <c r="AW1734" s="98"/>
      <c r="AX1734" s="98"/>
      <c r="AY1734" s="98"/>
      <c r="AZ1734" s="98"/>
      <c r="BA1734" s="98">
        <v>3</v>
      </c>
      <c r="BB1734" s="98"/>
      <c r="BC1734" s="98"/>
      <c r="BD1734" s="98"/>
      <c r="BE1734" s="98"/>
      <c r="BF1734" s="98"/>
      <c r="BG1734" s="98"/>
      <c r="BH1734" s="98"/>
      <c r="BI1734" s="98"/>
      <c r="BJ1734" s="98"/>
      <c r="BK1734" s="98"/>
      <c r="BL1734" s="98"/>
      <c r="BM1734" s="98"/>
      <c r="BN1734" s="99"/>
    </row>
    <row r="1735" spans="42:66">
      <c r="AP1735" s="15" t="s">
        <v>109</v>
      </c>
      <c r="AQ1735" s="93" t="s">
        <v>140</v>
      </c>
      <c r="AR1735" s="94"/>
      <c r="AS1735" s="95"/>
      <c r="AT1735" s="95">
        <v>3</v>
      </c>
      <c r="AU1735" s="95"/>
      <c r="AV1735" s="95"/>
      <c r="AW1735" s="95"/>
      <c r="AX1735" s="95"/>
      <c r="AY1735" s="95"/>
      <c r="AZ1735" s="95"/>
      <c r="BA1735" s="95"/>
      <c r="BB1735" s="95"/>
      <c r="BC1735" s="95"/>
      <c r="BD1735" s="95"/>
      <c r="BE1735" s="95"/>
      <c r="BF1735" s="95"/>
      <c r="BG1735" s="95"/>
      <c r="BH1735" s="95"/>
      <c r="BI1735" s="95"/>
      <c r="BJ1735" s="95"/>
      <c r="BK1735" s="95"/>
      <c r="BL1735" s="95"/>
      <c r="BM1735" s="95"/>
      <c r="BN1735" s="96"/>
    </row>
    <row r="1736" spans="42:66">
      <c r="AP1736" s="17"/>
      <c r="AQ1736" s="100" t="s">
        <v>141</v>
      </c>
      <c r="AR1736" s="97"/>
      <c r="AS1736" s="98"/>
      <c r="AT1736" s="98">
        <v>3</v>
      </c>
      <c r="AU1736" s="98"/>
      <c r="AV1736" s="98"/>
      <c r="AW1736" s="98"/>
      <c r="AX1736" s="98"/>
      <c r="AY1736" s="98"/>
      <c r="AZ1736" s="98"/>
      <c r="BA1736" s="98"/>
      <c r="BB1736" s="98"/>
      <c r="BC1736" s="98"/>
      <c r="BD1736" s="98"/>
      <c r="BE1736" s="98"/>
      <c r="BF1736" s="98"/>
      <c r="BG1736" s="98"/>
      <c r="BH1736" s="98"/>
      <c r="BI1736" s="98"/>
      <c r="BJ1736" s="98"/>
      <c r="BK1736" s="98"/>
      <c r="BL1736" s="98"/>
      <c r="BM1736" s="98"/>
      <c r="BN1736" s="99"/>
    </row>
    <row r="1737" spans="42:66">
      <c r="AP1737" s="17"/>
      <c r="AQ1737" s="100" t="s">
        <v>142</v>
      </c>
      <c r="AR1737" s="97"/>
      <c r="AS1737" s="98"/>
      <c r="AT1737" s="98">
        <v>4</v>
      </c>
      <c r="AU1737" s="98"/>
      <c r="AV1737" s="98"/>
      <c r="AW1737" s="98"/>
      <c r="AX1737" s="98"/>
      <c r="AY1737" s="98"/>
      <c r="AZ1737" s="98"/>
      <c r="BA1737" s="98"/>
      <c r="BB1737" s="98"/>
      <c r="BC1737" s="98"/>
      <c r="BD1737" s="98"/>
      <c r="BE1737" s="98"/>
      <c r="BF1737" s="98"/>
      <c r="BG1737" s="98"/>
      <c r="BH1737" s="98"/>
      <c r="BI1737" s="98"/>
      <c r="BJ1737" s="98"/>
      <c r="BK1737" s="98"/>
      <c r="BL1737" s="98"/>
      <c r="BM1737" s="98"/>
      <c r="BN1737" s="99"/>
    </row>
    <row r="1738" spans="42:66">
      <c r="AP1738" s="17"/>
      <c r="AQ1738" s="100" t="s">
        <v>143</v>
      </c>
      <c r="AR1738" s="97"/>
      <c r="AS1738" s="98"/>
      <c r="AT1738" s="98">
        <v>3</v>
      </c>
      <c r="AU1738" s="98"/>
      <c r="AV1738" s="98"/>
      <c r="AW1738" s="98"/>
      <c r="AX1738" s="98"/>
      <c r="AY1738" s="98"/>
      <c r="AZ1738" s="98"/>
      <c r="BA1738" s="98"/>
      <c r="BB1738" s="98"/>
      <c r="BC1738" s="98"/>
      <c r="BD1738" s="98"/>
      <c r="BE1738" s="98"/>
      <c r="BF1738" s="98"/>
      <c r="BG1738" s="98"/>
      <c r="BH1738" s="98"/>
      <c r="BI1738" s="98"/>
      <c r="BJ1738" s="98"/>
      <c r="BK1738" s="98"/>
      <c r="BL1738" s="98"/>
      <c r="BM1738" s="98"/>
      <c r="BN1738" s="99"/>
    </row>
    <row r="1739" spans="42:66">
      <c r="AP1739" s="17"/>
      <c r="AQ1739" s="100" t="s">
        <v>144</v>
      </c>
      <c r="AR1739" s="97"/>
      <c r="AS1739" s="98"/>
      <c r="AT1739" s="98">
        <v>3</v>
      </c>
      <c r="AU1739" s="98"/>
      <c r="AV1739" s="98"/>
      <c r="AW1739" s="98"/>
      <c r="AX1739" s="98"/>
      <c r="AY1739" s="98"/>
      <c r="AZ1739" s="98"/>
      <c r="BA1739" s="98"/>
      <c r="BB1739" s="98"/>
      <c r="BC1739" s="98"/>
      <c r="BD1739" s="98"/>
      <c r="BE1739" s="98"/>
      <c r="BF1739" s="98"/>
      <c r="BG1739" s="98"/>
      <c r="BH1739" s="98"/>
      <c r="BI1739" s="98"/>
      <c r="BJ1739" s="98"/>
      <c r="BK1739" s="98"/>
      <c r="BL1739" s="98"/>
      <c r="BM1739" s="98"/>
      <c r="BN1739" s="99"/>
    </row>
    <row r="1740" spans="42:66">
      <c r="AP1740" s="17"/>
      <c r="AQ1740" s="100" t="s">
        <v>145</v>
      </c>
      <c r="AR1740" s="97"/>
      <c r="AS1740" s="98"/>
      <c r="AT1740" s="98">
        <v>3</v>
      </c>
      <c r="AU1740" s="98"/>
      <c r="AV1740" s="98"/>
      <c r="AW1740" s="98"/>
      <c r="AX1740" s="98"/>
      <c r="AY1740" s="98"/>
      <c r="AZ1740" s="98"/>
      <c r="BA1740" s="98"/>
      <c r="BB1740" s="98"/>
      <c r="BC1740" s="98"/>
      <c r="BD1740" s="98"/>
      <c r="BE1740" s="98"/>
      <c r="BF1740" s="98"/>
      <c r="BG1740" s="98"/>
      <c r="BH1740" s="98"/>
      <c r="BI1740" s="98"/>
      <c r="BJ1740" s="98"/>
      <c r="BK1740" s="98"/>
      <c r="BL1740" s="98"/>
      <c r="BM1740" s="98"/>
      <c r="BN1740" s="99"/>
    </row>
    <row r="1741" spans="42:66">
      <c r="AP1741" s="17"/>
      <c r="AQ1741" s="100" t="s">
        <v>146</v>
      </c>
      <c r="AR1741" s="97"/>
      <c r="AS1741" s="98"/>
      <c r="AT1741" s="98">
        <v>3</v>
      </c>
      <c r="AU1741" s="98"/>
      <c r="AV1741" s="98"/>
      <c r="AW1741" s="98"/>
      <c r="AX1741" s="98"/>
      <c r="AY1741" s="98"/>
      <c r="AZ1741" s="98"/>
      <c r="BA1741" s="98"/>
      <c r="BB1741" s="98"/>
      <c r="BC1741" s="98"/>
      <c r="BD1741" s="98"/>
      <c r="BE1741" s="98"/>
      <c r="BF1741" s="98"/>
      <c r="BG1741" s="98"/>
      <c r="BH1741" s="98"/>
      <c r="BI1741" s="98"/>
      <c r="BJ1741" s="98"/>
      <c r="BK1741" s="98"/>
      <c r="BL1741" s="98"/>
      <c r="BM1741" s="98"/>
      <c r="BN1741" s="99"/>
    </row>
    <row r="1742" spans="42:66">
      <c r="AP1742" s="17"/>
      <c r="AQ1742" s="100" t="s">
        <v>147</v>
      </c>
      <c r="AR1742" s="97"/>
      <c r="AS1742" s="98"/>
      <c r="AT1742" s="98">
        <v>4</v>
      </c>
      <c r="AU1742" s="98"/>
      <c r="AV1742" s="98"/>
      <c r="AW1742" s="98"/>
      <c r="AX1742" s="98"/>
      <c r="AY1742" s="98"/>
      <c r="AZ1742" s="98"/>
      <c r="BA1742" s="98"/>
      <c r="BB1742" s="98"/>
      <c r="BC1742" s="98"/>
      <c r="BD1742" s="98"/>
      <c r="BE1742" s="98"/>
      <c r="BF1742" s="98"/>
      <c r="BG1742" s="98"/>
      <c r="BH1742" s="98"/>
      <c r="BI1742" s="98"/>
      <c r="BJ1742" s="98"/>
      <c r="BK1742" s="98"/>
      <c r="BL1742" s="98"/>
      <c r="BM1742" s="98"/>
      <c r="BN1742" s="99"/>
    </row>
    <row r="1743" spans="42:66">
      <c r="AP1743" s="17"/>
      <c r="AQ1743" s="100" t="s">
        <v>148</v>
      </c>
      <c r="AR1743" s="97"/>
      <c r="AS1743" s="98"/>
      <c r="AT1743" s="98">
        <v>3</v>
      </c>
      <c r="AU1743" s="98"/>
      <c r="AV1743" s="98"/>
      <c r="AW1743" s="98"/>
      <c r="AX1743" s="98"/>
      <c r="AY1743" s="98"/>
      <c r="AZ1743" s="98"/>
      <c r="BA1743" s="98"/>
      <c r="BB1743" s="98"/>
      <c r="BC1743" s="98"/>
      <c r="BD1743" s="98"/>
      <c r="BE1743" s="98"/>
      <c r="BF1743" s="98"/>
      <c r="BG1743" s="98"/>
      <c r="BH1743" s="98"/>
      <c r="BI1743" s="98"/>
      <c r="BJ1743" s="98"/>
      <c r="BK1743" s="98"/>
      <c r="BL1743" s="98"/>
      <c r="BM1743" s="98"/>
      <c r="BN1743" s="99"/>
    </row>
    <row r="1744" spans="42:66">
      <c r="AP1744" s="17"/>
      <c r="AQ1744" s="100" t="s">
        <v>149</v>
      </c>
      <c r="AR1744" s="97"/>
      <c r="AS1744" s="98"/>
      <c r="AT1744" s="98">
        <v>3</v>
      </c>
      <c r="AU1744" s="98"/>
      <c r="AV1744" s="98"/>
      <c r="AW1744" s="98"/>
      <c r="AX1744" s="98"/>
      <c r="AY1744" s="98"/>
      <c r="AZ1744" s="98"/>
      <c r="BA1744" s="98"/>
      <c r="BB1744" s="98"/>
      <c r="BC1744" s="98"/>
      <c r="BD1744" s="98"/>
      <c r="BE1744" s="98"/>
      <c r="BF1744" s="98"/>
      <c r="BG1744" s="98"/>
      <c r="BH1744" s="98"/>
      <c r="BI1744" s="98"/>
      <c r="BJ1744" s="98"/>
      <c r="BK1744" s="98"/>
      <c r="BL1744" s="98"/>
      <c r="BM1744" s="98"/>
      <c r="BN1744" s="99"/>
    </row>
    <row r="1745" spans="42:66">
      <c r="AP1745" s="17"/>
      <c r="AQ1745" s="100" t="s">
        <v>150</v>
      </c>
      <c r="AR1745" s="97"/>
      <c r="AS1745" s="98"/>
      <c r="AT1745" s="98">
        <v>4</v>
      </c>
      <c r="AU1745" s="98"/>
      <c r="AV1745" s="98"/>
      <c r="AW1745" s="98"/>
      <c r="AX1745" s="98"/>
      <c r="AY1745" s="98"/>
      <c r="AZ1745" s="98"/>
      <c r="BA1745" s="98"/>
      <c r="BB1745" s="98"/>
      <c r="BC1745" s="98"/>
      <c r="BD1745" s="98"/>
      <c r="BE1745" s="98"/>
      <c r="BF1745" s="98"/>
      <c r="BG1745" s="98"/>
      <c r="BH1745" s="98"/>
      <c r="BI1745" s="98"/>
      <c r="BJ1745" s="98"/>
      <c r="BK1745" s="98"/>
      <c r="BL1745" s="98"/>
      <c r="BM1745" s="98"/>
      <c r="BN1745" s="99"/>
    </row>
    <row r="1746" spans="42:66">
      <c r="AP1746" s="17"/>
      <c r="AQ1746" s="100" t="s">
        <v>151</v>
      </c>
      <c r="AR1746" s="97"/>
      <c r="AS1746" s="98"/>
      <c r="AT1746" s="98">
        <v>3</v>
      </c>
      <c r="AU1746" s="98"/>
      <c r="AV1746" s="98"/>
      <c r="AW1746" s="98"/>
      <c r="AX1746" s="98"/>
      <c r="AY1746" s="98"/>
      <c r="AZ1746" s="98"/>
      <c r="BA1746" s="98"/>
      <c r="BB1746" s="98"/>
      <c r="BC1746" s="98"/>
      <c r="BD1746" s="98"/>
      <c r="BE1746" s="98"/>
      <c r="BF1746" s="98"/>
      <c r="BG1746" s="98"/>
      <c r="BH1746" s="98"/>
      <c r="BI1746" s="98"/>
      <c r="BJ1746" s="98"/>
      <c r="BK1746" s="98"/>
      <c r="BL1746" s="98"/>
      <c r="BM1746" s="98"/>
      <c r="BN1746" s="99"/>
    </row>
    <row r="1747" spans="42:66">
      <c r="AP1747" s="17"/>
      <c r="AQ1747" s="100" t="s">
        <v>152</v>
      </c>
      <c r="AR1747" s="97"/>
      <c r="AS1747" s="98"/>
      <c r="AT1747" s="98">
        <v>2</v>
      </c>
      <c r="AU1747" s="98"/>
      <c r="AV1747" s="98"/>
      <c r="AW1747" s="98"/>
      <c r="AX1747" s="98"/>
      <c r="AY1747" s="98"/>
      <c r="AZ1747" s="98"/>
      <c r="BA1747" s="98"/>
      <c r="BB1747" s="98"/>
      <c r="BC1747" s="98"/>
      <c r="BD1747" s="98"/>
      <c r="BE1747" s="98"/>
      <c r="BF1747" s="98"/>
      <c r="BG1747" s="98"/>
      <c r="BH1747" s="98"/>
      <c r="BI1747" s="98"/>
      <c r="BJ1747" s="98"/>
      <c r="BK1747" s="98"/>
      <c r="BL1747" s="98"/>
      <c r="BM1747" s="98"/>
      <c r="BN1747" s="99"/>
    </row>
    <row r="1748" spans="42:66">
      <c r="AP1748" s="17"/>
      <c r="AQ1748" s="100" t="s">
        <v>153</v>
      </c>
      <c r="AR1748" s="97"/>
      <c r="AS1748" s="98"/>
      <c r="AT1748" s="98">
        <v>5</v>
      </c>
      <c r="AU1748" s="98"/>
      <c r="AV1748" s="98"/>
      <c r="AW1748" s="98"/>
      <c r="AX1748" s="98"/>
      <c r="AY1748" s="98"/>
      <c r="AZ1748" s="98"/>
      <c r="BA1748" s="98"/>
      <c r="BB1748" s="98"/>
      <c r="BC1748" s="98"/>
      <c r="BD1748" s="98"/>
      <c r="BE1748" s="98"/>
      <c r="BF1748" s="98"/>
      <c r="BG1748" s="98"/>
      <c r="BH1748" s="98"/>
      <c r="BI1748" s="98"/>
      <c r="BJ1748" s="98"/>
      <c r="BK1748" s="98"/>
      <c r="BL1748" s="98"/>
      <c r="BM1748" s="98"/>
      <c r="BN1748" s="99"/>
    </row>
    <row r="1749" spans="42:66">
      <c r="AP1749" s="17"/>
      <c r="AQ1749" s="100" t="s">
        <v>154</v>
      </c>
      <c r="AR1749" s="97"/>
      <c r="AS1749" s="98"/>
      <c r="AT1749" s="98">
        <v>3</v>
      </c>
      <c r="AU1749" s="98"/>
      <c r="AV1749" s="98"/>
      <c r="AW1749" s="98"/>
      <c r="AX1749" s="98"/>
      <c r="AY1749" s="98"/>
      <c r="AZ1749" s="98"/>
      <c r="BA1749" s="98"/>
      <c r="BB1749" s="98"/>
      <c r="BC1749" s="98"/>
      <c r="BD1749" s="98"/>
      <c r="BE1749" s="98"/>
      <c r="BF1749" s="98"/>
      <c r="BG1749" s="98"/>
      <c r="BH1749" s="98"/>
      <c r="BI1749" s="98"/>
      <c r="BJ1749" s="98"/>
      <c r="BK1749" s="98"/>
      <c r="BL1749" s="98"/>
      <c r="BM1749" s="98"/>
      <c r="BN1749" s="99"/>
    </row>
    <row r="1750" spans="42:66">
      <c r="AP1750" s="17"/>
      <c r="AQ1750" s="100" t="s">
        <v>155</v>
      </c>
      <c r="AR1750" s="97"/>
      <c r="AS1750" s="98"/>
      <c r="AT1750" s="98">
        <v>3</v>
      </c>
      <c r="AU1750" s="98"/>
      <c r="AV1750" s="98"/>
      <c r="AW1750" s="98"/>
      <c r="AX1750" s="98"/>
      <c r="AY1750" s="98"/>
      <c r="AZ1750" s="98"/>
      <c r="BA1750" s="98"/>
      <c r="BB1750" s="98"/>
      <c r="BC1750" s="98"/>
      <c r="BD1750" s="98"/>
      <c r="BE1750" s="98"/>
      <c r="BF1750" s="98"/>
      <c r="BG1750" s="98"/>
      <c r="BH1750" s="98"/>
      <c r="BI1750" s="98"/>
      <c r="BJ1750" s="98"/>
      <c r="BK1750" s="98"/>
      <c r="BL1750" s="98"/>
      <c r="BM1750" s="98"/>
      <c r="BN1750" s="99"/>
    </row>
    <row r="1751" spans="42:66">
      <c r="AP1751" s="17"/>
      <c r="AQ1751" s="100" t="s">
        <v>156</v>
      </c>
      <c r="AR1751" s="97"/>
      <c r="AS1751" s="98"/>
      <c r="AT1751" s="98">
        <v>2</v>
      </c>
      <c r="AU1751" s="98"/>
      <c r="AV1751" s="98"/>
      <c r="AW1751" s="98"/>
      <c r="AX1751" s="98"/>
      <c r="AY1751" s="98"/>
      <c r="AZ1751" s="98"/>
      <c r="BA1751" s="98"/>
      <c r="BB1751" s="98"/>
      <c r="BC1751" s="98"/>
      <c r="BD1751" s="98"/>
      <c r="BE1751" s="98"/>
      <c r="BF1751" s="98"/>
      <c r="BG1751" s="98"/>
      <c r="BH1751" s="98"/>
      <c r="BI1751" s="98"/>
      <c r="BJ1751" s="98"/>
      <c r="BK1751" s="98"/>
      <c r="BL1751" s="98"/>
      <c r="BM1751" s="98"/>
      <c r="BN1751" s="99"/>
    </row>
    <row r="1752" spans="42:66">
      <c r="AP1752" s="17"/>
      <c r="AQ1752" s="100" t="s">
        <v>157</v>
      </c>
      <c r="AR1752" s="97"/>
      <c r="AS1752" s="98"/>
      <c r="AT1752" s="98">
        <v>2</v>
      </c>
      <c r="AU1752" s="98"/>
      <c r="AV1752" s="98"/>
      <c r="AW1752" s="98"/>
      <c r="AX1752" s="98"/>
      <c r="AY1752" s="98"/>
      <c r="AZ1752" s="98"/>
      <c r="BA1752" s="98"/>
      <c r="BB1752" s="98"/>
      <c r="BC1752" s="98"/>
      <c r="BD1752" s="98"/>
      <c r="BE1752" s="98"/>
      <c r="BF1752" s="98"/>
      <c r="BG1752" s="98"/>
      <c r="BH1752" s="98"/>
      <c r="BI1752" s="98"/>
      <c r="BJ1752" s="98"/>
      <c r="BK1752" s="98"/>
      <c r="BL1752" s="98"/>
      <c r="BM1752" s="98"/>
      <c r="BN1752" s="99"/>
    </row>
    <row r="1753" spans="42:66">
      <c r="AP1753" s="15" t="s">
        <v>104</v>
      </c>
      <c r="AQ1753" s="93" t="s">
        <v>140</v>
      </c>
      <c r="AR1753" s="94"/>
      <c r="AS1753" s="95"/>
      <c r="AT1753" s="95"/>
      <c r="AU1753" s="95"/>
      <c r="AV1753" s="95">
        <v>8</v>
      </c>
      <c r="AW1753" s="95"/>
      <c r="AX1753" s="95"/>
      <c r="AY1753" s="95"/>
      <c r="AZ1753" s="95"/>
      <c r="BA1753" s="95"/>
      <c r="BB1753" s="95"/>
      <c r="BC1753" s="95"/>
      <c r="BD1753" s="95"/>
      <c r="BE1753" s="95"/>
      <c r="BF1753" s="95"/>
      <c r="BG1753" s="95"/>
      <c r="BH1753" s="95"/>
      <c r="BI1753" s="95"/>
      <c r="BJ1753" s="95"/>
      <c r="BK1753" s="95"/>
      <c r="BL1753" s="95"/>
      <c r="BM1753" s="95"/>
      <c r="BN1753" s="96"/>
    </row>
    <row r="1754" spans="42:66">
      <c r="AP1754" s="17"/>
      <c r="AQ1754" s="100" t="s">
        <v>141</v>
      </c>
      <c r="AR1754" s="97"/>
      <c r="AS1754" s="98"/>
      <c r="AT1754" s="98"/>
      <c r="AU1754" s="98"/>
      <c r="AV1754" s="98">
        <v>5</v>
      </c>
      <c r="AW1754" s="98"/>
      <c r="AX1754" s="98"/>
      <c r="AY1754" s="98"/>
      <c r="AZ1754" s="98"/>
      <c r="BA1754" s="98"/>
      <c r="BB1754" s="98"/>
      <c r="BC1754" s="98"/>
      <c r="BD1754" s="98"/>
      <c r="BE1754" s="98"/>
      <c r="BF1754" s="98"/>
      <c r="BG1754" s="98"/>
      <c r="BH1754" s="98"/>
      <c r="BI1754" s="98"/>
      <c r="BJ1754" s="98"/>
      <c r="BK1754" s="98"/>
      <c r="BL1754" s="98"/>
      <c r="BM1754" s="98"/>
      <c r="BN1754" s="99"/>
    </row>
    <row r="1755" spans="42:66">
      <c r="AP1755" s="17"/>
      <c r="AQ1755" s="100" t="s">
        <v>142</v>
      </c>
      <c r="AR1755" s="97"/>
      <c r="AS1755" s="98"/>
      <c r="AT1755" s="98"/>
      <c r="AU1755" s="98"/>
      <c r="AV1755" s="98">
        <v>5</v>
      </c>
      <c r="AW1755" s="98"/>
      <c r="AX1755" s="98"/>
      <c r="AY1755" s="98"/>
      <c r="AZ1755" s="98"/>
      <c r="BA1755" s="98"/>
      <c r="BB1755" s="98"/>
      <c r="BC1755" s="98"/>
      <c r="BD1755" s="98"/>
      <c r="BE1755" s="98"/>
      <c r="BF1755" s="98"/>
      <c r="BG1755" s="98"/>
      <c r="BH1755" s="98"/>
      <c r="BI1755" s="98"/>
      <c r="BJ1755" s="98"/>
      <c r="BK1755" s="98"/>
      <c r="BL1755" s="98"/>
      <c r="BM1755" s="98"/>
      <c r="BN1755" s="99"/>
    </row>
    <row r="1756" spans="42:66">
      <c r="AP1756" s="17"/>
      <c r="AQ1756" s="100" t="s">
        <v>143</v>
      </c>
      <c r="AR1756" s="97"/>
      <c r="AS1756" s="98"/>
      <c r="AT1756" s="98"/>
      <c r="AU1756" s="98"/>
      <c r="AV1756" s="98">
        <v>6</v>
      </c>
      <c r="AW1756" s="98"/>
      <c r="AX1756" s="98"/>
      <c r="AY1756" s="98"/>
      <c r="AZ1756" s="98"/>
      <c r="BA1756" s="98"/>
      <c r="BB1756" s="98"/>
      <c r="BC1756" s="98"/>
      <c r="BD1756" s="98"/>
      <c r="BE1756" s="98"/>
      <c r="BF1756" s="98"/>
      <c r="BG1756" s="98"/>
      <c r="BH1756" s="98"/>
      <c r="BI1756" s="98"/>
      <c r="BJ1756" s="98"/>
      <c r="BK1756" s="98"/>
      <c r="BL1756" s="98"/>
      <c r="BM1756" s="98"/>
      <c r="BN1756" s="99"/>
    </row>
    <row r="1757" spans="42:66">
      <c r="AP1757" s="17"/>
      <c r="AQ1757" s="100" t="s">
        <v>144</v>
      </c>
      <c r="AR1757" s="97"/>
      <c r="AS1757" s="98"/>
      <c r="AT1757" s="98"/>
      <c r="AU1757" s="98"/>
      <c r="AV1757" s="98">
        <v>5</v>
      </c>
      <c r="AW1757" s="98"/>
      <c r="AX1757" s="98"/>
      <c r="AY1757" s="98"/>
      <c r="AZ1757" s="98"/>
      <c r="BA1757" s="98"/>
      <c r="BB1757" s="98"/>
      <c r="BC1757" s="98"/>
      <c r="BD1757" s="98"/>
      <c r="BE1757" s="98"/>
      <c r="BF1757" s="98"/>
      <c r="BG1757" s="98"/>
      <c r="BH1757" s="98"/>
      <c r="BI1757" s="98"/>
      <c r="BJ1757" s="98"/>
      <c r="BK1757" s="98"/>
      <c r="BL1757" s="98"/>
      <c r="BM1757" s="98"/>
      <c r="BN1757" s="99"/>
    </row>
    <row r="1758" spans="42:66">
      <c r="AP1758" s="17"/>
      <c r="AQ1758" s="100" t="s">
        <v>145</v>
      </c>
      <c r="AR1758" s="97"/>
      <c r="AS1758" s="98"/>
      <c r="AT1758" s="98"/>
      <c r="AU1758" s="98"/>
      <c r="AV1758" s="98">
        <v>5</v>
      </c>
      <c r="AW1758" s="98"/>
      <c r="AX1758" s="98"/>
      <c r="AY1758" s="98"/>
      <c r="AZ1758" s="98"/>
      <c r="BA1758" s="98"/>
      <c r="BB1758" s="98"/>
      <c r="BC1758" s="98"/>
      <c r="BD1758" s="98"/>
      <c r="BE1758" s="98"/>
      <c r="BF1758" s="98"/>
      <c r="BG1758" s="98"/>
      <c r="BH1758" s="98"/>
      <c r="BI1758" s="98"/>
      <c r="BJ1758" s="98"/>
      <c r="BK1758" s="98"/>
      <c r="BL1758" s="98"/>
      <c r="BM1758" s="98"/>
      <c r="BN1758" s="99"/>
    </row>
    <row r="1759" spans="42:66">
      <c r="AP1759" s="17"/>
      <c r="AQ1759" s="100" t="s">
        <v>146</v>
      </c>
      <c r="AR1759" s="97"/>
      <c r="AS1759" s="98"/>
      <c r="AT1759" s="98"/>
      <c r="AU1759" s="98"/>
      <c r="AV1759" s="98">
        <v>5</v>
      </c>
      <c r="AW1759" s="98"/>
      <c r="AX1759" s="98"/>
      <c r="AY1759" s="98"/>
      <c r="AZ1759" s="98"/>
      <c r="BA1759" s="98"/>
      <c r="BB1759" s="98"/>
      <c r="BC1759" s="98"/>
      <c r="BD1759" s="98"/>
      <c r="BE1759" s="98"/>
      <c r="BF1759" s="98"/>
      <c r="BG1759" s="98"/>
      <c r="BH1759" s="98"/>
      <c r="BI1759" s="98"/>
      <c r="BJ1759" s="98"/>
      <c r="BK1759" s="98"/>
      <c r="BL1759" s="98"/>
      <c r="BM1759" s="98"/>
      <c r="BN1759" s="99"/>
    </row>
    <row r="1760" spans="42:66">
      <c r="AP1760" s="17"/>
      <c r="AQ1760" s="100" t="s">
        <v>147</v>
      </c>
      <c r="AR1760" s="97"/>
      <c r="AS1760" s="98"/>
      <c r="AT1760" s="98"/>
      <c r="AU1760" s="98"/>
      <c r="AV1760" s="98">
        <v>3</v>
      </c>
      <c r="AW1760" s="98"/>
      <c r="AX1760" s="98"/>
      <c r="AY1760" s="98"/>
      <c r="AZ1760" s="98"/>
      <c r="BA1760" s="98"/>
      <c r="BB1760" s="98"/>
      <c r="BC1760" s="98"/>
      <c r="BD1760" s="98"/>
      <c r="BE1760" s="98"/>
      <c r="BF1760" s="98"/>
      <c r="BG1760" s="98"/>
      <c r="BH1760" s="98"/>
      <c r="BI1760" s="98"/>
      <c r="BJ1760" s="98"/>
      <c r="BK1760" s="98"/>
      <c r="BL1760" s="98"/>
      <c r="BM1760" s="98"/>
      <c r="BN1760" s="99"/>
    </row>
    <row r="1761" spans="42:66">
      <c r="AP1761" s="17"/>
      <c r="AQ1761" s="100" t="s">
        <v>148</v>
      </c>
      <c r="AR1761" s="97"/>
      <c r="AS1761" s="98"/>
      <c r="AT1761" s="98"/>
      <c r="AU1761" s="98"/>
      <c r="AV1761" s="98">
        <v>4</v>
      </c>
      <c r="AW1761" s="98"/>
      <c r="AX1761" s="98"/>
      <c r="AY1761" s="98"/>
      <c r="AZ1761" s="98"/>
      <c r="BA1761" s="98"/>
      <c r="BB1761" s="98"/>
      <c r="BC1761" s="98"/>
      <c r="BD1761" s="98"/>
      <c r="BE1761" s="98"/>
      <c r="BF1761" s="98"/>
      <c r="BG1761" s="98"/>
      <c r="BH1761" s="98"/>
      <c r="BI1761" s="98"/>
      <c r="BJ1761" s="98"/>
      <c r="BK1761" s="98"/>
      <c r="BL1761" s="98"/>
      <c r="BM1761" s="98"/>
      <c r="BN1761" s="99"/>
    </row>
    <row r="1762" spans="42:66">
      <c r="AP1762" s="17"/>
      <c r="AQ1762" s="100" t="s">
        <v>149</v>
      </c>
      <c r="AR1762" s="97"/>
      <c r="AS1762" s="98"/>
      <c r="AT1762" s="98"/>
      <c r="AU1762" s="98"/>
      <c r="AV1762" s="98">
        <v>3</v>
      </c>
      <c r="AW1762" s="98"/>
      <c r="AX1762" s="98"/>
      <c r="AY1762" s="98"/>
      <c r="AZ1762" s="98"/>
      <c r="BA1762" s="98"/>
      <c r="BB1762" s="98"/>
      <c r="BC1762" s="98"/>
      <c r="BD1762" s="98"/>
      <c r="BE1762" s="98"/>
      <c r="BF1762" s="98"/>
      <c r="BG1762" s="98"/>
      <c r="BH1762" s="98"/>
      <c r="BI1762" s="98"/>
      <c r="BJ1762" s="98"/>
      <c r="BK1762" s="98"/>
      <c r="BL1762" s="98"/>
      <c r="BM1762" s="98"/>
      <c r="BN1762" s="99"/>
    </row>
    <row r="1763" spans="42:66">
      <c r="AP1763" s="17"/>
      <c r="AQ1763" s="100" t="s">
        <v>150</v>
      </c>
      <c r="AR1763" s="97"/>
      <c r="AS1763" s="98"/>
      <c r="AT1763" s="98"/>
      <c r="AU1763" s="98"/>
      <c r="AV1763" s="98">
        <v>4</v>
      </c>
      <c r="AW1763" s="98"/>
      <c r="AX1763" s="98"/>
      <c r="AY1763" s="98"/>
      <c r="AZ1763" s="98"/>
      <c r="BA1763" s="98"/>
      <c r="BB1763" s="98"/>
      <c r="BC1763" s="98"/>
      <c r="BD1763" s="98"/>
      <c r="BE1763" s="98"/>
      <c r="BF1763" s="98"/>
      <c r="BG1763" s="98"/>
      <c r="BH1763" s="98"/>
      <c r="BI1763" s="98"/>
      <c r="BJ1763" s="98"/>
      <c r="BK1763" s="98"/>
      <c r="BL1763" s="98"/>
      <c r="BM1763" s="98"/>
      <c r="BN1763" s="99"/>
    </row>
    <row r="1764" spans="42:66">
      <c r="AP1764" s="17"/>
      <c r="AQ1764" s="100" t="s">
        <v>151</v>
      </c>
      <c r="AR1764" s="97"/>
      <c r="AS1764" s="98"/>
      <c r="AT1764" s="98"/>
      <c r="AU1764" s="98"/>
      <c r="AV1764" s="98">
        <v>4</v>
      </c>
      <c r="AW1764" s="98"/>
      <c r="AX1764" s="98"/>
      <c r="AY1764" s="98"/>
      <c r="AZ1764" s="98"/>
      <c r="BA1764" s="98"/>
      <c r="BB1764" s="98"/>
      <c r="BC1764" s="98"/>
      <c r="BD1764" s="98"/>
      <c r="BE1764" s="98"/>
      <c r="BF1764" s="98"/>
      <c r="BG1764" s="98"/>
      <c r="BH1764" s="98"/>
      <c r="BI1764" s="98"/>
      <c r="BJ1764" s="98"/>
      <c r="BK1764" s="98"/>
      <c r="BL1764" s="98"/>
      <c r="BM1764" s="98"/>
      <c r="BN1764" s="99"/>
    </row>
    <row r="1765" spans="42:66">
      <c r="AP1765" s="17"/>
      <c r="AQ1765" s="100" t="s">
        <v>152</v>
      </c>
      <c r="AR1765" s="97"/>
      <c r="AS1765" s="98"/>
      <c r="AT1765" s="98"/>
      <c r="AU1765" s="98"/>
      <c r="AV1765" s="98">
        <v>3</v>
      </c>
      <c r="AW1765" s="98"/>
      <c r="AX1765" s="98"/>
      <c r="AY1765" s="98"/>
      <c r="AZ1765" s="98"/>
      <c r="BA1765" s="98"/>
      <c r="BB1765" s="98"/>
      <c r="BC1765" s="98"/>
      <c r="BD1765" s="98"/>
      <c r="BE1765" s="98"/>
      <c r="BF1765" s="98"/>
      <c r="BG1765" s="98"/>
      <c r="BH1765" s="98"/>
      <c r="BI1765" s="98"/>
      <c r="BJ1765" s="98"/>
      <c r="BK1765" s="98"/>
      <c r="BL1765" s="98"/>
      <c r="BM1765" s="98"/>
      <c r="BN1765" s="99"/>
    </row>
    <row r="1766" spans="42:66">
      <c r="AP1766" s="17"/>
      <c r="AQ1766" s="100" t="s">
        <v>153</v>
      </c>
      <c r="AR1766" s="97"/>
      <c r="AS1766" s="98"/>
      <c r="AT1766" s="98"/>
      <c r="AU1766" s="98"/>
      <c r="AV1766" s="98">
        <v>6</v>
      </c>
      <c r="AW1766" s="98"/>
      <c r="AX1766" s="98"/>
      <c r="AY1766" s="98"/>
      <c r="AZ1766" s="98"/>
      <c r="BA1766" s="98"/>
      <c r="BB1766" s="98"/>
      <c r="BC1766" s="98"/>
      <c r="BD1766" s="98"/>
      <c r="BE1766" s="98"/>
      <c r="BF1766" s="98"/>
      <c r="BG1766" s="98"/>
      <c r="BH1766" s="98"/>
      <c r="BI1766" s="98"/>
      <c r="BJ1766" s="98"/>
      <c r="BK1766" s="98"/>
      <c r="BL1766" s="98"/>
      <c r="BM1766" s="98"/>
      <c r="BN1766" s="99"/>
    </row>
    <row r="1767" spans="42:66">
      <c r="AP1767" s="17"/>
      <c r="AQ1767" s="100" t="s">
        <v>154</v>
      </c>
      <c r="AR1767" s="97"/>
      <c r="AS1767" s="98"/>
      <c r="AT1767" s="98"/>
      <c r="AU1767" s="98"/>
      <c r="AV1767" s="98">
        <v>4</v>
      </c>
      <c r="AW1767" s="98"/>
      <c r="AX1767" s="98"/>
      <c r="AY1767" s="98"/>
      <c r="AZ1767" s="98"/>
      <c r="BA1767" s="98"/>
      <c r="BB1767" s="98"/>
      <c r="BC1767" s="98"/>
      <c r="BD1767" s="98"/>
      <c r="BE1767" s="98"/>
      <c r="BF1767" s="98"/>
      <c r="BG1767" s="98"/>
      <c r="BH1767" s="98"/>
      <c r="BI1767" s="98"/>
      <c r="BJ1767" s="98"/>
      <c r="BK1767" s="98"/>
      <c r="BL1767" s="98"/>
      <c r="BM1767" s="98"/>
      <c r="BN1767" s="99"/>
    </row>
    <row r="1768" spans="42:66">
      <c r="AP1768" s="17"/>
      <c r="AQ1768" s="100" t="s">
        <v>155</v>
      </c>
      <c r="AR1768" s="97"/>
      <c r="AS1768" s="98"/>
      <c r="AT1768" s="98"/>
      <c r="AU1768" s="98"/>
      <c r="AV1768" s="98">
        <v>3</v>
      </c>
      <c r="AW1768" s="98"/>
      <c r="AX1768" s="98"/>
      <c r="AY1768" s="98"/>
      <c r="AZ1768" s="98"/>
      <c r="BA1768" s="98"/>
      <c r="BB1768" s="98"/>
      <c r="BC1768" s="98"/>
      <c r="BD1768" s="98"/>
      <c r="BE1768" s="98"/>
      <c r="BF1768" s="98"/>
      <c r="BG1768" s="98"/>
      <c r="BH1768" s="98"/>
      <c r="BI1768" s="98"/>
      <c r="BJ1768" s="98"/>
      <c r="BK1768" s="98"/>
      <c r="BL1768" s="98"/>
      <c r="BM1768" s="98"/>
      <c r="BN1768" s="99"/>
    </row>
    <row r="1769" spans="42:66">
      <c r="AP1769" s="17"/>
      <c r="AQ1769" s="100" t="s">
        <v>156</v>
      </c>
      <c r="AR1769" s="97"/>
      <c r="AS1769" s="98"/>
      <c r="AT1769" s="98"/>
      <c r="AU1769" s="98"/>
      <c r="AV1769" s="98">
        <v>3</v>
      </c>
      <c r="AW1769" s="98"/>
      <c r="AX1769" s="98"/>
      <c r="AY1769" s="98"/>
      <c r="AZ1769" s="98"/>
      <c r="BA1769" s="98"/>
      <c r="BB1769" s="98"/>
      <c r="BC1769" s="98"/>
      <c r="BD1769" s="98"/>
      <c r="BE1769" s="98"/>
      <c r="BF1769" s="98"/>
      <c r="BG1769" s="98"/>
      <c r="BH1769" s="98"/>
      <c r="BI1769" s="98"/>
      <c r="BJ1769" s="98"/>
      <c r="BK1769" s="98"/>
      <c r="BL1769" s="98"/>
      <c r="BM1769" s="98"/>
      <c r="BN1769" s="99"/>
    </row>
    <row r="1770" spans="42:66">
      <c r="AP1770" s="17"/>
      <c r="AQ1770" s="100" t="s">
        <v>157</v>
      </c>
      <c r="AR1770" s="97"/>
      <c r="AS1770" s="98"/>
      <c r="AT1770" s="98"/>
      <c r="AU1770" s="98"/>
      <c r="AV1770" s="98">
        <v>4</v>
      </c>
      <c r="AW1770" s="98"/>
      <c r="AX1770" s="98"/>
      <c r="AY1770" s="98"/>
      <c r="AZ1770" s="98"/>
      <c r="BA1770" s="98"/>
      <c r="BB1770" s="98"/>
      <c r="BC1770" s="98"/>
      <c r="BD1770" s="98"/>
      <c r="BE1770" s="98"/>
      <c r="BF1770" s="98"/>
      <c r="BG1770" s="98"/>
      <c r="BH1770" s="98"/>
      <c r="BI1770" s="98"/>
      <c r="BJ1770" s="98"/>
      <c r="BK1770" s="98"/>
      <c r="BL1770" s="98"/>
      <c r="BM1770" s="98"/>
      <c r="BN1770" s="99"/>
    </row>
    <row r="1771" spans="42:66">
      <c r="AP1771" s="15" t="s">
        <v>106</v>
      </c>
      <c r="AQ1771" s="93" t="s">
        <v>140</v>
      </c>
      <c r="AR1771" s="94"/>
      <c r="AS1771" s="95">
        <v>5</v>
      </c>
      <c r="AT1771" s="95"/>
      <c r="AU1771" s="95">
        <v>3</v>
      </c>
      <c r="AV1771" s="95"/>
      <c r="AW1771" s="95"/>
      <c r="AX1771" s="95"/>
      <c r="AY1771" s="95"/>
      <c r="AZ1771" s="95"/>
      <c r="BA1771" s="95"/>
      <c r="BB1771" s="95"/>
      <c r="BC1771" s="95"/>
      <c r="BD1771" s="95"/>
      <c r="BE1771" s="95"/>
      <c r="BF1771" s="95"/>
      <c r="BG1771" s="95"/>
      <c r="BH1771" s="95"/>
      <c r="BI1771" s="95"/>
      <c r="BJ1771" s="95"/>
      <c r="BK1771" s="95"/>
      <c r="BL1771" s="95"/>
      <c r="BM1771" s="95"/>
      <c r="BN1771" s="96"/>
    </row>
    <row r="1772" spans="42:66">
      <c r="AP1772" s="17"/>
      <c r="AQ1772" s="100" t="s">
        <v>141</v>
      </c>
      <c r="AR1772" s="97"/>
      <c r="AS1772" s="98">
        <v>3</v>
      </c>
      <c r="AT1772" s="98"/>
      <c r="AU1772" s="98">
        <v>3</v>
      </c>
      <c r="AV1772" s="98"/>
      <c r="AW1772" s="98"/>
      <c r="AX1772" s="98"/>
      <c r="AY1772" s="98"/>
      <c r="AZ1772" s="98"/>
      <c r="BA1772" s="98"/>
      <c r="BB1772" s="98"/>
      <c r="BC1772" s="98"/>
      <c r="BD1772" s="98"/>
      <c r="BE1772" s="98"/>
      <c r="BF1772" s="98"/>
      <c r="BG1772" s="98"/>
      <c r="BH1772" s="98"/>
      <c r="BI1772" s="98"/>
      <c r="BJ1772" s="98"/>
      <c r="BK1772" s="98"/>
      <c r="BL1772" s="98"/>
      <c r="BM1772" s="98"/>
      <c r="BN1772" s="99"/>
    </row>
    <row r="1773" spans="42:66">
      <c r="AP1773" s="17"/>
      <c r="AQ1773" s="100" t="s">
        <v>142</v>
      </c>
      <c r="AR1773" s="97"/>
      <c r="AS1773" s="98">
        <v>3</v>
      </c>
      <c r="AT1773" s="98"/>
      <c r="AU1773" s="98">
        <v>3</v>
      </c>
      <c r="AV1773" s="98"/>
      <c r="AW1773" s="98"/>
      <c r="AX1773" s="98"/>
      <c r="AY1773" s="98"/>
      <c r="AZ1773" s="98"/>
      <c r="BA1773" s="98"/>
      <c r="BB1773" s="98"/>
      <c r="BC1773" s="98"/>
      <c r="BD1773" s="98"/>
      <c r="BE1773" s="98"/>
      <c r="BF1773" s="98"/>
      <c r="BG1773" s="98"/>
      <c r="BH1773" s="98"/>
      <c r="BI1773" s="98"/>
      <c r="BJ1773" s="98"/>
      <c r="BK1773" s="98"/>
      <c r="BL1773" s="98"/>
      <c r="BM1773" s="98"/>
      <c r="BN1773" s="99"/>
    </row>
    <row r="1774" spans="42:66">
      <c r="AP1774" s="17"/>
      <c r="AQ1774" s="100" t="s">
        <v>143</v>
      </c>
      <c r="AR1774" s="97"/>
      <c r="AS1774" s="98">
        <v>3</v>
      </c>
      <c r="AT1774" s="98"/>
      <c r="AU1774" s="98">
        <v>4</v>
      </c>
      <c r="AV1774" s="98"/>
      <c r="AW1774" s="98"/>
      <c r="AX1774" s="98"/>
      <c r="AY1774" s="98"/>
      <c r="AZ1774" s="98"/>
      <c r="BA1774" s="98"/>
      <c r="BB1774" s="98"/>
      <c r="BC1774" s="98"/>
      <c r="BD1774" s="98"/>
      <c r="BE1774" s="98"/>
      <c r="BF1774" s="98"/>
      <c r="BG1774" s="98"/>
      <c r="BH1774" s="98"/>
      <c r="BI1774" s="98"/>
      <c r="BJ1774" s="98"/>
      <c r="BK1774" s="98"/>
      <c r="BL1774" s="98"/>
      <c r="BM1774" s="98"/>
      <c r="BN1774" s="99"/>
    </row>
    <row r="1775" spans="42:66">
      <c r="AP1775" s="17"/>
      <c r="AQ1775" s="100" t="s">
        <v>144</v>
      </c>
      <c r="AR1775" s="97"/>
      <c r="AS1775" s="98">
        <v>3</v>
      </c>
      <c r="AT1775" s="98"/>
      <c r="AU1775" s="98">
        <v>4</v>
      </c>
      <c r="AV1775" s="98"/>
      <c r="AW1775" s="98"/>
      <c r="AX1775" s="98"/>
      <c r="AY1775" s="98"/>
      <c r="AZ1775" s="98"/>
      <c r="BA1775" s="98"/>
      <c r="BB1775" s="98"/>
      <c r="BC1775" s="98"/>
      <c r="BD1775" s="98"/>
      <c r="BE1775" s="98"/>
      <c r="BF1775" s="98"/>
      <c r="BG1775" s="98"/>
      <c r="BH1775" s="98"/>
      <c r="BI1775" s="98"/>
      <c r="BJ1775" s="98"/>
      <c r="BK1775" s="98"/>
      <c r="BL1775" s="98"/>
      <c r="BM1775" s="98"/>
      <c r="BN1775" s="99"/>
    </row>
    <row r="1776" spans="42:66">
      <c r="AP1776" s="17"/>
      <c r="AQ1776" s="100" t="s">
        <v>145</v>
      </c>
      <c r="AR1776" s="97"/>
      <c r="AS1776" s="98">
        <v>3</v>
      </c>
      <c r="AT1776" s="98"/>
      <c r="AU1776" s="98">
        <v>3</v>
      </c>
      <c r="AV1776" s="98"/>
      <c r="AW1776" s="98"/>
      <c r="AX1776" s="98"/>
      <c r="AY1776" s="98"/>
      <c r="AZ1776" s="98"/>
      <c r="BA1776" s="98"/>
      <c r="BB1776" s="98"/>
      <c r="BC1776" s="98"/>
      <c r="BD1776" s="98"/>
      <c r="BE1776" s="98"/>
      <c r="BF1776" s="98"/>
      <c r="BG1776" s="98"/>
      <c r="BH1776" s="98"/>
      <c r="BI1776" s="98"/>
      <c r="BJ1776" s="98"/>
      <c r="BK1776" s="98"/>
      <c r="BL1776" s="98"/>
      <c r="BM1776" s="98"/>
      <c r="BN1776" s="99"/>
    </row>
    <row r="1777" spans="42:66">
      <c r="AP1777" s="17"/>
      <c r="AQ1777" s="100" t="s">
        <v>146</v>
      </c>
      <c r="AR1777" s="97"/>
      <c r="AS1777" s="98">
        <v>5</v>
      </c>
      <c r="AT1777" s="98"/>
      <c r="AU1777" s="98">
        <v>4</v>
      </c>
      <c r="AV1777" s="98"/>
      <c r="AW1777" s="98"/>
      <c r="AX1777" s="98"/>
      <c r="AY1777" s="98"/>
      <c r="AZ1777" s="98"/>
      <c r="BA1777" s="98"/>
      <c r="BB1777" s="98"/>
      <c r="BC1777" s="98"/>
      <c r="BD1777" s="98"/>
      <c r="BE1777" s="98"/>
      <c r="BF1777" s="98"/>
      <c r="BG1777" s="98"/>
      <c r="BH1777" s="98"/>
      <c r="BI1777" s="98"/>
      <c r="BJ1777" s="98"/>
      <c r="BK1777" s="98"/>
      <c r="BL1777" s="98"/>
      <c r="BM1777" s="98"/>
      <c r="BN1777" s="99"/>
    </row>
    <row r="1778" spans="42:66">
      <c r="AP1778" s="17"/>
      <c r="AQ1778" s="100" t="s">
        <v>147</v>
      </c>
      <c r="AR1778" s="97"/>
      <c r="AS1778" s="98">
        <v>2</v>
      </c>
      <c r="AT1778" s="98"/>
      <c r="AU1778" s="98">
        <v>3</v>
      </c>
      <c r="AV1778" s="98"/>
      <c r="AW1778" s="98"/>
      <c r="AX1778" s="98"/>
      <c r="AY1778" s="98"/>
      <c r="AZ1778" s="98"/>
      <c r="BA1778" s="98"/>
      <c r="BB1778" s="98"/>
      <c r="BC1778" s="98"/>
      <c r="BD1778" s="98"/>
      <c r="BE1778" s="98"/>
      <c r="BF1778" s="98"/>
      <c r="BG1778" s="98"/>
      <c r="BH1778" s="98"/>
      <c r="BI1778" s="98"/>
      <c r="BJ1778" s="98"/>
      <c r="BK1778" s="98"/>
      <c r="BL1778" s="98"/>
      <c r="BM1778" s="98"/>
      <c r="BN1778" s="99"/>
    </row>
    <row r="1779" spans="42:66">
      <c r="AP1779" s="17"/>
      <c r="AQ1779" s="100" t="s">
        <v>148</v>
      </c>
      <c r="AR1779" s="97"/>
      <c r="AS1779" s="98">
        <v>2</v>
      </c>
      <c r="AT1779" s="98"/>
      <c r="AU1779" s="98">
        <v>3</v>
      </c>
      <c r="AV1779" s="98"/>
      <c r="AW1779" s="98"/>
      <c r="AX1779" s="98"/>
      <c r="AY1779" s="98"/>
      <c r="AZ1779" s="98"/>
      <c r="BA1779" s="98"/>
      <c r="BB1779" s="98"/>
      <c r="BC1779" s="98"/>
      <c r="BD1779" s="98"/>
      <c r="BE1779" s="98"/>
      <c r="BF1779" s="98"/>
      <c r="BG1779" s="98"/>
      <c r="BH1779" s="98"/>
      <c r="BI1779" s="98"/>
      <c r="BJ1779" s="98"/>
      <c r="BK1779" s="98"/>
      <c r="BL1779" s="98"/>
      <c r="BM1779" s="98"/>
      <c r="BN1779" s="99"/>
    </row>
    <row r="1780" spans="42:66">
      <c r="AP1780" s="17"/>
      <c r="AQ1780" s="100" t="s">
        <v>149</v>
      </c>
      <c r="AR1780" s="97"/>
      <c r="AS1780" s="98">
        <v>3</v>
      </c>
      <c r="AT1780" s="98"/>
      <c r="AU1780" s="98">
        <v>2</v>
      </c>
      <c r="AV1780" s="98"/>
      <c r="AW1780" s="98"/>
      <c r="AX1780" s="98"/>
      <c r="AY1780" s="98"/>
      <c r="AZ1780" s="98"/>
      <c r="BA1780" s="98"/>
      <c r="BB1780" s="98"/>
      <c r="BC1780" s="98"/>
      <c r="BD1780" s="98"/>
      <c r="BE1780" s="98"/>
      <c r="BF1780" s="98"/>
      <c r="BG1780" s="98"/>
      <c r="BH1780" s="98"/>
      <c r="BI1780" s="98"/>
      <c r="BJ1780" s="98"/>
      <c r="BK1780" s="98"/>
      <c r="BL1780" s="98"/>
      <c r="BM1780" s="98"/>
      <c r="BN1780" s="99"/>
    </row>
    <row r="1781" spans="42:66">
      <c r="AP1781" s="17"/>
      <c r="AQ1781" s="100" t="s">
        <v>150</v>
      </c>
      <c r="AR1781" s="97"/>
      <c r="AS1781" s="98">
        <v>3</v>
      </c>
      <c r="AT1781" s="98"/>
      <c r="AU1781" s="98">
        <v>2</v>
      </c>
      <c r="AV1781" s="98"/>
      <c r="AW1781" s="98"/>
      <c r="AX1781" s="98"/>
      <c r="AY1781" s="98"/>
      <c r="AZ1781" s="98"/>
      <c r="BA1781" s="98"/>
      <c r="BB1781" s="98"/>
      <c r="BC1781" s="98"/>
      <c r="BD1781" s="98"/>
      <c r="BE1781" s="98"/>
      <c r="BF1781" s="98"/>
      <c r="BG1781" s="98"/>
      <c r="BH1781" s="98"/>
      <c r="BI1781" s="98"/>
      <c r="BJ1781" s="98"/>
      <c r="BK1781" s="98"/>
      <c r="BL1781" s="98"/>
      <c r="BM1781" s="98"/>
      <c r="BN1781" s="99"/>
    </row>
    <row r="1782" spans="42:66">
      <c r="AP1782" s="17"/>
      <c r="AQ1782" s="100" t="s">
        <v>151</v>
      </c>
      <c r="AR1782" s="97"/>
      <c r="AS1782" s="98">
        <v>3</v>
      </c>
      <c r="AT1782" s="98"/>
      <c r="AU1782" s="98">
        <v>3</v>
      </c>
      <c r="AV1782" s="98"/>
      <c r="AW1782" s="98"/>
      <c r="AX1782" s="98"/>
      <c r="AY1782" s="98"/>
      <c r="AZ1782" s="98"/>
      <c r="BA1782" s="98"/>
      <c r="BB1782" s="98"/>
      <c r="BC1782" s="98"/>
      <c r="BD1782" s="98"/>
      <c r="BE1782" s="98"/>
      <c r="BF1782" s="98"/>
      <c r="BG1782" s="98"/>
      <c r="BH1782" s="98"/>
      <c r="BI1782" s="98"/>
      <c r="BJ1782" s="98"/>
      <c r="BK1782" s="98"/>
      <c r="BL1782" s="98"/>
      <c r="BM1782" s="98"/>
      <c r="BN1782" s="99"/>
    </row>
    <row r="1783" spans="42:66">
      <c r="AP1783" s="17"/>
      <c r="AQ1783" s="100" t="s">
        <v>152</v>
      </c>
      <c r="AR1783" s="97"/>
      <c r="AS1783" s="98">
        <v>3</v>
      </c>
      <c r="AT1783" s="98"/>
      <c r="AU1783" s="98">
        <v>3</v>
      </c>
      <c r="AV1783" s="98"/>
      <c r="AW1783" s="98"/>
      <c r="AX1783" s="98"/>
      <c r="AY1783" s="98"/>
      <c r="AZ1783" s="98"/>
      <c r="BA1783" s="98"/>
      <c r="BB1783" s="98"/>
      <c r="BC1783" s="98"/>
      <c r="BD1783" s="98"/>
      <c r="BE1783" s="98"/>
      <c r="BF1783" s="98"/>
      <c r="BG1783" s="98"/>
      <c r="BH1783" s="98"/>
      <c r="BI1783" s="98"/>
      <c r="BJ1783" s="98"/>
      <c r="BK1783" s="98"/>
      <c r="BL1783" s="98"/>
      <c r="BM1783" s="98"/>
      <c r="BN1783" s="99"/>
    </row>
    <row r="1784" spans="42:66">
      <c r="AP1784" s="17"/>
      <c r="AQ1784" s="100" t="s">
        <v>153</v>
      </c>
      <c r="AR1784" s="97"/>
      <c r="AS1784" s="98">
        <v>3</v>
      </c>
      <c r="AT1784" s="98"/>
      <c r="AU1784" s="98">
        <v>3</v>
      </c>
      <c r="AV1784" s="98"/>
      <c r="AW1784" s="98"/>
      <c r="AX1784" s="98"/>
      <c r="AY1784" s="98"/>
      <c r="AZ1784" s="98"/>
      <c r="BA1784" s="98"/>
      <c r="BB1784" s="98"/>
      <c r="BC1784" s="98"/>
      <c r="BD1784" s="98"/>
      <c r="BE1784" s="98"/>
      <c r="BF1784" s="98"/>
      <c r="BG1784" s="98"/>
      <c r="BH1784" s="98"/>
      <c r="BI1784" s="98"/>
      <c r="BJ1784" s="98"/>
      <c r="BK1784" s="98"/>
      <c r="BL1784" s="98"/>
      <c r="BM1784" s="98"/>
      <c r="BN1784" s="99"/>
    </row>
    <row r="1785" spans="42:66">
      <c r="AP1785" s="17"/>
      <c r="AQ1785" s="100" t="s">
        <v>154</v>
      </c>
      <c r="AR1785" s="97"/>
      <c r="AS1785" s="98">
        <v>3</v>
      </c>
      <c r="AT1785" s="98"/>
      <c r="AU1785" s="98">
        <v>6</v>
      </c>
      <c r="AV1785" s="98"/>
      <c r="AW1785" s="98"/>
      <c r="AX1785" s="98"/>
      <c r="AY1785" s="98"/>
      <c r="AZ1785" s="98"/>
      <c r="BA1785" s="98"/>
      <c r="BB1785" s="98"/>
      <c r="BC1785" s="98"/>
      <c r="BD1785" s="98"/>
      <c r="BE1785" s="98"/>
      <c r="BF1785" s="98"/>
      <c r="BG1785" s="98"/>
      <c r="BH1785" s="98"/>
      <c r="BI1785" s="98"/>
      <c r="BJ1785" s="98"/>
      <c r="BK1785" s="98"/>
      <c r="BL1785" s="98"/>
      <c r="BM1785" s="98"/>
      <c r="BN1785" s="99"/>
    </row>
    <row r="1786" spans="42:66">
      <c r="AP1786" s="17"/>
      <c r="AQ1786" s="100" t="s">
        <v>155</v>
      </c>
      <c r="AR1786" s="97"/>
      <c r="AS1786" s="98">
        <v>3</v>
      </c>
      <c r="AT1786" s="98"/>
      <c r="AU1786" s="98">
        <v>4</v>
      </c>
      <c r="AV1786" s="98"/>
      <c r="AW1786" s="98"/>
      <c r="AX1786" s="98"/>
      <c r="AY1786" s="98"/>
      <c r="AZ1786" s="98"/>
      <c r="BA1786" s="98"/>
      <c r="BB1786" s="98"/>
      <c r="BC1786" s="98"/>
      <c r="BD1786" s="98"/>
      <c r="BE1786" s="98"/>
      <c r="BF1786" s="98"/>
      <c r="BG1786" s="98"/>
      <c r="BH1786" s="98"/>
      <c r="BI1786" s="98"/>
      <c r="BJ1786" s="98"/>
      <c r="BK1786" s="98"/>
      <c r="BL1786" s="98"/>
      <c r="BM1786" s="98"/>
      <c r="BN1786" s="99"/>
    </row>
    <row r="1787" spans="42:66">
      <c r="AP1787" s="17"/>
      <c r="AQ1787" s="100" t="s">
        <v>156</v>
      </c>
      <c r="AR1787" s="97"/>
      <c r="AS1787" s="98">
        <v>2</v>
      </c>
      <c r="AT1787" s="98"/>
      <c r="AU1787" s="98">
        <v>3</v>
      </c>
      <c r="AV1787" s="98"/>
      <c r="AW1787" s="98"/>
      <c r="AX1787" s="98"/>
      <c r="AY1787" s="98"/>
      <c r="AZ1787" s="98"/>
      <c r="BA1787" s="98"/>
      <c r="BB1787" s="98"/>
      <c r="BC1787" s="98"/>
      <c r="BD1787" s="98"/>
      <c r="BE1787" s="98"/>
      <c r="BF1787" s="98"/>
      <c r="BG1787" s="98"/>
      <c r="BH1787" s="98"/>
      <c r="BI1787" s="98"/>
      <c r="BJ1787" s="98"/>
      <c r="BK1787" s="98"/>
      <c r="BL1787" s="98"/>
      <c r="BM1787" s="98"/>
      <c r="BN1787" s="99"/>
    </row>
    <row r="1788" spans="42:66">
      <c r="AP1788" s="17"/>
      <c r="AQ1788" s="100" t="s">
        <v>157</v>
      </c>
      <c r="AR1788" s="97"/>
      <c r="AS1788" s="98">
        <v>3</v>
      </c>
      <c r="AT1788" s="98"/>
      <c r="AU1788" s="98">
        <v>3</v>
      </c>
      <c r="AV1788" s="98"/>
      <c r="AW1788" s="98"/>
      <c r="AX1788" s="98"/>
      <c r="AY1788" s="98"/>
      <c r="AZ1788" s="98"/>
      <c r="BA1788" s="98"/>
      <c r="BB1788" s="98"/>
      <c r="BC1788" s="98"/>
      <c r="BD1788" s="98"/>
      <c r="BE1788" s="98"/>
      <c r="BF1788" s="98"/>
      <c r="BG1788" s="98"/>
      <c r="BH1788" s="98"/>
      <c r="BI1788" s="98"/>
      <c r="BJ1788" s="98"/>
      <c r="BK1788" s="98"/>
      <c r="BL1788" s="98"/>
      <c r="BM1788" s="98"/>
      <c r="BN1788" s="99"/>
    </row>
    <row r="1789" spans="42:66">
      <c r="AP1789" s="15" t="s">
        <v>167</v>
      </c>
      <c r="AQ1789" s="93" t="s">
        <v>140</v>
      </c>
      <c r="AR1789" s="94"/>
      <c r="AS1789" s="95"/>
      <c r="AT1789" s="95"/>
      <c r="AU1789" s="95"/>
      <c r="AV1789" s="95"/>
      <c r="AW1789" s="95"/>
      <c r="AX1789" s="95"/>
      <c r="AY1789" s="95"/>
      <c r="AZ1789" s="95"/>
      <c r="BA1789" s="95"/>
      <c r="BB1789" s="95"/>
      <c r="BC1789" s="95"/>
      <c r="BD1789" s="95"/>
      <c r="BE1789" s="95"/>
      <c r="BF1789" s="95"/>
      <c r="BG1789" s="95"/>
      <c r="BH1789" s="95"/>
      <c r="BI1789" s="95"/>
      <c r="BJ1789" s="95"/>
      <c r="BK1789" s="95"/>
      <c r="BL1789" s="95"/>
      <c r="BM1789" s="95">
        <v>6</v>
      </c>
      <c r="BN1789" s="96"/>
    </row>
    <row r="1790" spans="42:66">
      <c r="AP1790" s="17"/>
      <c r="AQ1790" s="100" t="s">
        <v>141</v>
      </c>
      <c r="AR1790" s="97"/>
      <c r="AS1790" s="98"/>
      <c r="AT1790" s="98"/>
      <c r="AU1790" s="98"/>
      <c r="AV1790" s="98"/>
      <c r="AW1790" s="98"/>
      <c r="AX1790" s="98"/>
      <c r="AY1790" s="98"/>
      <c r="AZ1790" s="98"/>
      <c r="BA1790" s="98"/>
      <c r="BB1790" s="98"/>
      <c r="BC1790" s="98"/>
      <c r="BD1790" s="98"/>
      <c r="BE1790" s="98"/>
      <c r="BF1790" s="98"/>
      <c r="BG1790" s="98"/>
      <c r="BH1790" s="98"/>
      <c r="BI1790" s="98"/>
      <c r="BJ1790" s="98"/>
      <c r="BK1790" s="98"/>
      <c r="BL1790" s="98"/>
      <c r="BM1790" s="98">
        <v>4</v>
      </c>
      <c r="BN1790" s="99"/>
    </row>
    <row r="1791" spans="42:66">
      <c r="AP1791" s="17"/>
      <c r="AQ1791" s="100" t="s">
        <v>142</v>
      </c>
      <c r="AR1791" s="97"/>
      <c r="AS1791" s="98"/>
      <c r="AT1791" s="98"/>
      <c r="AU1791" s="98"/>
      <c r="AV1791" s="98"/>
      <c r="AW1791" s="98"/>
      <c r="AX1791" s="98"/>
      <c r="AY1791" s="98"/>
      <c r="AZ1791" s="98"/>
      <c r="BA1791" s="98"/>
      <c r="BB1791" s="98"/>
      <c r="BC1791" s="98"/>
      <c r="BD1791" s="98"/>
      <c r="BE1791" s="98"/>
      <c r="BF1791" s="98"/>
      <c r="BG1791" s="98"/>
      <c r="BH1791" s="98"/>
      <c r="BI1791" s="98"/>
      <c r="BJ1791" s="98"/>
      <c r="BK1791" s="98"/>
      <c r="BL1791" s="98"/>
      <c r="BM1791" s="98">
        <v>6</v>
      </c>
      <c r="BN1791" s="99"/>
    </row>
    <row r="1792" spans="42:66">
      <c r="AP1792" s="17"/>
      <c r="AQ1792" s="100" t="s">
        <v>143</v>
      </c>
      <c r="AR1792" s="97"/>
      <c r="AS1792" s="98"/>
      <c r="AT1792" s="98"/>
      <c r="AU1792" s="98"/>
      <c r="AV1792" s="98"/>
      <c r="AW1792" s="98"/>
      <c r="AX1792" s="98"/>
      <c r="AY1792" s="98"/>
      <c r="AZ1792" s="98"/>
      <c r="BA1792" s="98"/>
      <c r="BB1792" s="98"/>
      <c r="BC1792" s="98"/>
      <c r="BD1792" s="98"/>
      <c r="BE1792" s="98"/>
      <c r="BF1792" s="98"/>
      <c r="BG1792" s="98"/>
      <c r="BH1792" s="98"/>
      <c r="BI1792" s="98"/>
      <c r="BJ1792" s="98"/>
      <c r="BK1792" s="98"/>
      <c r="BL1792" s="98"/>
      <c r="BM1792" s="98">
        <v>6</v>
      </c>
      <c r="BN1792" s="99"/>
    </row>
    <row r="1793" spans="42:66">
      <c r="AP1793" s="17"/>
      <c r="AQ1793" s="100" t="s">
        <v>144</v>
      </c>
      <c r="AR1793" s="97"/>
      <c r="AS1793" s="98"/>
      <c r="AT1793" s="98"/>
      <c r="AU1793" s="98"/>
      <c r="AV1793" s="98"/>
      <c r="AW1793" s="98"/>
      <c r="AX1793" s="98"/>
      <c r="AY1793" s="98"/>
      <c r="AZ1793" s="98"/>
      <c r="BA1793" s="98"/>
      <c r="BB1793" s="98"/>
      <c r="BC1793" s="98"/>
      <c r="BD1793" s="98"/>
      <c r="BE1793" s="98"/>
      <c r="BF1793" s="98"/>
      <c r="BG1793" s="98"/>
      <c r="BH1793" s="98"/>
      <c r="BI1793" s="98"/>
      <c r="BJ1793" s="98"/>
      <c r="BK1793" s="98"/>
      <c r="BL1793" s="98"/>
      <c r="BM1793" s="98">
        <v>5</v>
      </c>
      <c r="BN1793" s="99"/>
    </row>
    <row r="1794" spans="42:66">
      <c r="AP1794" s="17"/>
      <c r="AQ1794" s="100" t="s">
        <v>145</v>
      </c>
      <c r="AR1794" s="97"/>
      <c r="AS1794" s="98"/>
      <c r="AT1794" s="98"/>
      <c r="AU1794" s="98"/>
      <c r="AV1794" s="98"/>
      <c r="AW1794" s="98"/>
      <c r="AX1794" s="98"/>
      <c r="AY1794" s="98"/>
      <c r="AZ1794" s="98"/>
      <c r="BA1794" s="98"/>
      <c r="BB1794" s="98"/>
      <c r="BC1794" s="98"/>
      <c r="BD1794" s="98"/>
      <c r="BE1794" s="98"/>
      <c r="BF1794" s="98"/>
      <c r="BG1794" s="98"/>
      <c r="BH1794" s="98"/>
      <c r="BI1794" s="98"/>
      <c r="BJ1794" s="98"/>
      <c r="BK1794" s="98"/>
      <c r="BL1794" s="98"/>
      <c r="BM1794" s="98">
        <v>3</v>
      </c>
      <c r="BN1794" s="99"/>
    </row>
    <row r="1795" spans="42:66">
      <c r="AP1795" s="17"/>
      <c r="AQ1795" s="100" t="s">
        <v>146</v>
      </c>
      <c r="AR1795" s="97"/>
      <c r="AS1795" s="98"/>
      <c r="AT1795" s="98"/>
      <c r="AU1795" s="98"/>
      <c r="AV1795" s="98"/>
      <c r="AW1795" s="98"/>
      <c r="AX1795" s="98"/>
      <c r="AY1795" s="98"/>
      <c r="AZ1795" s="98"/>
      <c r="BA1795" s="98"/>
      <c r="BB1795" s="98"/>
      <c r="BC1795" s="98"/>
      <c r="BD1795" s="98"/>
      <c r="BE1795" s="98"/>
      <c r="BF1795" s="98"/>
      <c r="BG1795" s="98"/>
      <c r="BH1795" s="98"/>
      <c r="BI1795" s="98"/>
      <c r="BJ1795" s="98"/>
      <c r="BK1795" s="98"/>
      <c r="BL1795" s="98"/>
      <c r="BM1795" s="98">
        <v>6</v>
      </c>
      <c r="BN1795" s="99"/>
    </row>
    <row r="1796" spans="42:66">
      <c r="AP1796" s="17"/>
      <c r="AQ1796" s="100" t="s">
        <v>147</v>
      </c>
      <c r="AR1796" s="97"/>
      <c r="AS1796" s="98"/>
      <c r="AT1796" s="98"/>
      <c r="AU1796" s="98"/>
      <c r="AV1796" s="98"/>
      <c r="AW1796" s="98"/>
      <c r="AX1796" s="98"/>
      <c r="AY1796" s="98"/>
      <c r="AZ1796" s="98"/>
      <c r="BA1796" s="98"/>
      <c r="BB1796" s="98"/>
      <c r="BC1796" s="98"/>
      <c r="BD1796" s="98"/>
      <c r="BE1796" s="98"/>
      <c r="BF1796" s="98"/>
      <c r="BG1796" s="98"/>
      <c r="BH1796" s="98"/>
      <c r="BI1796" s="98"/>
      <c r="BJ1796" s="98"/>
      <c r="BK1796" s="98"/>
      <c r="BL1796" s="98"/>
      <c r="BM1796" s="98">
        <v>5</v>
      </c>
      <c r="BN1796" s="99"/>
    </row>
    <row r="1797" spans="42:66">
      <c r="AP1797" s="17"/>
      <c r="AQ1797" s="100" t="s">
        <v>148</v>
      </c>
      <c r="AR1797" s="97"/>
      <c r="AS1797" s="98"/>
      <c r="AT1797" s="98"/>
      <c r="AU1797" s="98"/>
      <c r="AV1797" s="98"/>
      <c r="AW1797" s="98"/>
      <c r="AX1797" s="98"/>
      <c r="AY1797" s="98"/>
      <c r="AZ1797" s="98"/>
      <c r="BA1797" s="98"/>
      <c r="BB1797" s="98"/>
      <c r="BC1797" s="98"/>
      <c r="BD1797" s="98"/>
      <c r="BE1797" s="98"/>
      <c r="BF1797" s="98"/>
      <c r="BG1797" s="98"/>
      <c r="BH1797" s="98"/>
      <c r="BI1797" s="98"/>
      <c r="BJ1797" s="98"/>
      <c r="BK1797" s="98"/>
      <c r="BL1797" s="98"/>
      <c r="BM1797" s="98">
        <v>3</v>
      </c>
      <c r="BN1797" s="99"/>
    </row>
    <row r="1798" spans="42:66">
      <c r="AP1798" s="17"/>
      <c r="AQ1798" s="100" t="s">
        <v>149</v>
      </c>
      <c r="AR1798" s="97"/>
      <c r="AS1798" s="98"/>
      <c r="AT1798" s="98"/>
      <c r="AU1798" s="98"/>
      <c r="AV1798" s="98"/>
      <c r="AW1798" s="98"/>
      <c r="AX1798" s="98"/>
      <c r="AY1798" s="98"/>
      <c r="AZ1798" s="98"/>
      <c r="BA1798" s="98"/>
      <c r="BB1798" s="98"/>
      <c r="BC1798" s="98"/>
      <c r="BD1798" s="98"/>
      <c r="BE1798" s="98"/>
      <c r="BF1798" s="98"/>
      <c r="BG1798" s="98"/>
      <c r="BH1798" s="98"/>
      <c r="BI1798" s="98"/>
      <c r="BJ1798" s="98"/>
      <c r="BK1798" s="98"/>
      <c r="BL1798" s="98"/>
      <c r="BM1798" s="98">
        <v>3</v>
      </c>
      <c r="BN1798" s="99"/>
    </row>
    <row r="1799" spans="42:66">
      <c r="AP1799" s="17"/>
      <c r="AQ1799" s="100" t="s">
        <v>150</v>
      </c>
      <c r="AR1799" s="97"/>
      <c r="AS1799" s="98"/>
      <c r="AT1799" s="98"/>
      <c r="AU1799" s="98"/>
      <c r="AV1799" s="98"/>
      <c r="AW1799" s="98"/>
      <c r="AX1799" s="98"/>
      <c r="AY1799" s="98"/>
      <c r="AZ1799" s="98"/>
      <c r="BA1799" s="98"/>
      <c r="BB1799" s="98"/>
      <c r="BC1799" s="98"/>
      <c r="BD1799" s="98"/>
      <c r="BE1799" s="98"/>
      <c r="BF1799" s="98"/>
      <c r="BG1799" s="98"/>
      <c r="BH1799" s="98"/>
      <c r="BI1799" s="98"/>
      <c r="BJ1799" s="98"/>
      <c r="BK1799" s="98"/>
      <c r="BL1799" s="98"/>
      <c r="BM1799" s="98">
        <v>4</v>
      </c>
      <c r="BN1799" s="99"/>
    </row>
    <row r="1800" spans="42:66">
      <c r="AP1800" s="17"/>
      <c r="AQ1800" s="100" t="s">
        <v>151</v>
      </c>
      <c r="AR1800" s="97"/>
      <c r="AS1800" s="98"/>
      <c r="AT1800" s="98"/>
      <c r="AU1800" s="98"/>
      <c r="AV1800" s="98"/>
      <c r="AW1800" s="98"/>
      <c r="AX1800" s="98"/>
      <c r="AY1800" s="98"/>
      <c r="AZ1800" s="98"/>
      <c r="BA1800" s="98"/>
      <c r="BB1800" s="98"/>
      <c r="BC1800" s="98"/>
      <c r="BD1800" s="98"/>
      <c r="BE1800" s="98"/>
      <c r="BF1800" s="98"/>
      <c r="BG1800" s="98"/>
      <c r="BH1800" s="98"/>
      <c r="BI1800" s="98"/>
      <c r="BJ1800" s="98"/>
      <c r="BK1800" s="98"/>
      <c r="BL1800" s="98"/>
      <c r="BM1800" s="98">
        <v>3</v>
      </c>
      <c r="BN1800" s="99"/>
    </row>
    <row r="1801" spans="42:66">
      <c r="AP1801" s="17"/>
      <c r="AQ1801" s="100" t="s">
        <v>152</v>
      </c>
      <c r="AR1801" s="97"/>
      <c r="AS1801" s="98"/>
      <c r="AT1801" s="98"/>
      <c r="AU1801" s="98"/>
      <c r="AV1801" s="98"/>
      <c r="AW1801" s="98"/>
      <c r="AX1801" s="98"/>
      <c r="AY1801" s="98"/>
      <c r="AZ1801" s="98"/>
      <c r="BA1801" s="98"/>
      <c r="BB1801" s="98"/>
      <c r="BC1801" s="98"/>
      <c r="BD1801" s="98"/>
      <c r="BE1801" s="98"/>
      <c r="BF1801" s="98"/>
      <c r="BG1801" s="98"/>
      <c r="BH1801" s="98"/>
      <c r="BI1801" s="98"/>
      <c r="BJ1801" s="98"/>
      <c r="BK1801" s="98"/>
      <c r="BL1801" s="98"/>
      <c r="BM1801" s="98">
        <v>3</v>
      </c>
      <c r="BN1801" s="99"/>
    </row>
    <row r="1802" spans="42:66">
      <c r="AP1802" s="17"/>
      <c r="AQ1802" s="100" t="s">
        <v>153</v>
      </c>
      <c r="AR1802" s="97"/>
      <c r="AS1802" s="98"/>
      <c r="AT1802" s="98"/>
      <c r="AU1802" s="98"/>
      <c r="AV1802" s="98"/>
      <c r="AW1802" s="98"/>
      <c r="AX1802" s="98"/>
      <c r="AY1802" s="98"/>
      <c r="AZ1802" s="98"/>
      <c r="BA1802" s="98"/>
      <c r="BB1802" s="98"/>
      <c r="BC1802" s="98"/>
      <c r="BD1802" s="98"/>
      <c r="BE1802" s="98"/>
      <c r="BF1802" s="98"/>
      <c r="BG1802" s="98"/>
      <c r="BH1802" s="98"/>
      <c r="BI1802" s="98"/>
      <c r="BJ1802" s="98"/>
      <c r="BK1802" s="98"/>
      <c r="BL1802" s="98"/>
      <c r="BM1802" s="98">
        <v>5</v>
      </c>
      <c r="BN1802" s="99"/>
    </row>
    <row r="1803" spans="42:66">
      <c r="AP1803" s="17"/>
      <c r="AQ1803" s="100" t="s">
        <v>154</v>
      </c>
      <c r="AR1803" s="97"/>
      <c r="AS1803" s="98"/>
      <c r="AT1803" s="98"/>
      <c r="AU1803" s="98"/>
      <c r="AV1803" s="98"/>
      <c r="AW1803" s="98"/>
      <c r="AX1803" s="98"/>
      <c r="AY1803" s="98"/>
      <c r="AZ1803" s="98"/>
      <c r="BA1803" s="98"/>
      <c r="BB1803" s="98"/>
      <c r="BC1803" s="98"/>
      <c r="BD1803" s="98"/>
      <c r="BE1803" s="98"/>
      <c r="BF1803" s="98"/>
      <c r="BG1803" s="98"/>
      <c r="BH1803" s="98"/>
      <c r="BI1803" s="98"/>
      <c r="BJ1803" s="98"/>
      <c r="BK1803" s="98"/>
      <c r="BL1803" s="98"/>
      <c r="BM1803" s="98">
        <v>5</v>
      </c>
      <c r="BN1803" s="99"/>
    </row>
    <row r="1804" spans="42:66">
      <c r="AP1804" s="17"/>
      <c r="AQ1804" s="100" t="s">
        <v>155</v>
      </c>
      <c r="AR1804" s="97"/>
      <c r="AS1804" s="98"/>
      <c r="AT1804" s="98"/>
      <c r="AU1804" s="98"/>
      <c r="AV1804" s="98"/>
      <c r="AW1804" s="98"/>
      <c r="AX1804" s="98"/>
      <c r="AY1804" s="98"/>
      <c r="AZ1804" s="98"/>
      <c r="BA1804" s="98"/>
      <c r="BB1804" s="98"/>
      <c r="BC1804" s="98"/>
      <c r="BD1804" s="98"/>
      <c r="BE1804" s="98"/>
      <c r="BF1804" s="98"/>
      <c r="BG1804" s="98"/>
      <c r="BH1804" s="98"/>
      <c r="BI1804" s="98"/>
      <c r="BJ1804" s="98"/>
      <c r="BK1804" s="98"/>
      <c r="BL1804" s="98"/>
      <c r="BM1804" s="98">
        <v>4</v>
      </c>
      <c r="BN1804" s="99"/>
    </row>
    <row r="1805" spans="42:66">
      <c r="AP1805" s="17"/>
      <c r="AQ1805" s="100" t="s">
        <v>156</v>
      </c>
      <c r="AR1805" s="97"/>
      <c r="AS1805" s="98"/>
      <c r="AT1805" s="98"/>
      <c r="AU1805" s="98"/>
      <c r="AV1805" s="98"/>
      <c r="AW1805" s="98"/>
      <c r="AX1805" s="98"/>
      <c r="AY1805" s="98"/>
      <c r="AZ1805" s="98"/>
      <c r="BA1805" s="98"/>
      <c r="BB1805" s="98"/>
      <c r="BC1805" s="98"/>
      <c r="BD1805" s="98"/>
      <c r="BE1805" s="98"/>
      <c r="BF1805" s="98"/>
      <c r="BG1805" s="98"/>
      <c r="BH1805" s="98"/>
      <c r="BI1805" s="98"/>
      <c r="BJ1805" s="98"/>
      <c r="BK1805" s="98"/>
      <c r="BL1805" s="98"/>
      <c r="BM1805" s="98">
        <v>4</v>
      </c>
      <c r="BN1805" s="99"/>
    </row>
    <row r="1806" spans="42:66">
      <c r="AP1806" s="17"/>
      <c r="AQ1806" s="100" t="s">
        <v>157</v>
      </c>
      <c r="AR1806" s="97"/>
      <c r="AS1806" s="98"/>
      <c r="AT1806" s="98"/>
      <c r="AU1806" s="98"/>
      <c r="AV1806" s="98"/>
      <c r="AW1806" s="98"/>
      <c r="AX1806" s="98"/>
      <c r="AY1806" s="98"/>
      <c r="AZ1806" s="98"/>
      <c r="BA1806" s="98"/>
      <c r="BB1806" s="98"/>
      <c r="BC1806" s="98"/>
      <c r="BD1806" s="98"/>
      <c r="BE1806" s="98"/>
      <c r="BF1806" s="98"/>
      <c r="BG1806" s="98"/>
      <c r="BH1806" s="98"/>
      <c r="BI1806" s="98"/>
      <c r="BJ1806" s="98"/>
      <c r="BK1806" s="98"/>
      <c r="BL1806" s="98"/>
      <c r="BM1806" s="98">
        <v>4</v>
      </c>
      <c r="BN1806" s="99"/>
    </row>
    <row r="1807" spans="42:66">
      <c r="AP1807" s="15" t="s">
        <v>4</v>
      </c>
      <c r="AQ1807" s="93" t="s">
        <v>140</v>
      </c>
      <c r="AR1807" s="94"/>
      <c r="AS1807" s="95">
        <v>4</v>
      </c>
      <c r="AT1807" s="95">
        <v>3</v>
      </c>
      <c r="AU1807" s="95">
        <v>3</v>
      </c>
      <c r="AV1807" s="95">
        <v>3</v>
      </c>
      <c r="AW1807" s="95"/>
      <c r="AX1807" s="95">
        <v>3</v>
      </c>
      <c r="AY1807" s="95">
        <v>3</v>
      </c>
      <c r="AZ1807" s="95">
        <v>3</v>
      </c>
      <c r="BA1807" s="95">
        <v>3</v>
      </c>
      <c r="BB1807" s="95">
        <v>3</v>
      </c>
      <c r="BC1807" s="95">
        <v>3</v>
      </c>
      <c r="BD1807" s="95"/>
      <c r="BE1807" s="95"/>
      <c r="BF1807" s="95">
        <v>3</v>
      </c>
      <c r="BG1807" s="95">
        <v>3</v>
      </c>
      <c r="BH1807" s="95">
        <v>4</v>
      </c>
      <c r="BI1807" s="95">
        <v>4</v>
      </c>
      <c r="BJ1807" s="95">
        <v>3</v>
      </c>
      <c r="BK1807" s="95">
        <v>4</v>
      </c>
      <c r="BL1807" s="95">
        <v>3</v>
      </c>
      <c r="BM1807" s="95">
        <v>3</v>
      </c>
      <c r="BN1807" s="96">
        <v>3</v>
      </c>
    </row>
    <row r="1808" spans="42:66">
      <c r="AP1808" s="17"/>
      <c r="AQ1808" s="100" t="s">
        <v>141</v>
      </c>
      <c r="AR1808" s="97"/>
      <c r="AS1808" s="98">
        <v>3</v>
      </c>
      <c r="AT1808" s="98">
        <v>3</v>
      </c>
      <c r="AU1808" s="98">
        <v>4</v>
      </c>
      <c r="AV1808" s="98">
        <v>3</v>
      </c>
      <c r="AW1808" s="98"/>
      <c r="AX1808" s="98">
        <v>3</v>
      </c>
      <c r="AY1808" s="98">
        <v>3</v>
      </c>
      <c r="AZ1808" s="98">
        <v>3</v>
      </c>
      <c r="BA1808" s="98">
        <v>3</v>
      </c>
      <c r="BB1808" s="98">
        <v>2</v>
      </c>
      <c r="BC1808" s="98">
        <v>3</v>
      </c>
      <c r="BD1808" s="98"/>
      <c r="BE1808" s="98"/>
      <c r="BF1808" s="98">
        <v>3</v>
      </c>
      <c r="BG1808" s="98">
        <v>3</v>
      </c>
      <c r="BH1808" s="98">
        <v>2</v>
      </c>
      <c r="BI1808" s="98">
        <v>2</v>
      </c>
      <c r="BJ1808" s="98">
        <v>3</v>
      </c>
      <c r="BK1808" s="98">
        <v>2</v>
      </c>
      <c r="BL1808" s="98">
        <v>3</v>
      </c>
      <c r="BM1808" s="98">
        <v>3</v>
      </c>
      <c r="BN1808" s="99">
        <v>2</v>
      </c>
    </row>
    <row r="1809" spans="42:66">
      <c r="AP1809" s="17"/>
      <c r="AQ1809" s="100" t="s">
        <v>142</v>
      </c>
      <c r="AR1809" s="97"/>
      <c r="AS1809" s="98">
        <v>3</v>
      </c>
      <c r="AT1809" s="98">
        <v>4</v>
      </c>
      <c r="AU1809" s="98">
        <v>4</v>
      </c>
      <c r="AV1809" s="98">
        <v>3</v>
      </c>
      <c r="AW1809" s="98"/>
      <c r="AX1809" s="98">
        <v>3</v>
      </c>
      <c r="AY1809" s="98">
        <v>3</v>
      </c>
      <c r="AZ1809" s="98">
        <v>3</v>
      </c>
      <c r="BA1809" s="98">
        <v>3</v>
      </c>
      <c r="BB1809" s="98">
        <v>4</v>
      </c>
      <c r="BC1809" s="98">
        <v>4</v>
      </c>
      <c r="BD1809" s="98"/>
      <c r="BE1809" s="98"/>
      <c r="BF1809" s="98">
        <v>4</v>
      </c>
      <c r="BG1809" s="98">
        <v>3</v>
      </c>
      <c r="BH1809" s="98">
        <v>3</v>
      </c>
      <c r="BI1809" s="98">
        <v>4</v>
      </c>
      <c r="BJ1809" s="98">
        <v>3</v>
      </c>
      <c r="BK1809" s="98">
        <v>3</v>
      </c>
      <c r="BL1809" s="98">
        <v>3</v>
      </c>
      <c r="BM1809" s="98">
        <v>4</v>
      </c>
      <c r="BN1809" s="99">
        <v>3</v>
      </c>
    </row>
    <row r="1810" spans="42:66">
      <c r="AP1810" s="17"/>
      <c r="AQ1810" s="100" t="s">
        <v>143</v>
      </c>
      <c r="AR1810" s="97"/>
      <c r="AS1810" s="98">
        <v>4</v>
      </c>
      <c r="AT1810" s="98">
        <v>4</v>
      </c>
      <c r="AU1810" s="98">
        <v>4</v>
      </c>
      <c r="AV1810" s="98">
        <v>4</v>
      </c>
      <c r="AW1810" s="98"/>
      <c r="AX1810" s="98">
        <v>5</v>
      </c>
      <c r="AY1810" s="98">
        <v>4</v>
      </c>
      <c r="AZ1810" s="98">
        <v>4</v>
      </c>
      <c r="BA1810" s="98">
        <v>4</v>
      </c>
      <c r="BB1810" s="98">
        <v>3</v>
      </c>
      <c r="BC1810" s="98">
        <v>4</v>
      </c>
      <c r="BD1810" s="98"/>
      <c r="BE1810" s="98"/>
      <c r="BF1810" s="98">
        <v>4</v>
      </c>
      <c r="BG1810" s="98">
        <v>5</v>
      </c>
      <c r="BH1810" s="98">
        <v>4</v>
      </c>
      <c r="BI1810" s="98">
        <v>4</v>
      </c>
      <c r="BJ1810" s="98">
        <v>3</v>
      </c>
      <c r="BK1810" s="98">
        <v>4</v>
      </c>
      <c r="BL1810" s="98">
        <v>3</v>
      </c>
      <c r="BM1810" s="98">
        <v>4</v>
      </c>
      <c r="BN1810" s="99">
        <v>4</v>
      </c>
    </row>
    <row r="1811" spans="42:66">
      <c r="AP1811" s="17"/>
      <c r="AQ1811" s="100" t="s">
        <v>144</v>
      </c>
      <c r="AR1811" s="97"/>
      <c r="AS1811" s="98">
        <v>3</v>
      </c>
      <c r="AT1811" s="98">
        <v>3</v>
      </c>
      <c r="AU1811" s="98">
        <v>3</v>
      </c>
      <c r="AV1811" s="98">
        <v>4</v>
      </c>
      <c r="AW1811" s="98"/>
      <c r="AX1811" s="98">
        <v>3</v>
      </c>
      <c r="AY1811" s="98">
        <v>3</v>
      </c>
      <c r="AZ1811" s="98">
        <v>3</v>
      </c>
      <c r="BA1811" s="98">
        <v>3</v>
      </c>
      <c r="BB1811" s="98">
        <v>3</v>
      </c>
      <c r="BC1811" s="98">
        <v>3</v>
      </c>
      <c r="BD1811" s="98"/>
      <c r="BE1811" s="98"/>
      <c r="BF1811" s="98">
        <v>3</v>
      </c>
      <c r="BG1811" s="98">
        <v>3</v>
      </c>
      <c r="BH1811" s="98">
        <v>4</v>
      </c>
      <c r="BI1811" s="98">
        <v>3</v>
      </c>
      <c r="BJ1811" s="98">
        <v>3</v>
      </c>
      <c r="BK1811" s="98">
        <v>2</v>
      </c>
      <c r="BL1811" s="98">
        <v>3</v>
      </c>
      <c r="BM1811" s="98">
        <v>4</v>
      </c>
      <c r="BN1811" s="99">
        <v>2</v>
      </c>
    </row>
    <row r="1812" spans="42:66">
      <c r="AP1812" s="17"/>
      <c r="AQ1812" s="100" t="s">
        <v>145</v>
      </c>
      <c r="AR1812" s="97"/>
      <c r="AS1812" s="98">
        <v>3</v>
      </c>
      <c r="AT1812" s="98">
        <v>3</v>
      </c>
      <c r="AU1812" s="98">
        <v>3</v>
      </c>
      <c r="AV1812" s="98">
        <v>2</v>
      </c>
      <c r="AW1812" s="98"/>
      <c r="AX1812" s="98">
        <v>2</v>
      </c>
      <c r="AY1812" s="98">
        <v>3</v>
      </c>
      <c r="AZ1812" s="98">
        <v>3</v>
      </c>
      <c r="BA1812" s="98">
        <v>2</v>
      </c>
      <c r="BB1812" s="98">
        <v>3</v>
      </c>
      <c r="BC1812" s="98">
        <v>3</v>
      </c>
      <c r="BD1812" s="98"/>
      <c r="BE1812" s="98"/>
      <c r="BF1812" s="98">
        <v>2</v>
      </c>
      <c r="BG1812" s="98">
        <v>3</v>
      </c>
      <c r="BH1812" s="98">
        <v>2</v>
      </c>
      <c r="BI1812" s="98">
        <v>2</v>
      </c>
      <c r="BJ1812" s="98">
        <v>2</v>
      </c>
      <c r="BK1812" s="98">
        <v>3</v>
      </c>
      <c r="BL1812" s="98">
        <v>3</v>
      </c>
      <c r="BM1812" s="98">
        <v>3</v>
      </c>
      <c r="BN1812" s="99">
        <v>2</v>
      </c>
    </row>
    <row r="1813" spans="42:66">
      <c r="AP1813" s="17"/>
      <c r="AQ1813" s="100" t="s">
        <v>146</v>
      </c>
      <c r="AR1813" s="97"/>
      <c r="AS1813" s="98">
        <v>4</v>
      </c>
      <c r="AT1813" s="98">
        <v>3</v>
      </c>
      <c r="AU1813" s="98">
        <v>3</v>
      </c>
      <c r="AV1813" s="98">
        <v>4</v>
      </c>
      <c r="AW1813" s="98"/>
      <c r="AX1813" s="98">
        <v>4</v>
      </c>
      <c r="AY1813" s="98">
        <v>4</v>
      </c>
      <c r="AZ1813" s="98">
        <v>4</v>
      </c>
      <c r="BA1813" s="98">
        <v>3</v>
      </c>
      <c r="BB1813" s="98">
        <v>3</v>
      </c>
      <c r="BC1813" s="98">
        <v>3</v>
      </c>
      <c r="BD1813" s="98"/>
      <c r="BE1813" s="98"/>
      <c r="BF1813" s="98">
        <v>4</v>
      </c>
      <c r="BG1813" s="98">
        <v>4</v>
      </c>
      <c r="BH1813" s="98">
        <v>3</v>
      </c>
      <c r="BI1813" s="98">
        <v>5</v>
      </c>
      <c r="BJ1813" s="98">
        <v>4</v>
      </c>
      <c r="BK1813" s="98">
        <v>4</v>
      </c>
      <c r="BL1813" s="98">
        <v>3</v>
      </c>
      <c r="BM1813" s="98">
        <v>3</v>
      </c>
      <c r="BN1813" s="99">
        <v>3</v>
      </c>
    </row>
    <row r="1814" spans="42:66">
      <c r="AP1814" s="17"/>
      <c r="AQ1814" s="100" t="s">
        <v>147</v>
      </c>
      <c r="AR1814" s="97"/>
      <c r="AS1814" s="98">
        <v>3</v>
      </c>
      <c r="AT1814" s="98">
        <v>2</v>
      </c>
      <c r="AU1814" s="98">
        <v>2</v>
      </c>
      <c r="AV1814" s="98">
        <v>4</v>
      </c>
      <c r="AW1814" s="98"/>
      <c r="AX1814" s="98">
        <v>2</v>
      </c>
      <c r="AY1814" s="98">
        <v>3</v>
      </c>
      <c r="AZ1814" s="98">
        <v>3</v>
      </c>
      <c r="BA1814" s="98">
        <v>4</v>
      </c>
      <c r="BB1814" s="98">
        <v>2</v>
      </c>
      <c r="BC1814" s="98">
        <v>3</v>
      </c>
      <c r="BD1814" s="98"/>
      <c r="BE1814" s="98"/>
      <c r="BF1814" s="98">
        <v>3</v>
      </c>
      <c r="BG1814" s="98">
        <v>3</v>
      </c>
      <c r="BH1814" s="98">
        <v>3</v>
      </c>
      <c r="BI1814" s="98">
        <v>2</v>
      </c>
      <c r="BJ1814" s="98">
        <v>3</v>
      </c>
      <c r="BK1814" s="98">
        <v>3</v>
      </c>
      <c r="BL1814" s="98">
        <v>2</v>
      </c>
      <c r="BM1814" s="98">
        <v>2</v>
      </c>
      <c r="BN1814" s="99">
        <v>2</v>
      </c>
    </row>
    <row r="1815" spans="42:66">
      <c r="AP1815" s="17"/>
      <c r="AQ1815" s="100" t="s">
        <v>148</v>
      </c>
      <c r="AR1815" s="97"/>
      <c r="AS1815" s="98">
        <v>3</v>
      </c>
      <c r="AT1815" s="98">
        <v>2</v>
      </c>
      <c r="AU1815" s="98">
        <v>3</v>
      </c>
      <c r="AV1815" s="98">
        <v>2</v>
      </c>
      <c r="AW1815" s="98"/>
      <c r="AX1815" s="98">
        <v>2</v>
      </c>
      <c r="AY1815" s="98">
        <v>3</v>
      </c>
      <c r="AZ1815" s="98">
        <v>4</v>
      </c>
      <c r="BA1815" s="98">
        <v>3</v>
      </c>
      <c r="BB1815" s="98">
        <v>2</v>
      </c>
      <c r="BC1815" s="98">
        <v>3</v>
      </c>
      <c r="BD1815" s="98"/>
      <c r="BE1815" s="98"/>
      <c r="BF1815" s="98">
        <v>4</v>
      </c>
      <c r="BG1815" s="98">
        <v>3</v>
      </c>
      <c r="BH1815" s="98">
        <v>2</v>
      </c>
      <c r="BI1815" s="98">
        <v>2</v>
      </c>
      <c r="BJ1815" s="98">
        <v>3</v>
      </c>
      <c r="BK1815" s="98">
        <v>3</v>
      </c>
      <c r="BL1815" s="98">
        <v>3</v>
      </c>
      <c r="BM1815" s="98">
        <v>3</v>
      </c>
      <c r="BN1815" s="99">
        <v>4</v>
      </c>
    </row>
    <row r="1816" spans="42:66">
      <c r="AP1816" s="17"/>
      <c r="AQ1816" s="100" t="s">
        <v>149</v>
      </c>
      <c r="AR1816" s="97"/>
      <c r="AS1816" s="98">
        <v>3</v>
      </c>
      <c r="AT1816" s="98">
        <v>2</v>
      </c>
      <c r="AU1816" s="98">
        <v>3</v>
      </c>
      <c r="AV1816" s="98">
        <v>3</v>
      </c>
      <c r="AW1816" s="98"/>
      <c r="AX1816" s="98">
        <v>3</v>
      </c>
      <c r="AY1816" s="98">
        <v>3</v>
      </c>
      <c r="AZ1816" s="98">
        <v>4</v>
      </c>
      <c r="BA1816" s="98">
        <v>2</v>
      </c>
      <c r="BB1816" s="98">
        <v>2</v>
      </c>
      <c r="BC1816" s="98">
        <v>2</v>
      </c>
      <c r="BD1816" s="98"/>
      <c r="BE1816" s="98"/>
      <c r="BF1816" s="98">
        <v>2</v>
      </c>
      <c r="BG1816" s="98">
        <v>2</v>
      </c>
      <c r="BH1816" s="98">
        <v>3</v>
      </c>
      <c r="BI1816" s="98">
        <v>2</v>
      </c>
      <c r="BJ1816" s="98">
        <v>2</v>
      </c>
      <c r="BK1816" s="98">
        <v>2</v>
      </c>
      <c r="BL1816" s="98">
        <v>2</v>
      </c>
      <c r="BM1816" s="98">
        <v>3</v>
      </c>
      <c r="BN1816" s="99">
        <v>2</v>
      </c>
    </row>
    <row r="1817" spans="42:66">
      <c r="AP1817" s="17"/>
      <c r="AQ1817" s="100" t="s">
        <v>150</v>
      </c>
      <c r="AR1817" s="97"/>
      <c r="AS1817" s="98">
        <v>4</v>
      </c>
      <c r="AT1817" s="98">
        <v>3</v>
      </c>
      <c r="AU1817" s="98">
        <v>4</v>
      </c>
      <c r="AV1817" s="98">
        <v>3</v>
      </c>
      <c r="AW1817" s="98"/>
      <c r="AX1817" s="98">
        <v>2</v>
      </c>
      <c r="AY1817" s="98">
        <v>2</v>
      </c>
      <c r="AZ1817" s="98">
        <v>2</v>
      </c>
      <c r="BA1817" s="98">
        <v>2</v>
      </c>
      <c r="BB1817" s="98">
        <v>3</v>
      </c>
      <c r="BC1817" s="98">
        <v>2</v>
      </c>
      <c r="BD1817" s="98"/>
      <c r="BE1817" s="98"/>
      <c r="BF1817" s="98">
        <v>2</v>
      </c>
      <c r="BG1817" s="98">
        <v>2</v>
      </c>
      <c r="BH1817" s="98">
        <v>1</v>
      </c>
      <c r="BI1817" s="98">
        <v>3</v>
      </c>
      <c r="BJ1817" s="98">
        <v>4</v>
      </c>
      <c r="BK1817" s="98">
        <v>4</v>
      </c>
      <c r="BL1817" s="98">
        <v>3</v>
      </c>
      <c r="BM1817" s="98">
        <v>2</v>
      </c>
      <c r="BN1817" s="99">
        <v>3</v>
      </c>
    </row>
    <row r="1818" spans="42:66">
      <c r="AP1818" s="17"/>
      <c r="AQ1818" s="100" t="s">
        <v>151</v>
      </c>
      <c r="AR1818" s="97"/>
      <c r="AS1818" s="98">
        <v>2</v>
      </c>
      <c r="AT1818" s="98">
        <v>2</v>
      </c>
      <c r="AU1818" s="98">
        <v>2</v>
      </c>
      <c r="AV1818" s="98">
        <v>3</v>
      </c>
      <c r="AW1818" s="98"/>
      <c r="AX1818" s="98">
        <v>3</v>
      </c>
      <c r="AY1818" s="98">
        <v>3</v>
      </c>
      <c r="AZ1818" s="98">
        <v>3</v>
      </c>
      <c r="BA1818" s="98">
        <v>2</v>
      </c>
      <c r="BB1818" s="98">
        <v>3</v>
      </c>
      <c r="BC1818" s="98">
        <v>2</v>
      </c>
      <c r="BD1818" s="98"/>
      <c r="BE1818" s="98"/>
      <c r="BF1818" s="98">
        <v>3</v>
      </c>
      <c r="BG1818" s="98">
        <v>3</v>
      </c>
      <c r="BH1818" s="98">
        <v>3</v>
      </c>
      <c r="BI1818" s="98">
        <v>2</v>
      </c>
      <c r="BJ1818" s="98">
        <v>2</v>
      </c>
      <c r="BK1818" s="98">
        <v>3</v>
      </c>
      <c r="BL1818" s="98">
        <v>3</v>
      </c>
      <c r="BM1818" s="98">
        <v>3</v>
      </c>
      <c r="BN1818" s="99">
        <v>2</v>
      </c>
    </row>
    <row r="1819" spans="42:66">
      <c r="AP1819" s="17"/>
      <c r="AQ1819" s="100" t="s">
        <v>152</v>
      </c>
      <c r="AR1819" s="97"/>
      <c r="AS1819" s="98">
        <v>2</v>
      </c>
      <c r="AT1819" s="98">
        <v>2</v>
      </c>
      <c r="AU1819" s="98">
        <v>2</v>
      </c>
      <c r="AV1819" s="98">
        <v>2</v>
      </c>
      <c r="AW1819" s="98"/>
      <c r="AX1819" s="98">
        <v>3</v>
      </c>
      <c r="AY1819" s="98">
        <v>2</v>
      </c>
      <c r="AZ1819" s="98">
        <v>2</v>
      </c>
      <c r="BA1819" s="98">
        <v>2</v>
      </c>
      <c r="BB1819" s="98">
        <v>3</v>
      </c>
      <c r="BC1819" s="98">
        <v>2</v>
      </c>
      <c r="BD1819" s="98"/>
      <c r="BE1819" s="98"/>
      <c r="BF1819" s="98">
        <v>2</v>
      </c>
      <c r="BG1819" s="98">
        <v>3</v>
      </c>
      <c r="BH1819" s="98">
        <v>2</v>
      </c>
      <c r="BI1819" s="98">
        <v>3</v>
      </c>
      <c r="BJ1819" s="98">
        <v>2</v>
      </c>
      <c r="BK1819" s="98">
        <v>2</v>
      </c>
      <c r="BL1819" s="98">
        <v>3</v>
      </c>
      <c r="BM1819" s="98">
        <v>2</v>
      </c>
      <c r="BN1819" s="99">
        <v>2</v>
      </c>
    </row>
    <row r="1820" spans="42:66">
      <c r="AP1820" s="17"/>
      <c r="AQ1820" s="100" t="s">
        <v>153</v>
      </c>
      <c r="AR1820" s="97"/>
      <c r="AS1820" s="98">
        <v>4</v>
      </c>
      <c r="AT1820" s="98">
        <v>3</v>
      </c>
      <c r="AU1820" s="98">
        <v>4</v>
      </c>
      <c r="AV1820" s="98">
        <v>5</v>
      </c>
      <c r="AW1820" s="98"/>
      <c r="AX1820" s="98">
        <v>3</v>
      </c>
      <c r="AY1820" s="98">
        <v>5</v>
      </c>
      <c r="AZ1820" s="98">
        <v>4</v>
      </c>
      <c r="BA1820" s="98">
        <v>5</v>
      </c>
      <c r="BB1820" s="98">
        <v>4</v>
      </c>
      <c r="BC1820" s="98">
        <v>4</v>
      </c>
      <c r="BD1820" s="98"/>
      <c r="BE1820" s="98"/>
      <c r="BF1820" s="98">
        <v>4</v>
      </c>
      <c r="BG1820" s="98">
        <v>4</v>
      </c>
      <c r="BH1820" s="98">
        <v>4</v>
      </c>
      <c r="BI1820" s="98">
        <v>4</v>
      </c>
      <c r="BJ1820" s="98">
        <v>3</v>
      </c>
      <c r="BK1820" s="98">
        <v>3</v>
      </c>
      <c r="BL1820" s="98">
        <v>4</v>
      </c>
      <c r="BM1820" s="98">
        <v>3</v>
      </c>
      <c r="BN1820" s="99">
        <v>4</v>
      </c>
    </row>
    <row r="1821" spans="42:66">
      <c r="AP1821" s="17"/>
      <c r="AQ1821" s="100" t="s">
        <v>154</v>
      </c>
      <c r="AR1821" s="97"/>
      <c r="AS1821" s="98">
        <v>2</v>
      </c>
      <c r="AT1821" s="98">
        <v>3</v>
      </c>
      <c r="AU1821" s="98">
        <v>2</v>
      </c>
      <c r="AV1821" s="98">
        <v>3</v>
      </c>
      <c r="AW1821" s="98"/>
      <c r="AX1821" s="98">
        <v>3</v>
      </c>
      <c r="AY1821" s="98">
        <v>2</v>
      </c>
      <c r="AZ1821" s="98">
        <v>4</v>
      </c>
      <c r="BA1821" s="98">
        <v>2</v>
      </c>
      <c r="BB1821" s="98">
        <v>2</v>
      </c>
      <c r="BC1821" s="98">
        <v>2</v>
      </c>
      <c r="BD1821" s="98"/>
      <c r="BE1821" s="98"/>
      <c r="BF1821" s="98">
        <v>3</v>
      </c>
      <c r="BG1821" s="98">
        <v>2</v>
      </c>
      <c r="BH1821" s="98">
        <v>3</v>
      </c>
      <c r="BI1821" s="98">
        <v>3</v>
      </c>
      <c r="BJ1821" s="98">
        <v>3</v>
      </c>
      <c r="BK1821" s="98">
        <v>2</v>
      </c>
      <c r="BL1821" s="98">
        <v>3</v>
      </c>
      <c r="BM1821" s="98">
        <v>3</v>
      </c>
      <c r="BN1821" s="99">
        <v>3</v>
      </c>
    </row>
    <row r="1822" spans="42:66">
      <c r="AP1822" s="17"/>
      <c r="AQ1822" s="100" t="s">
        <v>155</v>
      </c>
      <c r="AR1822" s="97"/>
      <c r="AS1822" s="98">
        <v>3</v>
      </c>
      <c r="AT1822" s="98">
        <v>3</v>
      </c>
      <c r="AU1822" s="98">
        <v>3</v>
      </c>
      <c r="AV1822" s="98">
        <v>3</v>
      </c>
      <c r="AW1822" s="98"/>
      <c r="AX1822" s="98">
        <v>2</v>
      </c>
      <c r="AY1822" s="98">
        <v>3</v>
      </c>
      <c r="AZ1822" s="98">
        <v>2</v>
      </c>
      <c r="BA1822" s="98">
        <v>3</v>
      </c>
      <c r="BB1822" s="98">
        <v>2</v>
      </c>
      <c r="BC1822" s="98">
        <v>3</v>
      </c>
      <c r="BD1822" s="98"/>
      <c r="BE1822" s="98"/>
      <c r="BF1822" s="98">
        <v>4</v>
      </c>
      <c r="BG1822" s="98">
        <v>2</v>
      </c>
      <c r="BH1822" s="98">
        <v>2</v>
      </c>
      <c r="BI1822" s="98">
        <v>3</v>
      </c>
      <c r="BJ1822" s="98">
        <v>2</v>
      </c>
      <c r="BK1822" s="98">
        <v>4</v>
      </c>
      <c r="BL1822" s="98">
        <v>2</v>
      </c>
      <c r="BM1822" s="98">
        <v>3</v>
      </c>
      <c r="BN1822" s="99">
        <v>3</v>
      </c>
    </row>
    <row r="1823" spans="42:66">
      <c r="AP1823" s="17"/>
      <c r="AQ1823" s="100" t="s">
        <v>156</v>
      </c>
      <c r="AR1823" s="97"/>
      <c r="AS1823" s="98">
        <v>3</v>
      </c>
      <c r="AT1823" s="98">
        <v>2</v>
      </c>
      <c r="AU1823" s="98">
        <v>2</v>
      </c>
      <c r="AV1823" s="98">
        <v>2</v>
      </c>
      <c r="AW1823" s="98"/>
      <c r="AX1823" s="98">
        <v>2</v>
      </c>
      <c r="AY1823" s="98">
        <v>3</v>
      </c>
      <c r="AZ1823" s="98">
        <v>3</v>
      </c>
      <c r="BA1823" s="98">
        <v>3</v>
      </c>
      <c r="BB1823" s="98">
        <v>3</v>
      </c>
      <c r="BC1823" s="98">
        <v>3</v>
      </c>
      <c r="BD1823" s="98"/>
      <c r="BE1823" s="98"/>
      <c r="BF1823" s="98">
        <v>3</v>
      </c>
      <c r="BG1823" s="98">
        <v>2</v>
      </c>
      <c r="BH1823" s="98">
        <v>3</v>
      </c>
      <c r="BI1823" s="98">
        <v>2</v>
      </c>
      <c r="BJ1823" s="98">
        <v>2</v>
      </c>
      <c r="BK1823" s="98">
        <v>3</v>
      </c>
      <c r="BL1823" s="98">
        <v>2</v>
      </c>
      <c r="BM1823" s="98">
        <v>3</v>
      </c>
      <c r="BN1823" s="99">
        <v>4</v>
      </c>
    </row>
    <row r="1824" spans="42:66">
      <c r="AP1824" s="17"/>
      <c r="AQ1824" s="100" t="s">
        <v>157</v>
      </c>
      <c r="AR1824" s="97"/>
      <c r="AS1824" s="98">
        <v>3</v>
      </c>
      <c r="AT1824" s="98">
        <v>4</v>
      </c>
      <c r="AU1824" s="98">
        <v>4</v>
      </c>
      <c r="AV1824" s="98">
        <v>4</v>
      </c>
      <c r="AW1824" s="98"/>
      <c r="AX1824" s="98">
        <v>2</v>
      </c>
      <c r="AY1824" s="98">
        <v>2</v>
      </c>
      <c r="AZ1824" s="98">
        <v>2</v>
      </c>
      <c r="BA1824" s="98">
        <v>5</v>
      </c>
      <c r="BB1824" s="98">
        <v>2</v>
      </c>
      <c r="BC1824" s="98">
        <v>3</v>
      </c>
      <c r="BD1824" s="98"/>
      <c r="BE1824" s="98"/>
      <c r="BF1824" s="98">
        <v>3</v>
      </c>
      <c r="BG1824" s="98">
        <v>2</v>
      </c>
      <c r="BH1824" s="98">
        <v>2</v>
      </c>
      <c r="BI1824" s="98">
        <v>2</v>
      </c>
      <c r="BJ1824" s="98">
        <v>4</v>
      </c>
      <c r="BK1824" s="98">
        <v>2</v>
      </c>
      <c r="BL1824" s="98">
        <v>3</v>
      </c>
      <c r="BM1824" s="98">
        <v>3</v>
      </c>
      <c r="BN1824" s="99">
        <v>2</v>
      </c>
    </row>
    <row r="1825" spans="42:66">
      <c r="AP1825" s="15" t="s">
        <v>98</v>
      </c>
      <c r="AQ1825" s="93" t="s">
        <v>140</v>
      </c>
      <c r="AR1825" s="94"/>
      <c r="AS1825" s="95"/>
      <c r="AT1825" s="95">
        <v>3</v>
      </c>
      <c r="AU1825" s="95">
        <v>3</v>
      </c>
      <c r="AV1825" s="95">
        <v>3</v>
      </c>
      <c r="AW1825" s="95"/>
      <c r="AX1825" s="95"/>
      <c r="AY1825" s="95"/>
      <c r="AZ1825" s="95"/>
      <c r="BA1825" s="95"/>
      <c r="BB1825" s="95"/>
      <c r="BC1825" s="95"/>
      <c r="BD1825" s="95"/>
      <c r="BE1825" s="95"/>
      <c r="BF1825" s="95"/>
      <c r="BG1825" s="95"/>
      <c r="BH1825" s="95"/>
      <c r="BI1825" s="95"/>
      <c r="BJ1825" s="95"/>
      <c r="BK1825" s="95"/>
      <c r="BL1825" s="95"/>
      <c r="BM1825" s="95"/>
      <c r="BN1825" s="96"/>
    </row>
    <row r="1826" spans="42:66">
      <c r="AP1826" s="17"/>
      <c r="AQ1826" s="100" t="s">
        <v>141</v>
      </c>
      <c r="AR1826" s="97"/>
      <c r="AS1826" s="98"/>
      <c r="AT1826" s="98">
        <v>4</v>
      </c>
      <c r="AU1826" s="98">
        <v>3</v>
      </c>
      <c r="AV1826" s="98">
        <v>2</v>
      </c>
      <c r="AW1826" s="98"/>
      <c r="AX1826" s="98"/>
      <c r="AY1826" s="98"/>
      <c r="AZ1826" s="98"/>
      <c r="BA1826" s="98"/>
      <c r="BB1826" s="98"/>
      <c r="BC1826" s="98"/>
      <c r="BD1826" s="98"/>
      <c r="BE1826" s="98"/>
      <c r="BF1826" s="98"/>
      <c r="BG1826" s="98"/>
      <c r="BH1826" s="98"/>
      <c r="BI1826" s="98"/>
      <c r="BJ1826" s="98"/>
      <c r="BK1826" s="98"/>
      <c r="BL1826" s="98"/>
      <c r="BM1826" s="98"/>
      <c r="BN1826" s="99"/>
    </row>
    <row r="1827" spans="42:66">
      <c r="AP1827" s="17"/>
      <c r="AQ1827" s="100" t="s">
        <v>142</v>
      </c>
      <c r="AR1827" s="97"/>
      <c r="AS1827" s="98"/>
      <c r="AT1827" s="98">
        <v>3</v>
      </c>
      <c r="AU1827" s="98">
        <v>4</v>
      </c>
      <c r="AV1827" s="98">
        <v>4</v>
      </c>
      <c r="AW1827" s="98"/>
      <c r="AX1827" s="98"/>
      <c r="AY1827" s="98"/>
      <c r="AZ1827" s="98"/>
      <c r="BA1827" s="98"/>
      <c r="BB1827" s="98"/>
      <c r="BC1827" s="98"/>
      <c r="BD1827" s="98"/>
      <c r="BE1827" s="98"/>
      <c r="BF1827" s="98"/>
      <c r="BG1827" s="98"/>
      <c r="BH1827" s="98"/>
      <c r="BI1827" s="98"/>
      <c r="BJ1827" s="98"/>
      <c r="BK1827" s="98"/>
      <c r="BL1827" s="98"/>
      <c r="BM1827" s="98"/>
      <c r="BN1827" s="99"/>
    </row>
    <row r="1828" spans="42:66">
      <c r="AP1828" s="17"/>
      <c r="AQ1828" s="100" t="s">
        <v>143</v>
      </c>
      <c r="AR1828" s="97"/>
      <c r="AS1828" s="98"/>
      <c r="AT1828" s="98">
        <v>5</v>
      </c>
      <c r="AU1828" s="98">
        <v>4</v>
      </c>
      <c r="AV1828" s="98">
        <v>5</v>
      </c>
      <c r="AW1828" s="98"/>
      <c r="AX1828" s="98"/>
      <c r="AY1828" s="98"/>
      <c r="AZ1828" s="98"/>
      <c r="BA1828" s="98"/>
      <c r="BB1828" s="98"/>
      <c r="BC1828" s="98"/>
      <c r="BD1828" s="98"/>
      <c r="BE1828" s="98"/>
      <c r="BF1828" s="98"/>
      <c r="BG1828" s="98"/>
      <c r="BH1828" s="98"/>
      <c r="BI1828" s="98"/>
      <c r="BJ1828" s="98"/>
      <c r="BK1828" s="98"/>
      <c r="BL1828" s="98"/>
      <c r="BM1828" s="98"/>
      <c r="BN1828" s="99"/>
    </row>
    <row r="1829" spans="42:66">
      <c r="AP1829" s="17"/>
      <c r="AQ1829" s="100" t="s">
        <v>144</v>
      </c>
      <c r="AR1829" s="97"/>
      <c r="AS1829" s="98"/>
      <c r="AT1829" s="98">
        <v>3</v>
      </c>
      <c r="AU1829" s="98">
        <v>3</v>
      </c>
      <c r="AV1829" s="98">
        <v>3</v>
      </c>
      <c r="AW1829" s="98"/>
      <c r="AX1829" s="98"/>
      <c r="AY1829" s="98"/>
      <c r="AZ1829" s="98"/>
      <c r="BA1829" s="98"/>
      <c r="BB1829" s="98"/>
      <c r="BC1829" s="98"/>
      <c r="BD1829" s="98"/>
      <c r="BE1829" s="98"/>
      <c r="BF1829" s="98"/>
      <c r="BG1829" s="98"/>
      <c r="BH1829" s="98"/>
      <c r="BI1829" s="98"/>
      <c r="BJ1829" s="98"/>
      <c r="BK1829" s="98"/>
      <c r="BL1829" s="98"/>
      <c r="BM1829" s="98"/>
      <c r="BN1829" s="99"/>
    </row>
    <row r="1830" spans="42:66">
      <c r="AP1830" s="17"/>
      <c r="AQ1830" s="100" t="s">
        <v>145</v>
      </c>
      <c r="AR1830" s="97"/>
      <c r="AS1830" s="98"/>
      <c r="AT1830" s="98">
        <v>2</v>
      </c>
      <c r="AU1830" s="98">
        <v>3</v>
      </c>
      <c r="AV1830" s="98">
        <v>2</v>
      </c>
      <c r="AW1830" s="98"/>
      <c r="AX1830" s="98"/>
      <c r="AY1830" s="98"/>
      <c r="AZ1830" s="98"/>
      <c r="BA1830" s="98"/>
      <c r="BB1830" s="98"/>
      <c r="BC1830" s="98"/>
      <c r="BD1830" s="98"/>
      <c r="BE1830" s="98"/>
      <c r="BF1830" s="98"/>
      <c r="BG1830" s="98"/>
      <c r="BH1830" s="98"/>
      <c r="BI1830" s="98"/>
      <c r="BJ1830" s="98"/>
      <c r="BK1830" s="98"/>
      <c r="BL1830" s="98"/>
      <c r="BM1830" s="98"/>
      <c r="BN1830" s="99"/>
    </row>
    <row r="1831" spans="42:66">
      <c r="AP1831" s="17"/>
      <c r="AQ1831" s="100" t="s">
        <v>146</v>
      </c>
      <c r="AR1831" s="97"/>
      <c r="AS1831" s="98"/>
      <c r="AT1831" s="98">
        <v>4</v>
      </c>
      <c r="AU1831" s="98">
        <v>4</v>
      </c>
      <c r="AV1831" s="98">
        <v>5</v>
      </c>
      <c r="AW1831" s="98"/>
      <c r="AX1831" s="98"/>
      <c r="AY1831" s="98"/>
      <c r="AZ1831" s="98"/>
      <c r="BA1831" s="98"/>
      <c r="BB1831" s="98"/>
      <c r="BC1831" s="98"/>
      <c r="BD1831" s="98"/>
      <c r="BE1831" s="98"/>
      <c r="BF1831" s="98"/>
      <c r="BG1831" s="98"/>
      <c r="BH1831" s="98"/>
      <c r="BI1831" s="98"/>
      <c r="BJ1831" s="98"/>
      <c r="BK1831" s="98"/>
      <c r="BL1831" s="98"/>
      <c r="BM1831" s="98"/>
      <c r="BN1831" s="99"/>
    </row>
    <row r="1832" spans="42:66">
      <c r="AP1832" s="17"/>
      <c r="AQ1832" s="100" t="s">
        <v>147</v>
      </c>
      <c r="AR1832" s="97"/>
      <c r="AS1832" s="98"/>
      <c r="AT1832" s="98">
        <v>3</v>
      </c>
      <c r="AU1832" s="98">
        <v>3</v>
      </c>
      <c r="AV1832" s="98">
        <v>3</v>
      </c>
      <c r="AW1832" s="98"/>
      <c r="AX1832" s="98"/>
      <c r="AY1832" s="98"/>
      <c r="AZ1832" s="98"/>
      <c r="BA1832" s="98"/>
      <c r="BB1832" s="98"/>
      <c r="BC1832" s="98"/>
      <c r="BD1832" s="98"/>
      <c r="BE1832" s="98"/>
      <c r="BF1832" s="98"/>
      <c r="BG1832" s="98"/>
      <c r="BH1832" s="98"/>
      <c r="BI1832" s="98"/>
      <c r="BJ1832" s="98"/>
      <c r="BK1832" s="98"/>
      <c r="BL1832" s="98"/>
      <c r="BM1832" s="98"/>
      <c r="BN1832" s="99"/>
    </row>
    <row r="1833" spans="42:66">
      <c r="AP1833" s="17"/>
      <c r="AQ1833" s="100" t="s">
        <v>148</v>
      </c>
      <c r="AR1833" s="97"/>
      <c r="AS1833" s="98"/>
      <c r="AT1833" s="98">
        <v>3</v>
      </c>
      <c r="AU1833" s="98">
        <v>3</v>
      </c>
      <c r="AV1833" s="98">
        <v>2</v>
      </c>
      <c r="AW1833" s="98"/>
      <c r="AX1833" s="98"/>
      <c r="AY1833" s="98"/>
      <c r="AZ1833" s="98"/>
      <c r="BA1833" s="98"/>
      <c r="BB1833" s="98"/>
      <c r="BC1833" s="98"/>
      <c r="BD1833" s="98"/>
      <c r="BE1833" s="98"/>
      <c r="BF1833" s="98"/>
      <c r="BG1833" s="98"/>
      <c r="BH1833" s="98"/>
      <c r="BI1833" s="98"/>
      <c r="BJ1833" s="98"/>
      <c r="BK1833" s="98"/>
      <c r="BL1833" s="98"/>
      <c r="BM1833" s="98"/>
      <c r="BN1833" s="99"/>
    </row>
    <row r="1834" spans="42:66">
      <c r="AP1834" s="17"/>
      <c r="AQ1834" s="100" t="s">
        <v>149</v>
      </c>
      <c r="AR1834" s="97"/>
      <c r="AS1834" s="98"/>
      <c r="AT1834" s="98">
        <v>3</v>
      </c>
      <c r="AU1834" s="98">
        <v>3</v>
      </c>
      <c r="AV1834" s="98">
        <v>2</v>
      </c>
      <c r="AW1834" s="98"/>
      <c r="AX1834" s="98"/>
      <c r="AY1834" s="98"/>
      <c r="AZ1834" s="98"/>
      <c r="BA1834" s="98"/>
      <c r="BB1834" s="98"/>
      <c r="BC1834" s="98"/>
      <c r="BD1834" s="98"/>
      <c r="BE1834" s="98"/>
      <c r="BF1834" s="98"/>
      <c r="BG1834" s="98"/>
      <c r="BH1834" s="98"/>
      <c r="BI1834" s="98"/>
      <c r="BJ1834" s="98"/>
      <c r="BK1834" s="98"/>
      <c r="BL1834" s="98"/>
      <c r="BM1834" s="98"/>
      <c r="BN1834" s="99"/>
    </row>
    <row r="1835" spans="42:66">
      <c r="AP1835" s="17"/>
      <c r="AQ1835" s="100" t="s">
        <v>150</v>
      </c>
      <c r="AR1835" s="97"/>
      <c r="AS1835" s="98"/>
      <c r="AT1835" s="98">
        <v>3</v>
      </c>
      <c r="AU1835" s="98">
        <v>4</v>
      </c>
      <c r="AV1835" s="98">
        <v>3</v>
      </c>
      <c r="AW1835" s="98"/>
      <c r="AX1835" s="98"/>
      <c r="AY1835" s="98"/>
      <c r="AZ1835" s="98"/>
      <c r="BA1835" s="98"/>
      <c r="BB1835" s="98"/>
      <c r="BC1835" s="98"/>
      <c r="BD1835" s="98"/>
      <c r="BE1835" s="98"/>
      <c r="BF1835" s="98"/>
      <c r="BG1835" s="98"/>
      <c r="BH1835" s="98"/>
      <c r="BI1835" s="98"/>
      <c r="BJ1835" s="98"/>
      <c r="BK1835" s="98"/>
      <c r="BL1835" s="98"/>
      <c r="BM1835" s="98"/>
      <c r="BN1835" s="99"/>
    </row>
    <row r="1836" spans="42:66">
      <c r="AP1836" s="17"/>
      <c r="AQ1836" s="100" t="s">
        <v>151</v>
      </c>
      <c r="AR1836" s="97"/>
      <c r="AS1836" s="98"/>
      <c r="AT1836" s="98">
        <v>4</v>
      </c>
      <c r="AU1836" s="98">
        <v>2</v>
      </c>
      <c r="AV1836" s="98">
        <v>4</v>
      </c>
      <c r="AW1836" s="98"/>
      <c r="AX1836" s="98"/>
      <c r="AY1836" s="98"/>
      <c r="AZ1836" s="98"/>
      <c r="BA1836" s="98"/>
      <c r="BB1836" s="98"/>
      <c r="BC1836" s="98"/>
      <c r="BD1836" s="98"/>
      <c r="BE1836" s="98"/>
      <c r="BF1836" s="98"/>
      <c r="BG1836" s="98"/>
      <c r="BH1836" s="98"/>
      <c r="BI1836" s="98"/>
      <c r="BJ1836" s="98"/>
      <c r="BK1836" s="98"/>
      <c r="BL1836" s="98"/>
      <c r="BM1836" s="98"/>
      <c r="BN1836" s="99"/>
    </row>
    <row r="1837" spans="42:66">
      <c r="AP1837" s="17"/>
      <c r="AQ1837" s="100" t="s">
        <v>152</v>
      </c>
      <c r="AR1837" s="97"/>
      <c r="AS1837" s="98"/>
      <c r="AT1837" s="98">
        <v>3</v>
      </c>
      <c r="AU1837" s="98">
        <v>4</v>
      </c>
      <c r="AV1837" s="98">
        <v>3</v>
      </c>
      <c r="AW1837" s="98"/>
      <c r="AX1837" s="98"/>
      <c r="AY1837" s="98"/>
      <c r="AZ1837" s="98"/>
      <c r="BA1837" s="98"/>
      <c r="BB1837" s="98"/>
      <c r="BC1837" s="98"/>
      <c r="BD1837" s="98"/>
      <c r="BE1837" s="98"/>
      <c r="BF1837" s="98"/>
      <c r="BG1837" s="98"/>
      <c r="BH1837" s="98"/>
      <c r="BI1837" s="98"/>
      <c r="BJ1837" s="98"/>
      <c r="BK1837" s="98"/>
      <c r="BL1837" s="98"/>
      <c r="BM1837" s="98"/>
      <c r="BN1837" s="99"/>
    </row>
    <row r="1838" spans="42:66">
      <c r="AP1838" s="17"/>
      <c r="AQ1838" s="100" t="s">
        <v>153</v>
      </c>
      <c r="AR1838" s="97"/>
      <c r="AS1838" s="98"/>
      <c r="AT1838" s="98">
        <v>4</v>
      </c>
      <c r="AU1838" s="98">
        <v>3</v>
      </c>
      <c r="AV1838" s="98">
        <v>3</v>
      </c>
      <c r="AW1838" s="98"/>
      <c r="AX1838" s="98"/>
      <c r="AY1838" s="98"/>
      <c r="AZ1838" s="98"/>
      <c r="BA1838" s="98"/>
      <c r="BB1838" s="98"/>
      <c r="BC1838" s="98"/>
      <c r="BD1838" s="98"/>
      <c r="BE1838" s="98"/>
      <c r="BF1838" s="98"/>
      <c r="BG1838" s="98"/>
      <c r="BH1838" s="98"/>
      <c r="BI1838" s="98"/>
      <c r="BJ1838" s="98"/>
      <c r="BK1838" s="98"/>
      <c r="BL1838" s="98"/>
      <c r="BM1838" s="98"/>
      <c r="BN1838" s="99"/>
    </row>
    <row r="1839" spans="42:66">
      <c r="AP1839" s="17"/>
      <c r="AQ1839" s="100" t="s">
        <v>154</v>
      </c>
      <c r="AR1839" s="97"/>
      <c r="AS1839" s="98"/>
      <c r="AT1839" s="98">
        <v>3</v>
      </c>
      <c r="AU1839" s="98">
        <v>2</v>
      </c>
      <c r="AV1839" s="98">
        <v>3</v>
      </c>
      <c r="AW1839" s="98"/>
      <c r="AX1839" s="98"/>
      <c r="AY1839" s="98"/>
      <c r="AZ1839" s="98"/>
      <c r="BA1839" s="98"/>
      <c r="BB1839" s="98"/>
      <c r="BC1839" s="98"/>
      <c r="BD1839" s="98"/>
      <c r="BE1839" s="98"/>
      <c r="BF1839" s="98"/>
      <c r="BG1839" s="98"/>
      <c r="BH1839" s="98"/>
      <c r="BI1839" s="98"/>
      <c r="BJ1839" s="98"/>
      <c r="BK1839" s="98"/>
      <c r="BL1839" s="98"/>
      <c r="BM1839" s="98"/>
      <c r="BN1839" s="99"/>
    </row>
    <row r="1840" spans="42:66">
      <c r="AP1840" s="17"/>
      <c r="AQ1840" s="100" t="s">
        <v>155</v>
      </c>
      <c r="AR1840" s="97"/>
      <c r="AS1840" s="98"/>
      <c r="AT1840" s="98">
        <v>2</v>
      </c>
      <c r="AU1840" s="98">
        <v>2</v>
      </c>
      <c r="AV1840" s="98">
        <v>2</v>
      </c>
      <c r="AW1840" s="98"/>
      <c r="AX1840" s="98"/>
      <c r="AY1840" s="98"/>
      <c r="AZ1840" s="98"/>
      <c r="BA1840" s="98"/>
      <c r="BB1840" s="98"/>
      <c r="BC1840" s="98"/>
      <c r="BD1840" s="98"/>
      <c r="BE1840" s="98"/>
      <c r="BF1840" s="98"/>
      <c r="BG1840" s="98"/>
      <c r="BH1840" s="98"/>
      <c r="BI1840" s="98"/>
      <c r="BJ1840" s="98"/>
      <c r="BK1840" s="98"/>
      <c r="BL1840" s="98"/>
      <c r="BM1840" s="98"/>
      <c r="BN1840" s="99"/>
    </row>
    <row r="1841" spans="42:66">
      <c r="AP1841" s="17"/>
      <c r="AQ1841" s="100" t="s">
        <v>156</v>
      </c>
      <c r="AR1841" s="97"/>
      <c r="AS1841" s="98"/>
      <c r="AT1841" s="98">
        <v>3</v>
      </c>
      <c r="AU1841" s="98">
        <v>3</v>
      </c>
      <c r="AV1841" s="98">
        <v>2</v>
      </c>
      <c r="AW1841" s="98"/>
      <c r="AX1841" s="98"/>
      <c r="AY1841" s="98"/>
      <c r="AZ1841" s="98"/>
      <c r="BA1841" s="98"/>
      <c r="BB1841" s="98"/>
      <c r="BC1841" s="98"/>
      <c r="BD1841" s="98"/>
      <c r="BE1841" s="98"/>
      <c r="BF1841" s="98"/>
      <c r="BG1841" s="98"/>
      <c r="BH1841" s="98"/>
      <c r="BI1841" s="98"/>
      <c r="BJ1841" s="98"/>
      <c r="BK1841" s="98"/>
      <c r="BL1841" s="98"/>
      <c r="BM1841" s="98"/>
      <c r="BN1841" s="99"/>
    </row>
    <row r="1842" spans="42:66">
      <c r="AP1842" s="17"/>
      <c r="AQ1842" s="100" t="s">
        <v>157</v>
      </c>
      <c r="AR1842" s="97"/>
      <c r="AS1842" s="98"/>
      <c r="AT1842" s="98">
        <v>3</v>
      </c>
      <c r="AU1842" s="98">
        <v>4</v>
      </c>
      <c r="AV1842" s="98">
        <v>3</v>
      </c>
      <c r="AW1842" s="98"/>
      <c r="AX1842" s="98"/>
      <c r="AY1842" s="98"/>
      <c r="AZ1842" s="98"/>
      <c r="BA1842" s="98"/>
      <c r="BB1842" s="98"/>
      <c r="BC1842" s="98"/>
      <c r="BD1842" s="98"/>
      <c r="BE1842" s="98"/>
      <c r="BF1842" s="98"/>
      <c r="BG1842" s="98"/>
      <c r="BH1842" s="98"/>
      <c r="BI1842" s="98"/>
      <c r="BJ1842" s="98"/>
      <c r="BK1842" s="98"/>
      <c r="BL1842" s="98"/>
      <c r="BM1842" s="98"/>
      <c r="BN1842" s="99"/>
    </row>
    <row r="1843" spans="42:66">
      <c r="AP1843" s="15" t="s">
        <v>101</v>
      </c>
      <c r="AQ1843" s="93" t="s">
        <v>140</v>
      </c>
      <c r="AR1843" s="94"/>
      <c r="AS1843" s="95">
        <v>5</v>
      </c>
      <c r="AT1843" s="95"/>
      <c r="AU1843" s="95">
        <v>4</v>
      </c>
      <c r="AV1843" s="95">
        <v>4</v>
      </c>
      <c r="AW1843" s="95"/>
      <c r="AX1843" s="95"/>
      <c r="AY1843" s="95"/>
      <c r="AZ1843" s="95"/>
      <c r="BA1843" s="95"/>
      <c r="BB1843" s="95"/>
      <c r="BC1843" s="95"/>
      <c r="BD1843" s="95"/>
      <c r="BE1843" s="95"/>
      <c r="BF1843" s="95"/>
      <c r="BG1843" s="95"/>
      <c r="BH1843" s="95"/>
      <c r="BI1843" s="95"/>
      <c r="BJ1843" s="95"/>
      <c r="BK1843" s="95"/>
      <c r="BL1843" s="95"/>
      <c r="BM1843" s="95"/>
      <c r="BN1843" s="96"/>
    </row>
    <row r="1844" spans="42:66">
      <c r="AP1844" s="17"/>
      <c r="AQ1844" s="100" t="s">
        <v>141</v>
      </c>
      <c r="AR1844" s="97"/>
      <c r="AS1844" s="98">
        <v>4</v>
      </c>
      <c r="AT1844" s="98"/>
      <c r="AU1844" s="98">
        <v>3</v>
      </c>
      <c r="AV1844" s="98">
        <v>5</v>
      </c>
      <c r="AW1844" s="98"/>
      <c r="AX1844" s="98"/>
      <c r="AY1844" s="98"/>
      <c r="AZ1844" s="98"/>
      <c r="BA1844" s="98"/>
      <c r="BB1844" s="98"/>
      <c r="BC1844" s="98"/>
      <c r="BD1844" s="98"/>
      <c r="BE1844" s="98"/>
      <c r="BF1844" s="98"/>
      <c r="BG1844" s="98"/>
      <c r="BH1844" s="98"/>
      <c r="BI1844" s="98"/>
      <c r="BJ1844" s="98"/>
      <c r="BK1844" s="98"/>
      <c r="BL1844" s="98"/>
      <c r="BM1844" s="98"/>
      <c r="BN1844" s="99"/>
    </row>
    <row r="1845" spans="42:66">
      <c r="AP1845" s="17"/>
      <c r="AQ1845" s="100" t="s">
        <v>142</v>
      </c>
      <c r="AR1845" s="97"/>
      <c r="AS1845" s="98">
        <v>4</v>
      </c>
      <c r="AT1845" s="98"/>
      <c r="AU1845" s="98">
        <v>3</v>
      </c>
      <c r="AV1845" s="98">
        <v>5</v>
      </c>
      <c r="AW1845" s="98"/>
      <c r="AX1845" s="98"/>
      <c r="AY1845" s="98"/>
      <c r="AZ1845" s="98"/>
      <c r="BA1845" s="98"/>
      <c r="BB1845" s="98"/>
      <c r="BC1845" s="98"/>
      <c r="BD1845" s="98"/>
      <c r="BE1845" s="98"/>
      <c r="BF1845" s="98"/>
      <c r="BG1845" s="98"/>
      <c r="BH1845" s="98"/>
      <c r="BI1845" s="98"/>
      <c r="BJ1845" s="98"/>
      <c r="BK1845" s="98"/>
      <c r="BL1845" s="98"/>
      <c r="BM1845" s="98"/>
      <c r="BN1845" s="99"/>
    </row>
    <row r="1846" spans="42:66">
      <c r="AP1846" s="17"/>
      <c r="AQ1846" s="100" t="s">
        <v>143</v>
      </c>
      <c r="AR1846" s="97"/>
      <c r="AS1846" s="98">
        <v>4</v>
      </c>
      <c r="AT1846" s="98"/>
      <c r="AU1846" s="98">
        <v>7</v>
      </c>
      <c r="AV1846" s="98">
        <v>4</v>
      </c>
      <c r="AW1846" s="98"/>
      <c r="AX1846" s="98"/>
      <c r="AY1846" s="98"/>
      <c r="AZ1846" s="98"/>
      <c r="BA1846" s="98"/>
      <c r="BB1846" s="98"/>
      <c r="BC1846" s="98"/>
      <c r="BD1846" s="98"/>
      <c r="BE1846" s="98"/>
      <c r="BF1846" s="98"/>
      <c r="BG1846" s="98"/>
      <c r="BH1846" s="98"/>
      <c r="BI1846" s="98"/>
      <c r="BJ1846" s="98"/>
      <c r="BK1846" s="98"/>
      <c r="BL1846" s="98"/>
      <c r="BM1846" s="98"/>
      <c r="BN1846" s="99"/>
    </row>
    <row r="1847" spans="42:66">
      <c r="AP1847" s="17"/>
      <c r="AQ1847" s="100" t="s">
        <v>144</v>
      </c>
      <c r="AR1847" s="97"/>
      <c r="AS1847" s="98">
        <v>4</v>
      </c>
      <c r="AT1847" s="98"/>
      <c r="AU1847" s="98">
        <v>4</v>
      </c>
      <c r="AV1847" s="98">
        <v>3</v>
      </c>
      <c r="AW1847" s="98"/>
      <c r="AX1847" s="98"/>
      <c r="AY1847" s="98"/>
      <c r="AZ1847" s="98"/>
      <c r="BA1847" s="98"/>
      <c r="BB1847" s="98"/>
      <c r="BC1847" s="98"/>
      <c r="BD1847" s="98"/>
      <c r="BE1847" s="98"/>
      <c r="BF1847" s="98"/>
      <c r="BG1847" s="98"/>
      <c r="BH1847" s="98"/>
      <c r="BI1847" s="98"/>
      <c r="BJ1847" s="98"/>
      <c r="BK1847" s="98"/>
      <c r="BL1847" s="98"/>
      <c r="BM1847" s="98"/>
      <c r="BN1847" s="99"/>
    </row>
    <row r="1848" spans="42:66">
      <c r="AP1848" s="17"/>
      <c r="AQ1848" s="100" t="s">
        <v>145</v>
      </c>
      <c r="AR1848" s="97"/>
      <c r="AS1848" s="98">
        <v>3</v>
      </c>
      <c r="AT1848" s="98"/>
      <c r="AU1848" s="98">
        <v>3</v>
      </c>
      <c r="AV1848" s="98">
        <v>3</v>
      </c>
      <c r="AW1848" s="98"/>
      <c r="AX1848" s="98"/>
      <c r="AY1848" s="98"/>
      <c r="AZ1848" s="98"/>
      <c r="BA1848" s="98"/>
      <c r="BB1848" s="98"/>
      <c r="BC1848" s="98"/>
      <c r="BD1848" s="98"/>
      <c r="BE1848" s="98"/>
      <c r="BF1848" s="98"/>
      <c r="BG1848" s="98"/>
      <c r="BH1848" s="98"/>
      <c r="BI1848" s="98"/>
      <c r="BJ1848" s="98"/>
      <c r="BK1848" s="98"/>
      <c r="BL1848" s="98"/>
      <c r="BM1848" s="98"/>
      <c r="BN1848" s="99"/>
    </row>
    <row r="1849" spans="42:66">
      <c r="AP1849" s="17"/>
      <c r="AQ1849" s="100" t="s">
        <v>146</v>
      </c>
      <c r="AR1849" s="97"/>
      <c r="AS1849" s="98">
        <v>4</v>
      </c>
      <c r="AT1849" s="98"/>
      <c r="AU1849" s="98">
        <v>4</v>
      </c>
      <c r="AV1849" s="98">
        <v>4</v>
      </c>
      <c r="AW1849" s="98"/>
      <c r="AX1849" s="98"/>
      <c r="AY1849" s="98"/>
      <c r="AZ1849" s="98"/>
      <c r="BA1849" s="98"/>
      <c r="BB1849" s="98"/>
      <c r="BC1849" s="98"/>
      <c r="BD1849" s="98"/>
      <c r="BE1849" s="98"/>
      <c r="BF1849" s="98"/>
      <c r="BG1849" s="98"/>
      <c r="BH1849" s="98"/>
      <c r="BI1849" s="98"/>
      <c r="BJ1849" s="98"/>
      <c r="BK1849" s="98"/>
      <c r="BL1849" s="98"/>
      <c r="BM1849" s="98"/>
      <c r="BN1849" s="99"/>
    </row>
    <row r="1850" spans="42:66">
      <c r="AP1850" s="17"/>
      <c r="AQ1850" s="100" t="s">
        <v>147</v>
      </c>
      <c r="AR1850" s="97"/>
      <c r="AS1850" s="98">
        <v>4</v>
      </c>
      <c r="AT1850" s="98"/>
      <c r="AU1850" s="98">
        <v>3</v>
      </c>
      <c r="AV1850" s="98">
        <v>3</v>
      </c>
      <c r="AW1850" s="98"/>
      <c r="AX1850" s="98"/>
      <c r="AY1850" s="98"/>
      <c r="AZ1850" s="98"/>
      <c r="BA1850" s="98"/>
      <c r="BB1850" s="98"/>
      <c r="BC1850" s="98"/>
      <c r="BD1850" s="98"/>
      <c r="BE1850" s="98"/>
      <c r="BF1850" s="98"/>
      <c r="BG1850" s="98"/>
      <c r="BH1850" s="98"/>
      <c r="BI1850" s="98"/>
      <c r="BJ1850" s="98"/>
      <c r="BK1850" s="98"/>
      <c r="BL1850" s="98"/>
      <c r="BM1850" s="98"/>
      <c r="BN1850" s="99"/>
    </row>
    <row r="1851" spans="42:66">
      <c r="AP1851" s="17"/>
      <c r="AQ1851" s="100" t="s">
        <v>148</v>
      </c>
      <c r="AR1851" s="97"/>
      <c r="AS1851" s="98">
        <v>4</v>
      </c>
      <c r="AT1851" s="98"/>
      <c r="AU1851" s="98">
        <v>4</v>
      </c>
      <c r="AV1851" s="98">
        <v>3</v>
      </c>
      <c r="AW1851" s="98"/>
      <c r="AX1851" s="98"/>
      <c r="AY1851" s="98"/>
      <c r="AZ1851" s="98"/>
      <c r="BA1851" s="98"/>
      <c r="BB1851" s="98"/>
      <c r="BC1851" s="98"/>
      <c r="BD1851" s="98"/>
      <c r="BE1851" s="98"/>
      <c r="BF1851" s="98"/>
      <c r="BG1851" s="98"/>
      <c r="BH1851" s="98"/>
      <c r="BI1851" s="98"/>
      <c r="BJ1851" s="98"/>
      <c r="BK1851" s="98"/>
      <c r="BL1851" s="98"/>
      <c r="BM1851" s="98"/>
      <c r="BN1851" s="99"/>
    </row>
    <row r="1852" spans="42:66">
      <c r="AP1852" s="17"/>
      <c r="AQ1852" s="100" t="s">
        <v>149</v>
      </c>
      <c r="AR1852" s="97"/>
      <c r="AS1852" s="98">
        <v>3</v>
      </c>
      <c r="AT1852" s="98"/>
      <c r="AU1852" s="98">
        <v>4</v>
      </c>
      <c r="AV1852" s="98">
        <v>4</v>
      </c>
      <c r="AW1852" s="98"/>
      <c r="AX1852" s="98"/>
      <c r="AY1852" s="98"/>
      <c r="AZ1852" s="98"/>
      <c r="BA1852" s="98"/>
      <c r="BB1852" s="98"/>
      <c r="BC1852" s="98"/>
      <c r="BD1852" s="98"/>
      <c r="BE1852" s="98"/>
      <c r="BF1852" s="98"/>
      <c r="BG1852" s="98"/>
      <c r="BH1852" s="98"/>
      <c r="BI1852" s="98"/>
      <c r="BJ1852" s="98"/>
      <c r="BK1852" s="98"/>
      <c r="BL1852" s="98"/>
      <c r="BM1852" s="98"/>
      <c r="BN1852" s="99"/>
    </row>
    <row r="1853" spans="42:66">
      <c r="AP1853" s="17"/>
      <c r="AQ1853" s="100" t="s">
        <v>150</v>
      </c>
      <c r="AR1853" s="97"/>
      <c r="AS1853" s="98">
        <v>4</v>
      </c>
      <c r="AT1853" s="98"/>
      <c r="AU1853" s="98">
        <v>4</v>
      </c>
      <c r="AV1853" s="98">
        <v>4</v>
      </c>
      <c r="AW1853" s="98"/>
      <c r="AX1853" s="98"/>
      <c r="AY1853" s="98"/>
      <c r="AZ1853" s="98"/>
      <c r="BA1853" s="98"/>
      <c r="BB1853" s="98"/>
      <c r="BC1853" s="98"/>
      <c r="BD1853" s="98"/>
      <c r="BE1853" s="98"/>
      <c r="BF1853" s="98"/>
      <c r="BG1853" s="98"/>
      <c r="BH1853" s="98"/>
      <c r="BI1853" s="98"/>
      <c r="BJ1853" s="98"/>
      <c r="BK1853" s="98"/>
      <c r="BL1853" s="98"/>
      <c r="BM1853" s="98"/>
      <c r="BN1853" s="99"/>
    </row>
    <row r="1854" spans="42:66">
      <c r="AP1854" s="17"/>
      <c r="AQ1854" s="100" t="s">
        <v>151</v>
      </c>
      <c r="AR1854" s="97"/>
      <c r="AS1854" s="98">
        <v>3</v>
      </c>
      <c r="AT1854" s="98"/>
      <c r="AU1854" s="98">
        <v>2</v>
      </c>
      <c r="AV1854" s="98">
        <v>4</v>
      </c>
      <c r="AW1854" s="98"/>
      <c r="AX1854" s="98"/>
      <c r="AY1854" s="98"/>
      <c r="AZ1854" s="98"/>
      <c r="BA1854" s="98"/>
      <c r="BB1854" s="98"/>
      <c r="BC1854" s="98"/>
      <c r="BD1854" s="98"/>
      <c r="BE1854" s="98"/>
      <c r="BF1854" s="98"/>
      <c r="BG1854" s="98"/>
      <c r="BH1854" s="98"/>
      <c r="BI1854" s="98"/>
      <c r="BJ1854" s="98"/>
      <c r="BK1854" s="98"/>
      <c r="BL1854" s="98"/>
      <c r="BM1854" s="98"/>
      <c r="BN1854" s="99"/>
    </row>
    <row r="1855" spans="42:66">
      <c r="AP1855" s="17"/>
      <c r="AQ1855" s="100" t="s">
        <v>152</v>
      </c>
      <c r="AR1855" s="97"/>
      <c r="AS1855" s="98">
        <v>2</v>
      </c>
      <c r="AT1855" s="98"/>
      <c r="AU1855" s="98">
        <v>2</v>
      </c>
      <c r="AV1855" s="98">
        <v>2</v>
      </c>
      <c r="AW1855" s="98"/>
      <c r="AX1855" s="98"/>
      <c r="AY1855" s="98"/>
      <c r="AZ1855" s="98"/>
      <c r="BA1855" s="98"/>
      <c r="BB1855" s="98"/>
      <c r="BC1855" s="98"/>
      <c r="BD1855" s="98"/>
      <c r="BE1855" s="98"/>
      <c r="BF1855" s="98"/>
      <c r="BG1855" s="98"/>
      <c r="BH1855" s="98"/>
      <c r="BI1855" s="98"/>
      <c r="BJ1855" s="98"/>
      <c r="BK1855" s="98"/>
      <c r="BL1855" s="98"/>
      <c r="BM1855" s="98"/>
      <c r="BN1855" s="99"/>
    </row>
    <row r="1856" spans="42:66">
      <c r="AP1856" s="17"/>
      <c r="AQ1856" s="100" t="s">
        <v>153</v>
      </c>
      <c r="AR1856" s="97"/>
      <c r="AS1856" s="98">
        <v>5</v>
      </c>
      <c r="AT1856" s="98"/>
      <c r="AU1856" s="98">
        <v>4</v>
      </c>
      <c r="AV1856" s="98">
        <v>4</v>
      </c>
      <c r="AW1856" s="98"/>
      <c r="AX1856" s="98"/>
      <c r="AY1856" s="98"/>
      <c r="AZ1856" s="98"/>
      <c r="BA1856" s="98"/>
      <c r="BB1856" s="98"/>
      <c r="BC1856" s="98"/>
      <c r="BD1856" s="98"/>
      <c r="BE1856" s="98"/>
      <c r="BF1856" s="98"/>
      <c r="BG1856" s="98"/>
      <c r="BH1856" s="98"/>
      <c r="BI1856" s="98"/>
      <c r="BJ1856" s="98"/>
      <c r="BK1856" s="98"/>
      <c r="BL1856" s="98"/>
      <c r="BM1856" s="98"/>
      <c r="BN1856" s="99"/>
    </row>
    <row r="1857" spans="42:66">
      <c r="AP1857" s="17"/>
      <c r="AQ1857" s="100" t="s">
        <v>154</v>
      </c>
      <c r="AR1857" s="97"/>
      <c r="AS1857" s="98">
        <v>3</v>
      </c>
      <c r="AT1857" s="98"/>
      <c r="AU1857" s="98">
        <v>5</v>
      </c>
      <c r="AV1857" s="98">
        <v>3</v>
      </c>
      <c r="AW1857" s="98"/>
      <c r="AX1857" s="98"/>
      <c r="AY1857" s="98"/>
      <c r="AZ1857" s="98"/>
      <c r="BA1857" s="98"/>
      <c r="BB1857" s="98"/>
      <c r="BC1857" s="98"/>
      <c r="BD1857" s="98"/>
      <c r="BE1857" s="98"/>
      <c r="BF1857" s="98"/>
      <c r="BG1857" s="98"/>
      <c r="BH1857" s="98"/>
      <c r="BI1857" s="98"/>
      <c r="BJ1857" s="98"/>
      <c r="BK1857" s="98"/>
      <c r="BL1857" s="98"/>
      <c r="BM1857" s="98"/>
      <c r="BN1857" s="99"/>
    </row>
    <row r="1858" spans="42:66">
      <c r="AP1858" s="17"/>
      <c r="AQ1858" s="100" t="s">
        <v>155</v>
      </c>
      <c r="AR1858" s="97"/>
      <c r="AS1858" s="98">
        <v>3</v>
      </c>
      <c r="AT1858" s="98"/>
      <c r="AU1858" s="98">
        <v>3</v>
      </c>
      <c r="AV1858" s="98">
        <v>2</v>
      </c>
      <c r="AW1858" s="98"/>
      <c r="AX1858" s="98"/>
      <c r="AY1858" s="98"/>
      <c r="AZ1858" s="98"/>
      <c r="BA1858" s="98"/>
      <c r="BB1858" s="98"/>
      <c r="BC1858" s="98"/>
      <c r="BD1858" s="98"/>
      <c r="BE1858" s="98"/>
      <c r="BF1858" s="98"/>
      <c r="BG1858" s="98"/>
      <c r="BH1858" s="98"/>
      <c r="BI1858" s="98"/>
      <c r="BJ1858" s="98"/>
      <c r="BK1858" s="98"/>
      <c r="BL1858" s="98"/>
      <c r="BM1858" s="98"/>
      <c r="BN1858" s="99"/>
    </row>
    <row r="1859" spans="42:66">
      <c r="AP1859" s="17"/>
      <c r="AQ1859" s="100" t="s">
        <v>156</v>
      </c>
      <c r="AR1859" s="97"/>
      <c r="AS1859" s="98">
        <v>3</v>
      </c>
      <c r="AT1859" s="98"/>
      <c r="AU1859" s="98">
        <v>3</v>
      </c>
      <c r="AV1859" s="98">
        <v>4</v>
      </c>
      <c r="AW1859" s="98"/>
      <c r="AX1859" s="98"/>
      <c r="AY1859" s="98"/>
      <c r="AZ1859" s="98"/>
      <c r="BA1859" s="98"/>
      <c r="BB1859" s="98"/>
      <c r="BC1859" s="98"/>
      <c r="BD1859" s="98"/>
      <c r="BE1859" s="98"/>
      <c r="BF1859" s="98"/>
      <c r="BG1859" s="98"/>
      <c r="BH1859" s="98"/>
      <c r="BI1859" s="98"/>
      <c r="BJ1859" s="98"/>
      <c r="BK1859" s="98"/>
      <c r="BL1859" s="98"/>
      <c r="BM1859" s="98"/>
      <c r="BN1859" s="99"/>
    </row>
    <row r="1860" spans="42:66">
      <c r="AP1860" s="17"/>
      <c r="AQ1860" s="100" t="s">
        <v>157</v>
      </c>
      <c r="AR1860" s="97"/>
      <c r="AS1860" s="98">
        <v>3</v>
      </c>
      <c r="AT1860" s="98"/>
      <c r="AU1860" s="98">
        <v>4</v>
      </c>
      <c r="AV1860" s="98">
        <v>4</v>
      </c>
      <c r="AW1860" s="98"/>
      <c r="AX1860" s="98"/>
      <c r="AY1860" s="98"/>
      <c r="AZ1860" s="98"/>
      <c r="BA1860" s="98"/>
      <c r="BB1860" s="98"/>
      <c r="BC1860" s="98"/>
      <c r="BD1860" s="98"/>
      <c r="BE1860" s="98"/>
      <c r="BF1860" s="98"/>
      <c r="BG1860" s="98"/>
      <c r="BH1860" s="98"/>
      <c r="BI1860" s="98"/>
      <c r="BJ1860" s="98"/>
      <c r="BK1860" s="98"/>
      <c r="BL1860" s="98"/>
      <c r="BM1860" s="98"/>
      <c r="BN1860" s="99"/>
    </row>
    <row r="1861" spans="42:66">
      <c r="AP1861" s="15" t="s">
        <v>166</v>
      </c>
      <c r="AQ1861" s="93" t="s">
        <v>140</v>
      </c>
      <c r="AR1861" s="94"/>
      <c r="AS1861" s="95"/>
      <c r="AT1861" s="95"/>
      <c r="AU1861" s="95"/>
      <c r="AV1861" s="95"/>
      <c r="AW1861" s="95"/>
      <c r="AX1861" s="95"/>
      <c r="AY1861" s="95"/>
      <c r="AZ1861" s="95"/>
      <c r="BA1861" s="95"/>
      <c r="BB1861" s="95"/>
      <c r="BC1861" s="95"/>
      <c r="BD1861" s="95"/>
      <c r="BE1861" s="95"/>
      <c r="BF1861" s="95"/>
      <c r="BG1861" s="95"/>
      <c r="BH1861" s="95"/>
      <c r="BI1861" s="95"/>
      <c r="BJ1861" s="95"/>
      <c r="BK1861" s="95"/>
      <c r="BL1861" s="95"/>
      <c r="BM1861" s="95">
        <v>5</v>
      </c>
      <c r="BN1861" s="96"/>
    </row>
    <row r="1862" spans="42:66">
      <c r="AP1862" s="17"/>
      <c r="AQ1862" s="100" t="s">
        <v>141</v>
      </c>
      <c r="AR1862" s="97"/>
      <c r="AS1862" s="98"/>
      <c r="AT1862" s="98"/>
      <c r="AU1862" s="98"/>
      <c r="AV1862" s="98"/>
      <c r="AW1862" s="98"/>
      <c r="AX1862" s="98"/>
      <c r="AY1862" s="98"/>
      <c r="AZ1862" s="98"/>
      <c r="BA1862" s="98"/>
      <c r="BB1862" s="98"/>
      <c r="BC1862" s="98"/>
      <c r="BD1862" s="98"/>
      <c r="BE1862" s="98"/>
      <c r="BF1862" s="98"/>
      <c r="BG1862" s="98"/>
      <c r="BH1862" s="98"/>
      <c r="BI1862" s="98"/>
      <c r="BJ1862" s="98"/>
      <c r="BK1862" s="98"/>
      <c r="BL1862" s="98"/>
      <c r="BM1862" s="98">
        <v>5</v>
      </c>
      <c r="BN1862" s="99"/>
    </row>
    <row r="1863" spans="42:66">
      <c r="AP1863" s="17"/>
      <c r="AQ1863" s="100" t="s">
        <v>142</v>
      </c>
      <c r="AR1863" s="97"/>
      <c r="AS1863" s="98"/>
      <c r="AT1863" s="98"/>
      <c r="AU1863" s="98"/>
      <c r="AV1863" s="98"/>
      <c r="AW1863" s="98"/>
      <c r="AX1863" s="98"/>
      <c r="AY1863" s="98"/>
      <c r="AZ1863" s="98"/>
      <c r="BA1863" s="98"/>
      <c r="BB1863" s="98"/>
      <c r="BC1863" s="98"/>
      <c r="BD1863" s="98"/>
      <c r="BE1863" s="98"/>
      <c r="BF1863" s="98"/>
      <c r="BG1863" s="98"/>
      <c r="BH1863" s="98"/>
      <c r="BI1863" s="98"/>
      <c r="BJ1863" s="98"/>
      <c r="BK1863" s="98"/>
      <c r="BL1863" s="98"/>
      <c r="BM1863" s="98">
        <v>4</v>
      </c>
      <c r="BN1863" s="99"/>
    </row>
    <row r="1864" spans="42:66">
      <c r="AP1864" s="17"/>
      <c r="AQ1864" s="100" t="s">
        <v>143</v>
      </c>
      <c r="AR1864" s="97"/>
      <c r="AS1864" s="98"/>
      <c r="AT1864" s="98"/>
      <c r="AU1864" s="98"/>
      <c r="AV1864" s="98"/>
      <c r="AW1864" s="98"/>
      <c r="AX1864" s="98"/>
      <c r="AY1864" s="98"/>
      <c r="AZ1864" s="98"/>
      <c r="BA1864" s="98"/>
      <c r="BB1864" s="98"/>
      <c r="BC1864" s="98"/>
      <c r="BD1864" s="98"/>
      <c r="BE1864" s="98"/>
      <c r="BF1864" s="98"/>
      <c r="BG1864" s="98"/>
      <c r="BH1864" s="98"/>
      <c r="BI1864" s="98"/>
      <c r="BJ1864" s="98"/>
      <c r="BK1864" s="98"/>
      <c r="BL1864" s="98"/>
      <c r="BM1864" s="98">
        <v>7</v>
      </c>
      <c r="BN1864" s="99"/>
    </row>
    <row r="1865" spans="42:66">
      <c r="AP1865" s="17"/>
      <c r="AQ1865" s="100" t="s">
        <v>144</v>
      </c>
      <c r="AR1865" s="97"/>
      <c r="AS1865" s="98"/>
      <c r="AT1865" s="98"/>
      <c r="AU1865" s="98"/>
      <c r="AV1865" s="98"/>
      <c r="AW1865" s="98"/>
      <c r="AX1865" s="98"/>
      <c r="AY1865" s="98"/>
      <c r="AZ1865" s="98"/>
      <c r="BA1865" s="98"/>
      <c r="BB1865" s="98"/>
      <c r="BC1865" s="98"/>
      <c r="BD1865" s="98"/>
      <c r="BE1865" s="98"/>
      <c r="BF1865" s="98"/>
      <c r="BG1865" s="98"/>
      <c r="BH1865" s="98"/>
      <c r="BI1865" s="98"/>
      <c r="BJ1865" s="98"/>
      <c r="BK1865" s="98"/>
      <c r="BL1865" s="98"/>
      <c r="BM1865" s="98">
        <v>4</v>
      </c>
      <c r="BN1865" s="99"/>
    </row>
    <row r="1866" spans="42:66">
      <c r="AP1866" s="17"/>
      <c r="AQ1866" s="100" t="s">
        <v>145</v>
      </c>
      <c r="AR1866" s="97"/>
      <c r="AS1866" s="98"/>
      <c r="AT1866" s="98"/>
      <c r="AU1866" s="98"/>
      <c r="AV1866" s="98"/>
      <c r="AW1866" s="98"/>
      <c r="AX1866" s="98"/>
      <c r="AY1866" s="98"/>
      <c r="AZ1866" s="98"/>
      <c r="BA1866" s="98"/>
      <c r="BB1866" s="98"/>
      <c r="BC1866" s="98"/>
      <c r="BD1866" s="98"/>
      <c r="BE1866" s="98"/>
      <c r="BF1866" s="98"/>
      <c r="BG1866" s="98"/>
      <c r="BH1866" s="98"/>
      <c r="BI1866" s="98"/>
      <c r="BJ1866" s="98"/>
      <c r="BK1866" s="98"/>
      <c r="BL1866" s="98"/>
      <c r="BM1866" s="98">
        <v>3</v>
      </c>
      <c r="BN1866" s="99"/>
    </row>
    <row r="1867" spans="42:66">
      <c r="AP1867" s="17"/>
      <c r="AQ1867" s="100" t="s">
        <v>146</v>
      </c>
      <c r="AR1867" s="97"/>
      <c r="AS1867" s="98"/>
      <c r="AT1867" s="98"/>
      <c r="AU1867" s="98"/>
      <c r="AV1867" s="98"/>
      <c r="AW1867" s="98"/>
      <c r="AX1867" s="98"/>
      <c r="AY1867" s="98"/>
      <c r="AZ1867" s="98"/>
      <c r="BA1867" s="98"/>
      <c r="BB1867" s="98"/>
      <c r="BC1867" s="98"/>
      <c r="BD1867" s="98"/>
      <c r="BE1867" s="98"/>
      <c r="BF1867" s="98"/>
      <c r="BG1867" s="98"/>
      <c r="BH1867" s="98"/>
      <c r="BI1867" s="98"/>
      <c r="BJ1867" s="98"/>
      <c r="BK1867" s="98"/>
      <c r="BL1867" s="98"/>
      <c r="BM1867" s="98">
        <v>5</v>
      </c>
      <c r="BN1867" s="99"/>
    </row>
    <row r="1868" spans="42:66">
      <c r="AP1868" s="17"/>
      <c r="AQ1868" s="100" t="s">
        <v>147</v>
      </c>
      <c r="AR1868" s="97"/>
      <c r="AS1868" s="98"/>
      <c r="AT1868" s="98"/>
      <c r="AU1868" s="98"/>
      <c r="AV1868" s="98"/>
      <c r="AW1868" s="98"/>
      <c r="AX1868" s="98"/>
      <c r="AY1868" s="98"/>
      <c r="AZ1868" s="98"/>
      <c r="BA1868" s="98"/>
      <c r="BB1868" s="98"/>
      <c r="BC1868" s="98"/>
      <c r="BD1868" s="98"/>
      <c r="BE1868" s="98"/>
      <c r="BF1868" s="98"/>
      <c r="BG1868" s="98"/>
      <c r="BH1868" s="98"/>
      <c r="BI1868" s="98"/>
      <c r="BJ1868" s="98"/>
      <c r="BK1868" s="98"/>
      <c r="BL1868" s="98"/>
      <c r="BM1868" s="98">
        <v>3</v>
      </c>
      <c r="BN1868" s="99"/>
    </row>
    <row r="1869" spans="42:66">
      <c r="AP1869" s="17"/>
      <c r="AQ1869" s="100" t="s">
        <v>148</v>
      </c>
      <c r="AR1869" s="97"/>
      <c r="AS1869" s="98"/>
      <c r="AT1869" s="98"/>
      <c r="AU1869" s="98"/>
      <c r="AV1869" s="98"/>
      <c r="AW1869" s="98"/>
      <c r="AX1869" s="98"/>
      <c r="AY1869" s="98"/>
      <c r="AZ1869" s="98"/>
      <c r="BA1869" s="98"/>
      <c r="BB1869" s="98"/>
      <c r="BC1869" s="98"/>
      <c r="BD1869" s="98"/>
      <c r="BE1869" s="98"/>
      <c r="BF1869" s="98"/>
      <c r="BG1869" s="98"/>
      <c r="BH1869" s="98"/>
      <c r="BI1869" s="98"/>
      <c r="BJ1869" s="98"/>
      <c r="BK1869" s="98"/>
      <c r="BL1869" s="98"/>
      <c r="BM1869" s="98">
        <v>5</v>
      </c>
      <c r="BN1869" s="99"/>
    </row>
    <row r="1870" spans="42:66">
      <c r="AP1870" s="17"/>
      <c r="AQ1870" s="100" t="s">
        <v>149</v>
      </c>
      <c r="AR1870" s="97"/>
      <c r="AS1870" s="98"/>
      <c r="AT1870" s="98"/>
      <c r="AU1870" s="98"/>
      <c r="AV1870" s="98"/>
      <c r="AW1870" s="98"/>
      <c r="AX1870" s="98"/>
      <c r="AY1870" s="98"/>
      <c r="AZ1870" s="98"/>
      <c r="BA1870" s="98"/>
      <c r="BB1870" s="98"/>
      <c r="BC1870" s="98"/>
      <c r="BD1870" s="98"/>
      <c r="BE1870" s="98"/>
      <c r="BF1870" s="98"/>
      <c r="BG1870" s="98"/>
      <c r="BH1870" s="98"/>
      <c r="BI1870" s="98"/>
      <c r="BJ1870" s="98"/>
      <c r="BK1870" s="98"/>
      <c r="BL1870" s="98"/>
      <c r="BM1870" s="98">
        <v>4</v>
      </c>
      <c r="BN1870" s="99"/>
    </row>
    <row r="1871" spans="42:66">
      <c r="AP1871" s="17"/>
      <c r="AQ1871" s="100" t="s">
        <v>150</v>
      </c>
      <c r="AR1871" s="97"/>
      <c r="AS1871" s="98"/>
      <c r="AT1871" s="98"/>
      <c r="AU1871" s="98"/>
      <c r="AV1871" s="98"/>
      <c r="AW1871" s="98"/>
      <c r="AX1871" s="98"/>
      <c r="AY1871" s="98"/>
      <c r="AZ1871" s="98"/>
      <c r="BA1871" s="98"/>
      <c r="BB1871" s="98"/>
      <c r="BC1871" s="98"/>
      <c r="BD1871" s="98"/>
      <c r="BE1871" s="98"/>
      <c r="BF1871" s="98"/>
      <c r="BG1871" s="98"/>
      <c r="BH1871" s="98"/>
      <c r="BI1871" s="98"/>
      <c r="BJ1871" s="98"/>
      <c r="BK1871" s="98"/>
      <c r="BL1871" s="98"/>
      <c r="BM1871" s="98">
        <v>2</v>
      </c>
      <c r="BN1871" s="99"/>
    </row>
    <row r="1872" spans="42:66">
      <c r="AP1872" s="17"/>
      <c r="AQ1872" s="100" t="s">
        <v>151</v>
      </c>
      <c r="AR1872" s="97"/>
      <c r="AS1872" s="98"/>
      <c r="AT1872" s="98"/>
      <c r="AU1872" s="98"/>
      <c r="AV1872" s="98"/>
      <c r="AW1872" s="98"/>
      <c r="AX1872" s="98"/>
      <c r="AY1872" s="98"/>
      <c r="AZ1872" s="98"/>
      <c r="BA1872" s="98"/>
      <c r="BB1872" s="98"/>
      <c r="BC1872" s="98"/>
      <c r="BD1872" s="98"/>
      <c r="BE1872" s="98"/>
      <c r="BF1872" s="98"/>
      <c r="BG1872" s="98"/>
      <c r="BH1872" s="98"/>
      <c r="BI1872" s="98"/>
      <c r="BJ1872" s="98"/>
      <c r="BK1872" s="98"/>
      <c r="BL1872" s="98"/>
      <c r="BM1872" s="98">
        <v>5</v>
      </c>
      <c r="BN1872" s="99"/>
    </row>
    <row r="1873" spans="42:66">
      <c r="AP1873" s="17"/>
      <c r="AQ1873" s="100" t="s">
        <v>152</v>
      </c>
      <c r="AR1873" s="97"/>
      <c r="AS1873" s="98"/>
      <c r="AT1873" s="98"/>
      <c r="AU1873" s="98"/>
      <c r="AV1873" s="98"/>
      <c r="AW1873" s="98"/>
      <c r="AX1873" s="98"/>
      <c r="AY1873" s="98"/>
      <c r="AZ1873" s="98"/>
      <c r="BA1873" s="98"/>
      <c r="BB1873" s="98"/>
      <c r="BC1873" s="98"/>
      <c r="BD1873" s="98"/>
      <c r="BE1873" s="98"/>
      <c r="BF1873" s="98"/>
      <c r="BG1873" s="98"/>
      <c r="BH1873" s="98"/>
      <c r="BI1873" s="98"/>
      <c r="BJ1873" s="98"/>
      <c r="BK1873" s="98"/>
      <c r="BL1873" s="98"/>
      <c r="BM1873" s="98">
        <v>5</v>
      </c>
      <c r="BN1873" s="99"/>
    </row>
    <row r="1874" spans="42:66">
      <c r="AP1874" s="17"/>
      <c r="AQ1874" s="100" t="s">
        <v>153</v>
      </c>
      <c r="AR1874" s="97"/>
      <c r="AS1874" s="98"/>
      <c r="AT1874" s="98"/>
      <c r="AU1874" s="98"/>
      <c r="AV1874" s="98"/>
      <c r="AW1874" s="98"/>
      <c r="AX1874" s="98"/>
      <c r="AY1874" s="98"/>
      <c r="AZ1874" s="98"/>
      <c r="BA1874" s="98"/>
      <c r="BB1874" s="98"/>
      <c r="BC1874" s="98"/>
      <c r="BD1874" s="98"/>
      <c r="BE1874" s="98"/>
      <c r="BF1874" s="98"/>
      <c r="BG1874" s="98"/>
      <c r="BH1874" s="98"/>
      <c r="BI1874" s="98"/>
      <c r="BJ1874" s="98"/>
      <c r="BK1874" s="98"/>
      <c r="BL1874" s="98"/>
      <c r="BM1874" s="98">
        <v>5</v>
      </c>
      <c r="BN1874" s="99"/>
    </row>
    <row r="1875" spans="42:66">
      <c r="AP1875" s="17"/>
      <c r="AQ1875" s="100" t="s">
        <v>154</v>
      </c>
      <c r="AR1875" s="97"/>
      <c r="AS1875" s="98"/>
      <c r="AT1875" s="98"/>
      <c r="AU1875" s="98"/>
      <c r="AV1875" s="98"/>
      <c r="AW1875" s="98"/>
      <c r="AX1875" s="98"/>
      <c r="AY1875" s="98"/>
      <c r="AZ1875" s="98"/>
      <c r="BA1875" s="98"/>
      <c r="BB1875" s="98"/>
      <c r="BC1875" s="98"/>
      <c r="BD1875" s="98"/>
      <c r="BE1875" s="98"/>
      <c r="BF1875" s="98"/>
      <c r="BG1875" s="98"/>
      <c r="BH1875" s="98"/>
      <c r="BI1875" s="98"/>
      <c r="BJ1875" s="98"/>
      <c r="BK1875" s="98"/>
      <c r="BL1875" s="98"/>
      <c r="BM1875" s="98">
        <v>5</v>
      </c>
      <c r="BN1875" s="99"/>
    </row>
    <row r="1876" spans="42:66">
      <c r="AP1876" s="17"/>
      <c r="AQ1876" s="100" t="s">
        <v>155</v>
      </c>
      <c r="AR1876" s="97"/>
      <c r="AS1876" s="98"/>
      <c r="AT1876" s="98"/>
      <c r="AU1876" s="98"/>
      <c r="AV1876" s="98"/>
      <c r="AW1876" s="98"/>
      <c r="AX1876" s="98"/>
      <c r="AY1876" s="98"/>
      <c r="AZ1876" s="98"/>
      <c r="BA1876" s="98"/>
      <c r="BB1876" s="98"/>
      <c r="BC1876" s="98"/>
      <c r="BD1876" s="98"/>
      <c r="BE1876" s="98"/>
      <c r="BF1876" s="98"/>
      <c r="BG1876" s="98"/>
      <c r="BH1876" s="98"/>
      <c r="BI1876" s="98"/>
      <c r="BJ1876" s="98"/>
      <c r="BK1876" s="98"/>
      <c r="BL1876" s="98"/>
      <c r="BM1876" s="98">
        <v>4</v>
      </c>
      <c r="BN1876" s="99"/>
    </row>
    <row r="1877" spans="42:66">
      <c r="AP1877" s="17"/>
      <c r="AQ1877" s="100" t="s">
        <v>156</v>
      </c>
      <c r="AR1877" s="97"/>
      <c r="AS1877" s="98"/>
      <c r="AT1877" s="98"/>
      <c r="AU1877" s="98"/>
      <c r="AV1877" s="98"/>
      <c r="AW1877" s="98"/>
      <c r="AX1877" s="98"/>
      <c r="AY1877" s="98"/>
      <c r="AZ1877" s="98"/>
      <c r="BA1877" s="98"/>
      <c r="BB1877" s="98"/>
      <c r="BC1877" s="98"/>
      <c r="BD1877" s="98"/>
      <c r="BE1877" s="98"/>
      <c r="BF1877" s="98"/>
      <c r="BG1877" s="98"/>
      <c r="BH1877" s="98"/>
      <c r="BI1877" s="98"/>
      <c r="BJ1877" s="98"/>
      <c r="BK1877" s="98"/>
      <c r="BL1877" s="98"/>
      <c r="BM1877" s="98">
        <v>3</v>
      </c>
      <c r="BN1877" s="99"/>
    </row>
    <row r="1878" spans="42:66">
      <c r="AP1878" s="17"/>
      <c r="AQ1878" s="100" t="s">
        <v>157</v>
      </c>
      <c r="AR1878" s="97"/>
      <c r="AS1878" s="98"/>
      <c r="AT1878" s="98"/>
      <c r="AU1878" s="98"/>
      <c r="AV1878" s="98"/>
      <c r="AW1878" s="98"/>
      <c r="AX1878" s="98"/>
      <c r="AY1878" s="98"/>
      <c r="AZ1878" s="98"/>
      <c r="BA1878" s="98"/>
      <c r="BB1878" s="98"/>
      <c r="BC1878" s="98"/>
      <c r="BD1878" s="98"/>
      <c r="BE1878" s="98"/>
      <c r="BF1878" s="98"/>
      <c r="BG1878" s="98"/>
      <c r="BH1878" s="98"/>
      <c r="BI1878" s="98"/>
      <c r="BJ1878" s="98"/>
      <c r="BK1878" s="98"/>
      <c r="BL1878" s="98"/>
      <c r="BM1878" s="98">
        <v>4</v>
      </c>
      <c r="BN1878" s="99"/>
    </row>
    <row r="1879" spans="42:66">
      <c r="AP1879" s="15" t="s">
        <v>58</v>
      </c>
      <c r="AQ1879" s="93" t="s">
        <v>140</v>
      </c>
      <c r="AR1879" s="94"/>
      <c r="AS1879" s="95"/>
      <c r="AT1879" s="95"/>
      <c r="AU1879" s="95"/>
      <c r="AV1879" s="95"/>
      <c r="AW1879" s="95"/>
      <c r="AX1879" s="95"/>
      <c r="AY1879" s="95"/>
      <c r="AZ1879" s="95"/>
      <c r="BA1879" s="95"/>
      <c r="BB1879" s="95"/>
      <c r="BC1879" s="95"/>
      <c r="BD1879" s="95"/>
      <c r="BE1879" s="95"/>
      <c r="BF1879" s="95">
        <v>4</v>
      </c>
      <c r="BG1879" s="95">
        <v>3</v>
      </c>
      <c r="BH1879" s="95">
        <v>4</v>
      </c>
      <c r="BI1879" s="95">
        <v>3</v>
      </c>
      <c r="BJ1879" s="95"/>
      <c r="BK1879" s="95"/>
      <c r="BL1879" s="95"/>
      <c r="BM1879" s="95"/>
      <c r="BN1879" s="96">
        <v>3</v>
      </c>
    </row>
    <row r="1880" spans="42:66">
      <c r="AP1880" s="17"/>
      <c r="AQ1880" s="100" t="s">
        <v>141</v>
      </c>
      <c r="AR1880" s="97"/>
      <c r="AS1880" s="98"/>
      <c r="AT1880" s="98"/>
      <c r="AU1880" s="98"/>
      <c r="AV1880" s="98"/>
      <c r="AW1880" s="98"/>
      <c r="AX1880" s="98"/>
      <c r="AY1880" s="98"/>
      <c r="AZ1880" s="98"/>
      <c r="BA1880" s="98"/>
      <c r="BB1880" s="98"/>
      <c r="BC1880" s="98"/>
      <c r="BD1880" s="98"/>
      <c r="BE1880" s="98"/>
      <c r="BF1880" s="98">
        <v>2</v>
      </c>
      <c r="BG1880" s="98">
        <v>3</v>
      </c>
      <c r="BH1880" s="98">
        <v>3</v>
      </c>
      <c r="BI1880" s="98">
        <v>2</v>
      </c>
      <c r="BJ1880" s="98"/>
      <c r="BK1880" s="98"/>
      <c r="BL1880" s="98"/>
      <c r="BM1880" s="98"/>
      <c r="BN1880" s="99">
        <v>2</v>
      </c>
    </row>
    <row r="1881" spans="42:66">
      <c r="AP1881" s="17"/>
      <c r="AQ1881" s="100" t="s">
        <v>142</v>
      </c>
      <c r="AR1881" s="97"/>
      <c r="AS1881" s="98"/>
      <c r="AT1881" s="98"/>
      <c r="AU1881" s="98"/>
      <c r="AV1881" s="98"/>
      <c r="AW1881" s="98"/>
      <c r="AX1881" s="98"/>
      <c r="AY1881" s="98"/>
      <c r="AZ1881" s="98"/>
      <c r="BA1881" s="98"/>
      <c r="BB1881" s="98"/>
      <c r="BC1881" s="98"/>
      <c r="BD1881" s="98"/>
      <c r="BE1881" s="98"/>
      <c r="BF1881" s="98">
        <v>3</v>
      </c>
      <c r="BG1881" s="98">
        <v>4</v>
      </c>
      <c r="BH1881" s="98">
        <v>3</v>
      </c>
      <c r="BI1881" s="98">
        <v>3</v>
      </c>
      <c r="BJ1881" s="98"/>
      <c r="BK1881" s="98"/>
      <c r="BL1881" s="98"/>
      <c r="BM1881" s="98"/>
      <c r="BN1881" s="99">
        <v>4</v>
      </c>
    </row>
    <row r="1882" spans="42:66">
      <c r="AP1882" s="17"/>
      <c r="AQ1882" s="100" t="s">
        <v>143</v>
      </c>
      <c r="AR1882" s="97"/>
      <c r="AS1882" s="98"/>
      <c r="AT1882" s="98"/>
      <c r="AU1882" s="98"/>
      <c r="AV1882" s="98"/>
      <c r="AW1882" s="98"/>
      <c r="AX1882" s="98"/>
      <c r="AY1882" s="98"/>
      <c r="AZ1882" s="98"/>
      <c r="BA1882" s="98"/>
      <c r="BB1882" s="98"/>
      <c r="BC1882" s="98"/>
      <c r="BD1882" s="98"/>
      <c r="BE1882" s="98"/>
      <c r="BF1882" s="98">
        <v>4</v>
      </c>
      <c r="BG1882" s="98">
        <v>4</v>
      </c>
      <c r="BH1882" s="98">
        <v>5</v>
      </c>
      <c r="BI1882" s="98">
        <v>5</v>
      </c>
      <c r="BJ1882" s="98"/>
      <c r="BK1882" s="98"/>
      <c r="BL1882" s="98"/>
      <c r="BM1882" s="98"/>
      <c r="BN1882" s="99">
        <v>4</v>
      </c>
    </row>
    <row r="1883" spans="42:66">
      <c r="AP1883" s="17"/>
      <c r="AQ1883" s="100" t="s">
        <v>144</v>
      </c>
      <c r="AR1883" s="97"/>
      <c r="AS1883" s="98"/>
      <c r="AT1883" s="98"/>
      <c r="AU1883" s="98"/>
      <c r="AV1883" s="98"/>
      <c r="AW1883" s="98"/>
      <c r="AX1883" s="98"/>
      <c r="AY1883" s="98"/>
      <c r="AZ1883" s="98"/>
      <c r="BA1883" s="98"/>
      <c r="BB1883" s="98"/>
      <c r="BC1883" s="98"/>
      <c r="BD1883" s="98"/>
      <c r="BE1883" s="98"/>
      <c r="BF1883" s="98">
        <v>4</v>
      </c>
      <c r="BG1883" s="98">
        <v>3</v>
      </c>
      <c r="BH1883" s="98">
        <v>3</v>
      </c>
      <c r="BI1883" s="98">
        <v>3</v>
      </c>
      <c r="BJ1883" s="98"/>
      <c r="BK1883" s="98"/>
      <c r="BL1883" s="98"/>
      <c r="BM1883" s="98"/>
      <c r="BN1883" s="99">
        <v>4</v>
      </c>
    </row>
    <row r="1884" spans="42:66">
      <c r="AP1884" s="17"/>
      <c r="AQ1884" s="100" t="s">
        <v>145</v>
      </c>
      <c r="AR1884" s="97"/>
      <c r="AS1884" s="98"/>
      <c r="AT1884" s="98"/>
      <c r="AU1884" s="98"/>
      <c r="AV1884" s="98"/>
      <c r="AW1884" s="98"/>
      <c r="AX1884" s="98"/>
      <c r="AY1884" s="98"/>
      <c r="AZ1884" s="98"/>
      <c r="BA1884" s="98"/>
      <c r="BB1884" s="98"/>
      <c r="BC1884" s="98"/>
      <c r="BD1884" s="98"/>
      <c r="BE1884" s="98"/>
      <c r="BF1884" s="98">
        <v>3</v>
      </c>
      <c r="BG1884" s="98">
        <v>2</v>
      </c>
      <c r="BH1884" s="98">
        <v>3</v>
      </c>
      <c r="BI1884" s="98">
        <v>2</v>
      </c>
      <c r="BJ1884" s="98"/>
      <c r="BK1884" s="98"/>
      <c r="BL1884" s="98"/>
      <c r="BM1884" s="98"/>
      <c r="BN1884" s="99">
        <v>2</v>
      </c>
    </row>
    <row r="1885" spans="42:66">
      <c r="AP1885" s="17"/>
      <c r="AQ1885" s="100" t="s">
        <v>146</v>
      </c>
      <c r="AR1885" s="97"/>
      <c r="AS1885" s="98"/>
      <c r="AT1885" s="98"/>
      <c r="AU1885" s="98"/>
      <c r="AV1885" s="98"/>
      <c r="AW1885" s="98"/>
      <c r="AX1885" s="98"/>
      <c r="AY1885" s="98"/>
      <c r="AZ1885" s="98"/>
      <c r="BA1885" s="98"/>
      <c r="BB1885" s="98"/>
      <c r="BC1885" s="98"/>
      <c r="BD1885" s="98"/>
      <c r="BE1885" s="98"/>
      <c r="BF1885" s="98">
        <v>4</v>
      </c>
      <c r="BG1885" s="98">
        <v>3</v>
      </c>
      <c r="BH1885" s="98">
        <v>4</v>
      </c>
      <c r="BI1885" s="98">
        <v>3</v>
      </c>
      <c r="BJ1885" s="98"/>
      <c r="BK1885" s="98"/>
      <c r="BL1885" s="98"/>
      <c r="BM1885" s="98"/>
      <c r="BN1885" s="99">
        <v>4</v>
      </c>
    </row>
    <row r="1886" spans="42:66">
      <c r="AP1886" s="17"/>
      <c r="AQ1886" s="100" t="s">
        <v>147</v>
      </c>
      <c r="AR1886" s="97"/>
      <c r="AS1886" s="98"/>
      <c r="AT1886" s="98"/>
      <c r="AU1886" s="98"/>
      <c r="AV1886" s="98"/>
      <c r="AW1886" s="98"/>
      <c r="AX1886" s="98"/>
      <c r="AY1886" s="98"/>
      <c r="AZ1886" s="98"/>
      <c r="BA1886" s="98"/>
      <c r="BB1886" s="98"/>
      <c r="BC1886" s="98"/>
      <c r="BD1886" s="98"/>
      <c r="BE1886" s="98"/>
      <c r="BF1886" s="98">
        <v>3</v>
      </c>
      <c r="BG1886" s="98">
        <v>3</v>
      </c>
      <c r="BH1886" s="98">
        <v>3</v>
      </c>
      <c r="BI1886" s="98">
        <v>3</v>
      </c>
      <c r="BJ1886" s="98"/>
      <c r="BK1886" s="98"/>
      <c r="BL1886" s="98"/>
      <c r="BM1886" s="98"/>
      <c r="BN1886" s="99">
        <v>3</v>
      </c>
    </row>
    <row r="1887" spans="42:66">
      <c r="AP1887" s="17"/>
      <c r="AQ1887" s="100" t="s">
        <v>148</v>
      </c>
      <c r="AR1887" s="97"/>
      <c r="AS1887" s="98"/>
      <c r="AT1887" s="98"/>
      <c r="AU1887" s="98"/>
      <c r="AV1887" s="98"/>
      <c r="AW1887" s="98"/>
      <c r="AX1887" s="98"/>
      <c r="AY1887" s="98"/>
      <c r="AZ1887" s="98"/>
      <c r="BA1887" s="98"/>
      <c r="BB1887" s="98"/>
      <c r="BC1887" s="98"/>
      <c r="BD1887" s="98"/>
      <c r="BE1887" s="98"/>
      <c r="BF1887" s="98">
        <v>2</v>
      </c>
      <c r="BG1887" s="98">
        <v>4</v>
      </c>
      <c r="BH1887" s="98">
        <v>3</v>
      </c>
      <c r="BI1887" s="98">
        <v>3</v>
      </c>
      <c r="BJ1887" s="98"/>
      <c r="BK1887" s="98"/>
      <c r="BL1887" s="98"/>
      <c r="BM1887" s="98"/>
      <c r="BN1887" s="99">
        <v>2</v>
      </c>
    </row>
    <row r="1888" spans="42:66">
      <c r="AP1888" s="17"/>
      <c r="AQ1888" s="100" t="s">
        <v>149</v>
      </c>
      <c r="AR1888" s="97"/>
      <c r="AS1888" s="98"/>
      <c r="AT1888" s="98"/>
      <c r="AU1888" s="98"/>
      <c r="AV1888" s="98"/>
      <c r="AW1888" s="98"/>
      <c r="AX1888" s="98"/>
      <c r="AY1888" s="98"/>
      <c r="AZ1888" s="98"/>
      <c r="BA1888" s="98"/>
      <c r="BB1888" s="98"/>
      <c r="BC1888" s="98"/>
      <c r="BD1888" s="98"/>
      <c r="BE1888" s="98"/>
      <c r="BF1888" s="98">
        <v>3</v>
      </c>
      <c r="BG1888" s="98">
        <v>3</v>
      </c>
      <c r="BH1888" s="98">
        <v>2</v>
      </c>
      <c r="BI1888" s="98">
        <v>3</v>
      </c>
      <c r="BJ1888" s="98"/>
      <c r="BK1888" s="98"/>
      <c r="BL1888" s="98"/>
      <c r="BM1888" s="98"/>
      <c r="BN1888" s="99">
        <v>3</v>
      </c>
    </row>
    <row r="1889" spans="42:66">
      <c r="AP1889" s="17"/>
      <c r="AQ1889" s="100" t="s">
        <v>150</v>
      </c>
      <c r="AR1889" s="97"/>
      <c r="AS1889" s="98"/>
      <c r="AT1889" s="98"/>
      <c r="AU1889" s="98"/>
      <c r="AV1889" s="98"/>
      <c r="AW1889" s="98"/>
      <c r="AX1889" s="98"/>
      <c r="AY1889" s="98"/>
      <c r="AZ1889" s="98"/>
      <c r="BA1889" s="98"/>
      <c r="BB1889" s="98"/>
      <c r="BC1889" s="98"/>
      <c r="BD1889" s="98"/>
      <c r="BE1889" s="98"/>
      <c r="BF1889" s="98">
        <v>4</v>
      </c>
      <c r="BG1889" s="98">
        <v>2</v>
      </c>
      <c r="BH1889" s="98">
        <v>2</v>
      </c>
      <c r="BI1889" s="98">
        <v>2</v>
      </c>
      <c r="BJ1889" s="98"/>
      <c r="BK1889" s="98"/>
      <c r="BL1889" s="98"/>
      <c r="BM1889" s="98"/>
      <c r="BN1889" s="99">
        <v>3</v>
      </c>
    </row>
    <row r="1890" spans="42:66">
      <c r="AP1890" s="17"/>
      <c r="AQ1890" s="100" t="s">
        <v>151</v>
      </c>
      <c r="AR1890" s="97"/>
      <c r="AS1890" s="98"/>
      <c r="AT1890" s="98"/>
      <c r="AU1890" s="98"/>
      <c r="AV1890" s="98"/>
      <c r="AW1890" s="98"/>
      <c r="AX1890" s="98"/>
      <c r="AY1890" s="98"/>
      <c r="AZ1890" s="98"/>
      <c r="BA1890" s="98"/>
      <c r="BB1890" s="98"/>
      <c r="BC1890" s="98"/>
      <c r="BD1890" s="98"/>
      <c r="BE1890" s="98"/>
      <c r="BF1890" s="98">
        <v>3</v>
      </c>
      <c r="BG1890" s="98">
        <v>3</v>
      </c>
      <c r="BH1890" s="98">
        <v>4</v>
      </c>
      <c r="BI1890" s="98">
        <v>3</v>
      </c>
      <c r="BJ1890" s="98"/>
      <c r="BK1890" s="98"/>
      <c r="BL1890" s="98"/>
      <c r="BM1890" s="98"/>
      <c r="BN1890" s="99">
        <v>2</v>
      </c>
    </row>
    <row r="1891" spans="42:66">
      <c r="AP1891" s="17"/>
      <c r="AQ1891" s="100" t="s">
        <v>152</v>
      </c>
      <c r="AR1891" s="97"/>
      <c r="AS1891" s="98"/>
      <c r="AT1891" s="98"/>
      <c r="AU1891" s="98"/>
      <c r="AV1891" s="98"/>
      <c r="AW1891" s="98"/>
      <c r="AX1891" s="98"/>
      <c r="AY1891" s="98"/>
      <c r="AZ1891" s="98"/>
      <c r="BA1891" s="98"/>
      <c r="BB1891" s="98"/>
      <c r="BC1891" s="98"/>
      <c r="BD1891" s="98"/>
      <c r="BE1891" s="98"/>
      <c r="BF1891" s="98">
        <v>2</v>
      </c>
      <c r="BG1891" s="98">
        <v>3</v>
      </c>
      <c r="BH1891" s="98">
        <v>3</v>
      </c>
      <c r="BI1891" s="98">
        <v>2</v>
      </c>
      <c r="BJ1891" s="98"/>
      <c r="BK1891" s="98"/>
      <c r="BL1891" s="98"/>
      <c r="BM1891" s="98"/>
      <c r="BN1891" s="99">
        <v>2</v>
      </c>
    </row>
    <row r="1892" spans="42:66">
      <c r="AP1892" s="17"/>
      <c r="AQ1892" s="100" t="s">
        <v>153</v>
      </c>
      <c r="AR1892" s="97"/>
      <c r="AS1892" s="98"/>
      <c r="AT1892" s="98"/>
      <c r="AU1892" s="98"/>
      <c r="AV1892" s="98"/>
      <c r="AW1892" s="98"/>
      <c r="AX1892" s="98"/>
      <c r="AY1892" s="98"/>
      <c r="AZ1892" s="98"/>
      <c r="BA1892" s="98"/>
      <c r="BB1892" s="98"/>
      <c r="BC1892" s="98"/>
      <c r="BD1892" s="98"/>
      <c r="BE1892" s="98"/>
      <c r="BF1892" s="98">
        <v>4</v>
      </c>
      <c r="BG1892" s="98">
        <v>4</v>
      </c>
      <c r="BH1892" s="98">
        <v>5</v>
      </c>
      <c r="BI1892" s="98">
        <v>4</v>
      </c>
      <c r="BJ1892" s="98"/>
      <c r="BK1892" s="98"/>
      <c r="BL1892" s="98"/>
      <c r="BM1892" s="98"/>
      <c r="BN1892" s="99">
        <v>4</v>
      </c>
    </row>
    <row r="1893" spans="42:66">
      <c r="AP1893" s="17"/>
      <c r="AQ1893" s="100" t="s">
        <v>154</v>
      </c>
      <c r="AR1893" s="97"/>
      <c r="AS1893" s="98"/>
      <c r="AT1893" s="98"/>
      <c r="AU1893" s="98"/>
      <c r="AV1893" s="98"/>
      <c r="AW1893" s="98"/>
      <c r="AX1893" s="98"/>
      <c r="AY1893" s="98"/>
      <c r="AZ1893" s="98"/>
      <c r="BA1893" s="98"/>
      <c r="BB1893" s="98"/>
      <c r="BC1893" s="98"/>
      <c r="BD1893" s="98"/>
      <c r="BE1893" s="98"/>
      <c r="BF1893" s="98">
        <v>4</v>
      </c>
      <c r="BG1893" s="98">
        <v>3</v>
      </c>
      <c r="BH1893" s="98">
        <v>4</v>
      </c>
      <c r="BI1893" s="98">
        <v>3</v>
      </c>
      <c r="BJ1893" s="98"/>
      <c r="BK1893" s="98"/>
      <c r="BL1893" s="98"/>
      <c r="BM1893" s="98"/>
      <c r="BN1893" s="99">
        <v>3</v>
      </c>
    </row>
    <row r="1894" spans="42:66">
      <c r="AP1894" s="17"/>
      <c r="AQ1894" s="100" t="s">
        <v>155</v>
      </c>
      <c r="AR1894" s="97"/>
      <c r="AS1894" s="98"/>
      <c r="AT1894" s="98"/>
      <c r="AU1894" s="98"/>
      <c r="AV1894" s="98"/>
      <c r="AW1894" s="98"/>
      <c r="AX1894" s="98"/>
      <c r="AY1894" s="98"/>
      <c r="AZ1894" s="98"/>
      <c r="BA1894" s="98"/>
      <c r="BB1894" s="98"/>
      <c r="BC1894" s="98"/>
      <c r="BD1894" s="98"/>
      <c r="BE1894" s="98"/>
      <c r="BF1894" s="98">
        <v>2</v>
      </c>
      <c r="BG1894" s="98">
        <v>3</v>
      </c>
      <c r="BH1894" s="98">
        <v>3</v>
      </c>
      <c r="BI1894" s="98">
        <v>2</v>
      </c>
      <c r="BJ1894" s="98"/>
      <c r="BK1894" s="98"/>
      <c r="BL1894" s="98"/>
      <c r="BM1894" s="98"/>
      <c r="BN1894" s="99">
        <v>2</v>
      </c>
    </row>
    <row r="1895" spans="42:66">
      <c r="AP1895" s="17"/>
      <c r="AQ1895" s="100" t="s">
        <v>156</v>
      </c>
      <c r="AR1895" s="97"/>
      <c r="AS1895" s="98"/>
      <c r="AT1895" s="98"/>
      <c r="AU1895" s="98"/>
      <c r="AV1895" s="98"/>
      <c r="AW1895" s="98"/>
      <c r="AX1895" s="98"/>
      <c r="AY1895" s="98"/>
      <c r="AZ1895" s="98"/>
      <c r="BA1895" s="98"/>
      <c r="BB1895" s="98"/>
      <c r="BC1895" s="98"/>
      <c r="BD1895" s="98"/>
      <c r="BE1895" s="98"/>
      <c r="BF1895" s="98">
        <v>2</v>
      </c>
      <c r="BG1895" s="98">
        <v>3</v>
      </c>
      <c r="BH1895" s="98">
        <v>2</v>
      </c>
      <c r="BI1895" s="98">
        <v>3</v>
      </c>
      <c r="BJ1895" s="98"/>
      <c r="BK1895" s="98"/>
      <c r="BL1895" s="98"/>
      <c r="BM1895" s="98"/>
      <c r="BN1895" s="99">
        <v>3</v>
      </c>
    </row>
    <row r="1896" spans="42:66">
      <c r="AP1896" s="17"/>
      <c r="AQ1896" s="100" t="s">
        <v>157</v>
      </c>
      <c r="AR1896" s="97"/>
      <c r="AS1896" s="98"/>
      <c r="AT1896" s="98"/>
      <c r="AU1896" s="98"/>
      <c r="AV1896" s="98"/>
      <c r="AW1896" s="98"/>
      <c r="AX1896" s="98"/>
      <c r="AY1896" s="98"/>
      <c r="AZ1896" s="98"/>
      <c r="BA1896" s="98"/>
      <c r="BB1896" s="98"/>
      <c r="BC1896" s="98"/>
      <c r="BD1896" s="98"/>
      <c r="BE1896" s="98"/>
      <c r="BF1896" s="98">
        <v>3</v>
      </c>
      <c r="BG1896" s="98">
        <v>3</v>
      </c>
      <c r="BH1896" s="98">
        <v>3</v>
      </c>
      <c r="BI1896" s="98">
        <v>3</v>
      </c>
      <c r="BJ1896" s="98"/>
      <c r="BK1896" s="98"/>
      <c r="BL1896" s="98"/>
      <c r="BM1896" s="98"/>
      <c r="BN1896" s="99">
        <v>3</v>
      </c>
    </row>
    <row r="1897" spans="42:66">
      <c r="AP1897" s="15" t="s">
        <v>5</v>
      </c>
      <c r="AQ1897" s="93" t="s">
        <v>140</v>
      </c>
      <c r="AR1897" s="94"/>
      <c r="AS1897" s="95"/>
      <c r="AT1897" s="95"/>
      <c r="AU1897" s="95">
        <v>3</v>
      </c>
      <c r="AV1897" s="95">
        <v>3</v>
      </c>
      <c r="AW1897" s="95">
        <v>4</v>
      </c>
      <c r="AX1897" s="95"/>
      <c r="AY1897" s="95"/>
      <c r="AZ1897" s="95"/>
      <c r="BA1897" s="95">
        <v>4</v>
      </c>
      <c r="BB1897" s="95">
        <v>3</v>
      </c>
      <c r="BC1897" s="95"/>
      <c r="BD1897" s="95"/>
      <c r="BE1897" s="95">
        <v>3</v>
      </c>
      <c r="BF1897" s="95">
        <v>3</v>
      </c>
      <c r="BG1897" s="95"/>
      <c r="BH1897" s="95"/>
      <c r="BI1897" s="95"/>
      <c r="BJ1897" s="95"/>
      <c r="BK1897" s="95">
        <v>3</v>
      </c>
      <c r="BL1897" s="95">
        <v>3</v>
      </c>
      <c r="BM1897" s="95"/>
      <c r="BN1897" s="96"/>
    </row>
    <row r="1898" spans="42:66">
      <c r="AP1898" s="17"/>
      <c r="AQ1898" s="100" t="s">
        <v>141</v>
      </c>
      <c r="AR1898" s="97"/>
      <c r="AS1898" s="98"/>
      <c r="AT1898" s="98"/>
      <c r="AU1898" s="98">
        <v>3</v>
      </c>
      <c r="AV1898" s="98">
        <v>2</v>
      </c>
      <c r="AW1898" s="98">
        <v>2</v>
      </c>
      <c r="AX1898" s="98"/>
      <c r="AY1898" s="98"/>
      <c r="AZ1898" s="98"/>
      <c r="BA1898" s="98">
        <v>3</v>
      </c>
      <c r="BB1898" s="98">
        <v>3</v>
      </c>
      <c r="BC1898" s="98"/>
      <c r="BD1898" s="98"/>
      <c r="BE1898" s="98">
        <v>3</v>
      </c>
      <c r="BF1898" s="98">
        <v>2</v>
      </c>
      <c r="BG1898" s="98"/>
      <c r="BH1898" s="98"/>
      <c r="BI1898" s="98"/>
      <c r="BJ1898" s="98"/>
      <c r="BK1898" s="98">
        <v>3</v>
      </c>
      <c r="BL1898" s="98">
        <v>2</v>
      </c>
      <c r="BM1898" s="98"/>
      <c r="BN1898" s="99"/>
    </row>
    <row r="1899" spans="42:66">
      <c r="AP1899" s="17"/>
      <c r="AQ1899" s="100" t="s">
        <v>142</v>
      </c>
      <c r="AR1899" s="97"/>
      <c r="AS1899" s="98"/>
      <c r="AT1899" s="98"/>
      <c r="AU1899" s="98">
        <v>3</v>
      </c>
      <c r="AV1899" s="98">
        <v>3</v>
      </c>
      <c r="AW1899" s="98">
        <v>3</v>
      </c>
      <c r="AX1899" s="98"/>
      <c r="AY1899" s="98"/>
      <c r="AZ1899" s="98"/>
      <c r="BA1899" s="98">
        <v>3</v>
      </c>
      <c r="BB1899" s="98">
        <v>5</v>
      </c>
      <c r="BC1899" s="98"/>
      <c r="BD1899" s="98"/>
      <c r="BE1899" s="98">
        <v>4</v>
      </c>
      <c r="BF1899" s="98">
        <v>4</v>
      </c>
      <c r="BG1899" s="98"/>
      <c r="BH1899" s="98"/>
      <c r="BI1899" s="98"/>
      <c r="BJ1899" s="98"/>
      <c r="BK1899" s="98">
        <v>3</v>
      </c>
      <c r="BL1899" s="98">
        <v>3</v>
      </c>
      <c r="BM1899" s="98"/>
      <c r="BN1899" s="99"/>
    </row>
    <row r="1900" spans="42:66">
      <c r="AP1900" s="17"/>
      <c r="AQ1900" s="100" t="s">
        <v>143</v>
      </c>
      <c r="AR1900" s="97"/>
      <c r="AS1900" s="98"/>
      <c r="AT1900" s="98"/>
      <c r="AU1900" s="98">
        <v>5</v>
      </c>
      <c r="AV1900" s="98">
        <v>4</v>
      </c>
      <c r="AW1900" s="98">
        <v>4</v>
      </c>
      <c r="AX1900" s="98"/>
      <c r="AY1900" s="98"/>
      <c r="AZ1900" s="98"/>
      <c r="BA1900" s="98">
        <v>4</v>
      </c>
      <c r="BB1900" s="98">
        <v>4</v>
      </c>
      <c r="BC1900" s="98"/>
      <c r="BD1900" s="98"/>
      <c r="BE1900" s="98">
        <v>4</v>
      </c>
      <c r="BF1900" s="98">
        <v>4</v>
      </c>
      <c r="BG1900" s="98"/>
      <c r="BH1900" s="98"/>
      <c r="BI1900" s="98"/>
      <c r="BJ1900" s="98"/>
      <c r="BK1900" s="98">
        <v>4</v>
      </c>
      <c r="BL1900" s="98">
        <v>5</v>
      </c>
      <c r="BM1900" s="98"/>
      <c r="BN1900" s="99"/>
    </row>
    <row r="1901" spans="42:66">
      <c r="AP1901" s="17"/>
      <c r="AQ1901" s="100" t="s">
        <v>144</v>
      </c>
      <c r="AR1901" s="97"/>
      <c r="AS1901" s="98"/>
      <c r="AT1901" s="98"/>
      <c r="AU1901" s="98">
        <v>3</v>
      </c>
      <c r="AV1901" s="98">
        <v>3</v>
      </c>
      <c r="AW1901" s="98">
        <v>3</v>
      </c>
      <c r="AX1901" s="98"/>
      <c r="AY1901" s="98"/>
      <c r="AZ1901" s="98"/>
      <c r="BA1901" s="98">
        <v>3</v>
      </c>
      <c r="BB1901" s="98">
        <v>2</v>
      </c>
      <c r="BC1901" s="98"/>
      <c r="BD1901" s="98"/>
      <c r="BE1901" s="98">
        <v>3</v>
      </c>
      <c r="BF1901" s="98">
        <v>3</v>
      </c>
      <c r="BG1901" s="98"/>
      <c r="BH1901" s="98"/>
      <c r="BI1901" s="98"/>
      <c r="BJ1901" s="98"/>
      <c r="BK1901" s="98">
        <v>4</v>
      </c>
      <c r="BL1901" s="98">
        <v>3</v>
      </c>
      <c r="BM1901" s="98"/>
      <c r="BN1901" s="99"/>
    </row>
    <row r="1902" spans="42:66">
      <c r="AP1902" s="17"/>
      <c r="AQ1902" s="100" t="s">
        <v>145</v>
      </c>
      <c r="AR1902" s="97"/>
      <c r="AS1902" s="98"/>
      <c r="AT1902" s="98"/>
      <c r="AU1902" s="98">
        <v>2</v>
      </c>
      <c r="AV1902" s="98">
        <v>2</v>
      </c>
      <c r="AW1902" s="98">
        <v>2</v>
      </c>
      <c r="AX1902" s="98"/>
      <c r="AY1902" s="98"/>
      <c r="AZ1902" s="98"/>
      <c r="BA1902" s="98">
        <v>2</v>
      </c>
      <c r="BB1902" s="98">
        <v>3</v>
      </c>
      <c r="BC1902" s="98"/>
      <c r="BD1902" s="98"/>
      <c r="BE1902" s="98">
        <v>2</v>
      </c>
      <c r="BF1902" s="98">
        <v>3</v>
      </c>
      <c r="BG1902" s="98"/>
      <c r="BH1902" s="98"/>
      <c r="BI1902" s="98"/>
      <c r="BJ1902" s="98"/>
      <c r="BK1902" s="98">
        <v>2</v>
      </c>
      <c r="BL1902" s="98">
        <v>3</v>
      </c>
      <c r="BM1902" s="98"/>
      <c r="BN1902" s="99"/>
    </row>
    <row r="1903" spans="42:66">
      <c r="AP1903" s="17"/>
      <c r="AQ1903" s="100" t="s">
        <v>146</v>
      </c>
      <c r="AR1903" s="97"/>
      <c r="AS1903" s="98"/>
      <c r="AT1903" s="98"/>
      <c r="AU1903" s="98">
        <v>4</v>
      </c>
      <c r="AV1903" s="98">
        <v>3</v>
      </c>
      <c r="AW1903" s="98">
        <v>3</v>
      </c>
      <c r="AX1903" s="98"/>
      <c r="AY1903" s="98"/>
      <c r="AZ1903" s="98"/>
      <c r="BA1903" s="98">
        <v>3</v>
      </c>
      <c r="BB1903" s="98">
        <v>5</v>
      </c>
      <c r="BC1903" s="98"/>
      <c r="BD1903" s="98"/>
      <c r="BE1903" s="98">
        <v>4</v>
      </c>
      <c r="BF1903" s="98">
        <v>3</v>
      </c>
      <c r="BG1903" s="98"/>
      <c r="BH1903" s="98"/>
      <c r="BI1903" s="98"/>
      <c r="BJ1903" s="98"/>
      <c r="BK1903" s="98">
        <v>4</v>
      </c>
      <c r="BL1903" s="98">
        <v>3</v>
      </c>
      <c r="BM1903" s="98"/>
      <c r="BN1903" s="99"/>
    </row>
    <row r="1904" spans="42:66">
      <c r="AP1904" s="17"/>
      <c r="AQ1904" s="100" t="s">
        <v>147</v>
      </c>
      <c r="AR1904" s="97"/>
      <c r="AS1904" s="98"/>
      <c r="AT1904" s="98"/>
      <c r="AU1904" s="98">
        <v>2</v>
      </c>
      <c r="AV1904" s="98">
        <v>3</v>
      </c>
      <c r="AW1904" s="98">
        <v>2</v>
      </c>
      <c r="AX1904" s="98"/>
      <c r="AY1904" s="98"/>
      <c r="AZ1904" s="98"/>
      <c r="BA1904" s="98">
        <v>3</v>
      </c>
      <c r="BB1904" s="98">
        <v>2</v>
      </c>
      <c r="BC1904" s="98"/>
      <c r="BD1904" s="98"/>
      <c r="BE1904" s="98">
        <v>3</v>
      </c>
      <c r="BF1904" s="98">
        <v>3</v>
      </c>
      <c r="BG1904" s="98"/>
      <c r="BH1904" s="98"/>
      <c r="BI1904" s="98"/>
      <c r="BJ1904" s="98"/>
      <c r="BK1904" s="98">
        <v>3</v>
      </c>
      <c r="BL1904" s="98">
        <v>3</v>
      </c>
      <c r="BM1904" s="98"/>
      <c r="BN1904" s="99"/>
    </row>
    <row r="1905" spans="42:66">
      <c r="AP1905" s="17"/>
      <c r="AQ1905" s="100" t="s">
        <v>148</v>
      </c>
      <c r="AR1905" s="97"/>
      <c r="AS1905" s="98"/>
      <c r="AT1905" s="98"/>
      <c r="AU1905" s="98">
        <v>3</v>
      </c>
      <c r="AV1905" s="98">
        <v>2</v>
      </c>
      <c r="AW1905" s="98">
        <v>3</v>
      </c>
      <c r="AX1905" s="98"/>
      <c r="AY1905" s="98"/>
      <c r="AZ1905" s="98"/>
      <c r="BA1905" s="98">
        <v>4</v>
      </c>
      <c r="BB1905" s="98">
        <v>3</v>
      </c>
      <c r="BC1905" s="98"/>
      <c r="BD1905" s="98"/>
      <c r="BE1905" s="98">
        <v>3</v>
      </c>
      <c r="BF1905" s="98">
        <v>3</v>
      </c>
      <c r="BG1905" s="98"/>
      <c r="BH1905" s="98"/>
      <c r="BI1905" s="98"/>
      <c r="BJ1905" s="98"/>
      <c r="BK1905" s="98">
        <v>2</v>
      </c>
      <c r="BL1905" s="98">
        <v>4</v>
      </c>
      <c r="BM1905" s="98"/>
      <c r="BN1905" s="99"/>
    </row>
    <row r="1906" spans="42:66">
      <c r="AP1906" s="17"/>
      <c r="AQ1906" s="100" t="s">
        <v>149</v>
      </c>
      <c r="AR1906" s="97"/>
      <c r="AS1906" s="98"/>
      <c r="AT1906" s="98"/>
      <c r="AU1906" s="98">
        <v>3</v>
      </c>
      <c r="AV1906" s="98">
        <v>4</v>
      </c>
      <c r="AW1906" s="98">
        <v>2</v>
      </c>
      <c r="AX1906" s="98"/>
      <c r="AY1906" s="98"/>
      <c r="AZ1906" s="98"/>
      <c r="BA1906" s="98">
        <v>3</v>
      </c>
      <c r="BB1906" s="98">
        <v>3</v>
      </c>
      <c r="BC1906" s="98"/>
      <c r="BD1906" s="98"/>
      <c r="BE1906" s="98">
        <v>3</v>
      </c>
      <c r="BF1906" s="98">
        <v>4</v>
      </c>
      <c r="BG1906" s="98"/>
      <c r="BH1906" s="98"/>
      <c r="BI1906" s="98"/>
      <c r="BJ1906" s="98"/>
      <c r="BK1906" s="98">
        <v>3</v>
      </c>
      <c r="BL1906" s="98">
        <v>3</v>
      </c>
      <c r="BM1906" s="98"/>
      <c r="BN1906" s="99"/>
    </row>
    <row r="1907" spans="42:66">
      <c r="AP1907" s="17"/>
      <c r="AQ1907" s="100" t="s">
        <v>150</v>
      </c>
      <c r="AR1907" s="97"/>
      <c r="AS1907" s="98"/>
      <c r="AT1907" s="98"/>
      <c r="AU1907" s="98">
        <v>2</v>
      </c>
      <c r="AV1907" s="98">
        <v>2</v>
      </c>
      <c r="AW1907" s="98">
        <v>3</v>
      </c>
      <c r="AX1907" s="98"/>
      <c r="AY1907" s="98"/>
      <c r="AZ1907" s="98"/>
      <c r="BA1907" s="98">
        <v>2</v>
      </c>
      <c r="BB1907" s="98">
        <v>2</v>
      </c>
      <c r="BC1907" s="98"/>
      <c r="BD1907" s="98"/>
      <c r="BE1907" s="98">
        <v>2</v>
      </c>
      <c r="BF1907" s="98">
        <v>2</v>
      </c>
      <c r="BG1907" s="98"/>
      <c r="BH1907" s="98"/>
      <c r="BI1907" s="98"/>
      <c r="BJ1907" s="98"/>
      <c r="BK1907" s="98">
        <v>4</v>
      </c>
      <c r="BL1907" s="98">
        <v>3</v>
      </c>
      <c r="BM1907" s="98"/>
      <c r="BN1907" s="99"/>
    </row>
    <row r="1908" spans="42:66">
      <c r="AP1908" s="17"/>
      <c r="AQ1908" s="100" t="s">
        <v>151</v>
      </c>
      <c r="AR1908" s="97"/>
      <c r="AS1908" s="98"/>
      <c r="AT1908" s="98"/>
      <c r="AU1908" s="98">
        <v>2</v>
      </c>
      <c r="AV1908" s="98">
        <v>3</v>
      </c>
      <c r="AW1908" s="98">
        <v>2</v>
      </c>
      <c r="AX1908" s="98"/>
      <c r="AY1908" s="98"/>
      <c r="AZ1908" s="98"/>
      <c r="BA1908" s="98">
        <v>2</v>
      </c>
      <c r="BB1908" s="98">
        <v>2</v>
      </c>
      <c r="BC1908" s="98"/>
      <c r="BD1908" s="98"/>
      <c r="BE1908" s="98">
        <v>3</v>
      </c>
      <c r="BF1908" s="98">
        <v>3</v>
      </c>
      <c r="BG1908" s="98"/>
      <c r="BH1908" s="98"/>
      <c r="BI1908" s="98"/>
      <c r="BJ1908" s="98"/>
      <c r="BK1908" s="98">
        <v>3</v>
      </c>
      <c r="BL1908" s="98">
        <v>2</v>
      </c>
      <c r="BM1908" s="98"/>
      <c r="BN1908" s="99"/>
    </row>
    <row r="1909" spans="42:66">
      <c r="AP1909" s="17"/>
      <c r="AQ1909" s="100" t="s">
        <v>152</v>
      </c>
      <c r="AR1909" s="97"/>
      <c r="AS1909" s="98"/>
      <c r="AT1909" s="98"/>
      <c r="AU1909" s="98">
        <v>3</v>
      </c>
      <c r="AV1909" s="98">
        <v>2</v>
      </c>
      <c r="AW1909" s="98">
        <v>2</v>
      </c>
      <c r="AX1909" s="98"/>
      <c r="AY1909" s="98"/>
      <c r="AZ1909" s="98"/>
      <c r="BA1909" s="98">
        <v>2</v>
      </c>
      <c r="BB1909" s="98">
        <v>2</v>
      </c>
      <c r="BC1909" s="98"/>
      <c r="BD1909" s="98"/>
      <c r="BE1909" s="98">
        <v>3</v>
      </c>
      <c r="BF1909" s="98">
        <v>2</v>
      </c>
      <c r="BG1909" s="98"/>
      <c r="BH1909" s="98"/>
      <c r="BI1909" s="98"/>
      <c r="BJ1909" s="98"/>
      <c r="BK1909" s="98">
        <v>2</v>
      </c>
      <c r="BL1909" s="98">
        <v>2</v>
      </c>
      <c r="BM1909" s="98"/>
      <c r="BN1909" s="99"/>
    </row>
    <row r="1910" spans="42:66">
      <c r="AP1910" s="17"/>
      <c r="AQ1910" s="100" t="s">
        <v>153</v>
      </c>
      <c r="AR1910" s="97"/>
      <c r="AS1910" s="98"/>
      <c r="AT1910" s="98"/>
      <c r="AU1910" s="98">
        <v>5</v>
      </c>
      <c r="AV1910" s="98">
        <v>4</v>
      </c>
      <c r="AW1910" s="98">
        <v>4</v>
      </c>
      <c r="AX1910" s="98"/>
      <c r="AY1910" s="98"/>
      <c r="AZ1910" s="98"/>
      <c r="BA1910" s="98">
        <v>4</v>
      </c>
      <c r="BB1910" s="98">
        <v>3</v>
      </c>
      <c r="BC1910" s="98"/>
      <c r="BD1910" s="98"/>
      <c r="BE1910" s="98">
        <v>4</v>
      </c>
      <c r="BF1910" s="98">
        <v>3</v>
      </c>
      <c r="BG1910" s="98"/>
      <c r="BH1910" s="98"/>
      <c r="BI1910" s="98"/>
      <c r="BJ1910" s="98"/>
      <c r="BK1910" s="98">
        <v>4</v>
      </c>
      <c r="BL1910" s="98">
        <v>5</v>
      </c>
      <c r="BM1910" s="98"/>
      <c r="BN1910" s="99"/>
    </row>
    <row r="1911" spans="42:66">
      <c r="AP1911" s="17"/>
      <c r="AQ1911" s="100" t="s">
        <v>154</v>
      </c>
      <c r="AR1911" s="97"/>
      <c r="AS1911" s="98"/>
      <c r="AT1911" s="98"/>
      <c r="AU1911" s="98">
        <v>3</v>
      </c>
      <c r="AV1911" s="98">
        <v>3</v>
      </c>
      <c r="AW1911" s="98">
        <v>3</v>
      </c>
      <c r="AX1911" s="98"/>
      <c r="AY1911" s="98"/>
      <c r="AZ1911" s="98"/>
      <c r="BA1911" s="98">
        <v>3</v>
      </c>
      <c r="BB1911" s="98">
        <v>2</v>
      </c>
      <c r="BC1911" s="98"/>
      <c r="BD1911" s="98"/>
      <c r="BE1911" s="98">
        <v>4</v>
      </c>
      <c r="BF1911" s="98">
        <v>3</v>
      </c>
      <c r="BG1911" s="98"/>
      <c r="BH1911" s="98"/>
      <c r="BI1911" s="98"/>
      <c r="BJ1911" s="98"/>
      <c r="BK1911" s="98">
        <v>3</v>
      </c>
      <c r="BL1911" s="98">
        <v>2</v>
      </c>
      <c r="BM1911" s="98"/>
      <c r="BN1911" s="99"/>
    </row>
    <row r="1912" spans="42:66">
      <c r="AP1912" s="17"/>
      <c r="AQ1912" s="100" t="s">
        <v>155</v>
      </c>
      <c r="AR1912" s="97"/>
      <c r="AS1912" s="98"/>
      <c r="AT1912" s="98"/>
      <c r="AU1912" s="98">
        <v>3</v>
      </c>
      <c r="AV1912" s="98">
        <v>2</v>
      </c>
      <c r="AW1912" s="98">
        <v>3</v>
      </c>
      <c r="AX1912" s="98"/>
      <c r="AY1912" s="98"/>
      <c r="AZ1912" s="98"/>
      <c r="BA1912" s="98">
        <v>2</v>
      </c>
      <c r="BB1912" s="98">
        <v>3</v>
      </c>
      <c r="BC1912" s="98"/>
      <c r="BD1912" s="98"/>
      <c r="BE1912" s="98">
        <v>3</v>
      </c>
      <c r="BF1912" s="98">
        <v>3</v>
      </c>
      <c r="BG1912" s="98"/>
      <c r="BH1912" s="98"/>
      <c r="BI1912" s="98"/>
      <c r="BJ1912" s="98"/>
      <c r="BK1912" s="98">
        <v>3</v>
      </c>
      <c r="BL1912" s="98">
        <v>3</v>
      </c>
      <c r="BM1912" s="98"/>
      <c r="BN1912" s="99"/>
    </row>
    <row r="1913" spans="42:66">
      <c r="AP1913" s="17"/>
      <c r="AQ1913" s="100" t="s">
        <v>156</v>
      </c>
      <c r="AR1913" s="97"/>
      <c r="AS1913" s="98"/>
      <c r="AT1913" s="98"/>
      <c r="AU1913" s="98">
        <v>3</v>
      </c>
      <c r="AV1913" s="98">
        <v>3</v>
      </c>
      <c r="AW1913" s="98">
        <v>3</v>
      </c>
      <c r="AX1913" s="98"/>
      <c r="AY1913" s="98"/>
      <c r="AZ1913" s="98"/>
      <c r="BA1913" s="98">
        <v>2</v>
      </c>
      <c r="BB1913" s="98">
        <v>2</v>
      </c>
      <c r="BC1913" s="98"/>
      <c r="BD1913" s="98"/>
      <c r="BE1913" s="98">
        <v>3</v>
      </c>
      <c r="BF1913" s="98">
        <v>2</v>
      </c>
      <c r="BG1913" s="98"/>
      <c r="BH1913" s="98"/>
      <c r="BI1913" s="98"/>
      <c r="BJ1913" s="98"/>
      <c r="BK1913" s="98">
        <v>2</v>
      </c>
      <c r="BL1913" s="98">
        <v>3</v>
      </c>
      <c r="BM1913" s="98"/>
      <c r="BN1913" s="99"/>
    </row>
    <row r="1914" spans="42:66">
      <c r="AP1914" s="17"/>
      <c r="AQ1914" s="100" t="s">
        <v>157</v>
      </c>
      <c r="AR1914" s="97"/>
      <c r="AS1914" s="98"/>
      <c r="AT1914" s="98"/>
      <c r="AU1914" s="98">
        <v>3</v>
      </c>
      <c r="AV1914" s="98">
        <v>2</v>
      </c>
      <c r="AW1914" s="98">
        <v>2</v>
      </c>
      <c r="AX1914" s="98"/>
      <c r="AY1914" s="98"/>
      <c r="AZ1914" s="98"/>
      <c r="BA1914" s="98">
        <v>2</v>
      </c>
      <c r="BB1914" s="98">
        <v>2</v>
      </c>
      <c r="BC1914" s="98"/>
      <c r="BD1914" s="98"/>
      <c r="BE1914" s="98">
        <v>3</v>
      </c>
      <c r="BF1914" s="98">
        <v>3</v>
      </c>
      <c r="BG1914" s="98"/>
      <c r="BH1914" s="98"/>
      <c r="BI1914" s="98"/>
      <c r="BJ1914" s="98"/>
      <c r="BK1914" s="98">
        <v>4</v>
      </c>
      <c r="BL1914" s="98">
        <v>2</v>
      </c>
      <c r="BM1914" s="98"/>
      <c r="BN1914" s="99"/>
    </row>
    <row r="1915" spans="42:66">
      <c r="AP1915" s="15" t="s">
        <v>89</v>
      </c>
      <c r="AQ1915" s="93" t="s">
        <v>140</v>
      </c>
      <c r="AR1915" s="94"/>
      <c r="AS1915" s="95"/>
      <c r="AT1915" s="95"/>
      <c r="AU1915" s="95"/>
      <c r="AV1915" s="95"/>
      <c r="AW1915" s="95">
        <v>5</v>
      </c>
      <c r="AX1915" s="95">
        <v>4</v>
      </c>
      <c r="AY1915" s="95"/>
      <c r="AZ1915" s="95">
        <v>3</v>
      </c>
      <c r="BA1915" s="95"/>
      <c r="BB1915" s="95"/>
      <c r="BC1915" s="95"/>
      <c r="BD1915" s="95">
        <v>3</v>
      </c>
      <c r="BE1915" s="95"/>
      <c r="BF1915" s="95"/>
      <c r="BG1915" s="95">
        <v>3</v>
      </c>
      <c r="BH1915" s="95">
        <v>3</v>
      </c>
      <c r="BI1915" s="95">
        <v>3</v>
      </c>
      <c r="BJ1915" s="95">
        <v>3</v>
      </c>
      <c r="BK1915" s="95">
        <v>4</v>
      </c>
      <c r="BL1915" s="95"/>
      <c r="BM1915" s="95">
        <v>4</v>
      </c>
      <c r="BN1915" s="96">
        <v>4</v>
      </c>
    </row>
    <row r="1916" spans="42:66">
      <c r="AP1916" s="17"/>
      <c r="AQ1916" s="100" t="s">
        <v>141</v>
      </c>
      <c r="AR1916" s="97"/>
      <c r="AS1916" s="98"/>
      <c r="AT1916" s="98"/>
      <c r="AU1916" s="98"/>
      <c r="AV1916" s="98"/>
      <c r="AW1916" s="98">
        <v>3</v>
      </c>
      <c r="AX1916" s="98">
        <v>3</v>
      </c>
      <c r="AY1916" s="98"/>
      <c r="AZ1916" s="98">
        <v>3</v>
      </c>
      <c r="BA1916" s="98"/>
      <c r="BB1916" s="98"/>
      <c r="BC1916" s="98"/>
      <c r="BD1916" s="98">
        <v>4</v>
      </c>
      <c r="BE1916" s="98"/>
      <c r="BF1916" s="98"/>
      <c r="BG1916" s="98">
        <v>4</v>
      </c>
      <c r="BH1916" s="98">
        <v>3</v>
      </c>
      <c r="BI1916" s="98">
        <v>3</v>
      </c>
      <c r="BJ1916" s="98">
        <v>4</v>
      </c>
      <c r="BK1916" s="98">
        <v>4</v>
      </c>
      <c r="BL1916" s="98"/>
      <c r="BM1916" s="98">
        <v>2</v>
      </c>
      <c r="BN1916" s="99">
        <v>2</v>
      </c>
    </row>
    <row r="1917" spans="42:66">
      <c r="AP1917" s="17"/>
      <c r="AQ1917" s="100" t="s">
        <v>142</v>
      </c>
      <c r="AR1917" s="97"/>
      <c r="AS1917" s="98"/>
      <c r="AT1917" s="98"/>
      <c r="AU1917" s="98"/>
      <c r="AV1917" s="98"/>
      <c r="AW1917" s="98">
        <v>4</v>
      </c>
      <c r="AX1917" s="98">
        <v>3</v>
      </c>
      <c r="AY1917" s="98"/>
      <c r="AZ1917" s="98">
        <v>4</v>
      </c>
      <c r="BA1917" s="98"/>
      <c r="BB1917" s="98"/>
      <c r="BC1917" s="98"/>
      <c r="BD1917" s="98">
        <v>5</v>
      </c>
      <c r="BE1917" s="98"/>
      <c r="BF1917" s="98"/>
      <c r="BG1917" s="98">
        <v>4</v>
      </c>
      <c r="BH1917" s="98">
        <v>4</v>
      </c>
      <c r="BI1917" s="98">
        <v>4</v>
      </c>
      <c r="BJ1917" s="98">
        <v>3</v>
      </c>
      <c r="BK1917" s="98">
        <v>3</v>
      </c>
      <c r="BL1917" s="98"/>
      <c r="BM1917" s="98">
        <v>3</v>
      </c>
      <c r="BN1917" s="99">
        <v>3</v>
      </c>
    </row>
    <row r="1918" spans="42:66">
      <c r="AP1918" s="17"/>
      <c r="AQ1918" s="100" t="s">
        <v>143</v>
      </c>
      <c r="AR1918" s="97"/>
      <c r="AS1918" s="98"/>
      <c r="AT1918" s="98"/>
      <c r="AU1918" s="98"/>
      <c r="AV1918" s="98"/>
      <c r="AW1918" s="98">
        <v>5</v>
      </c>
      <c r="AX1918" s="98">
        <v>5</v>
      </c>
      <c r="AY1918" s="98"/>
      <c r="AZ1918" s="98">
        <v>4</v>
      </c>
      <c r="BA1918" s="98"/>
      <c r="BB1918" s="98"/>
      <c r="BC1918" s="98"/>
      <c r="BD1918" s="98">
        <v>6</v>
      </c>
      <c r="BE1918" s="98"/>
      <c r="BF1918" s="98"/>
      <c r="BG1918" s="98">
        <v>5</v>
      </c>
      <c r="BH1918" s="98">
        <v>4</v>
      </c>
      <c r="BI1918" s="98">
        <v>4</v>
      </c>
      <c r="BJ1918" s="98">
        <v>4</v>
      </c>
      <c r="BK1918" s="98">
        <v>4</v>
      </c>
      <c r="BL1918" s="98"/>
      <c r="BM1918" s="98">
        <v>5</v>
      </c>
      <c r="BN1918" s="99">
        <v>5</v>
      </c>
    </row>
    <row r="1919" spans="42:66">
      <c r="AP1919" s="17"/>
      <c r="AQ1919" s="100" t="s">
        <v>144</v>
      </c>
      <c r="AR1919" s="97"/>
      <c r="AS1919" s="98"/>
      <c r="AT1919" s="98"/>
      <c r="AU1919" s="98"/>
      <c r="AV1919" s="98"/>
      <c r="AW1919" s="98">
        <v>3</v>
      </c>
      <c r="AX1919" s="98">
        <v>3</v>
      </c>
      <c r="AY1919" s="98"/>
      <c r="AZ1919" s="98">
        <v>3</v>
      </c>
      <c r="BA1919" s="98"/>
      <c r="BB1919" s="98"/>
      <c r="BC1919" s="98"/>
      <c r="BD1919" s="98">
        <v>3</v>
      </c>
      <c r="BE1919" s="98"/>
      <c r="BF1919" s="98"/>
      <c r="BG1919" s="98">
        <v>3</v>
      </c>
      <c r="BH1919" s="98">
        <v>3</v>
      </c>
      <c r="BI1919" s="98">
        <v>4</v>
      </c>
      <c r="BJ1919" s="98">
        <v>3</v>
      </c>
      <c r="BK1919" s="98">
        <v>3</v>
      </c>
      <c r="BL1919" s="98"/>
      <c r="BM1919" s="98">
        <v>2</v>
      </c>
      <c r="BN1919" s="99">
        <v>3</v>
      </c>
    </row>
    <row r="1920" spans="42:66">
      <c r="AP1920" s="17"/>
      <c r="AQ1920" s="100" t="s">
        <v>145</v>
      </c>
      <c r="AR1920" s="97"/>
      <c r="AS1920" s="98"/>
      <c r="AT1920" s="98"/>
      <c r="AU1920" s="98"/>
      <c r="AV1920" s="98"/>
      <c r="AW1920" s="98">
        <v>3</v>
      </c>
      <c r="AX1920" s="98">
        <v>3</v>
      </c>
      <c r="AY1920" s="98"/>
      <c r="AZ1920" s="98">
        <v>4</v>
      </c>
      <c r="BA1920" s="98"/>
      <c r="BB1920" s="98"/>
      <c r="BC1920" s="98"/>
      <c r="BD1920" s="98">
        <v>3</v>
      </c>
      <c r="BE1920" s="98"/>
      <c r="BF1920" s="98"/>
      <c r="BG1920" s="98">
        <v>2</v>
      </c>
      <c r="BH1920" s="98">
        <v>3</v>
      </c>
      <c r="BI1920" s="98">
        <v>3</v>
      </c>
      <c r="BJ1920" s="98">
        <v>3</v>
      </c>
      <c r="BK1920" s="98">
        <v>2</v>
      </c>
      <c r="BL1920" s="98"/>
      <c r="BM1920" s="98">
        <v>2</v>
      </c>
      <c r="BN1920" s="99">
        <v>3</v>
      </c>
    </row>
    <row r="1921" spans="42:66">
      <c r="AP1921" s="17"/>
      <c r="AQ1921" s="100" t="s">
        <v>146</v>
      </c>
      <c r="AR1921" s="97"/>
      <c r="AS1921" s="98"/>
      <c r="AT1921" s="98"/>
      <c r="AU1921" s="98"/>
      <c r="AV1921" s="98"/>
      <c r="AW1921" s="98">
        <v>5</v>
      </c>
      <c r="AX1921" s="98">
        <v>5</v>
      </c>
      <c r="AY1921" s="98"/>
      <c r="AZ1921" s="98">
        <v>5</v>
      </c>
      <c r="BA1921" s="98"/>
      <c r="BB1921" s="98"/>
      <c r="BC1921" s="98"/>
      <c r="BD1921" s="98">
        <v>4</v>
      </c>
      <c r="BE1921" s="98"/>
      <c r="BF1921" s="98"/>
      <c r="BG1921" s="98">
        <v>5</v>
      </c>
      <c r="BH1921" s="98">
        <v>5</v>
      </c>
      <c r="BI1921" s="98">
        <v>4</v>
      </c>
      <c r="BJ1921" s="98">
        <v>6</v>
      </c>
      <c r="BK1921" s="98">
        <v>3</v>
      </c>
      <c r="BL1921" s="98"/>
      <c r="BM1921" s="98">
        <v>5</v>
      </c>
      <c r="BN1921" s="99">
        <v>4</v>
      </c>
    </row>
    <row r="1922" spans="42:66">
      <c r="AP1922" s="17"/>
      <c r="AQ1922" s="100" t="s">
        <v>147</v>
      </c>
      <c r="AR1922" s="97"/>
      <c r="AS1922" s="98"/>
      <c r="AT1922" s="98"/>
      <c r="AU1922" s="98"/>
      <c r="AV1922" s="98"/>
      <c r="AW1922" s="98">
        <v>4</v>
      </c>
      <c r="AX1922" s="98">
        <v>3</v>
      </c>
      <c r="AY1922" s="98"/>
      <c r="AZ1922" s="98">
        <v>3</v>
      </c>
      <c r="BA1922" s="98"/>
      <c r="BB1922" s="98"/>
      <c r="BC1922" s="98"/>
      <c r="BD1922" s="98">
        <v>3</v>
      </c>
      <c r="BE1922" s="98"/>
      <c r="BF1922" s="98"/>
      <c r="BG1922" s="98">
        <v>3</v>
      </c>
      <c r="BH1922" s="98">
        <v>3</v>
      </c>
      <c r="BI1922" s="98">
        <v>3</v>
      </c>
      <c r="BJ1922" s="98">
        <v>4</v>
      </c>
      <c r="BK1922" s="98">
        <v>3</v>
      </c>
      <c r="BL1922" s="98"/>
      <c r="BM1922" s="98">
        <v>2</v>
      </c>
      <c r="BN1922" s="99">
        <v>2</v>
      </c>
    </row>
    <row r="1923" spans="42:66">
      <c r="AP1923" s="17"/>
      <c r="AQ1923" s="100" t="s">
        <v>148</v>
      </c>
      <c r="AR1923" s="97"/>
      <c r="AS1923" s="98"/>
      <c r="AT1923" s="98"/>
      <c r="AU1923" s="98"/>
      <c r="AV1923" s="98"/>
      <c r="AW1923" s="98">
        <v>3</v>
      </c>
      <c r="AX1923" s="98">
        <v>3</v>
      </c>
      <c r="AY1923" s="98"/>
      <c r="AZ1923" s="98">
        <v>3</v>
      </c>
      <c r="BA1923" s="98"/>
      <c r="BB1923" s="98"/>
      <c r="BC1923" s="98"/>
      <c r="BD1923" s="98">
        <v>3</v>
      </c>
      <c r="BE1923" s="98"/>
      <c r="BF1923" s="98"/>
      <c r="BG1923" s="98">
        <v>4</v>
      </c>
      <c r="BH1923" s="98">
        <v>3</v>
      </c>
      <c r="BI1923" s="98">
        <v>3</v>
      </c>
      <c r="BJ1923" s="98">
        <v>4</v>
      </c>
      <c r="BK1923" s="98">
        <v>3</v>
      </c>
      <c r="BL1923" s="98"/>
      <c r="BM1923" s="98">
        <v>5</v>
      </c>
      <c r="BN1923" s="99">
        <v>3</v>
      </c>
    </row>
    <row r="1924" spans="42:66">
      <c r="AP1924" s="17"/>
      <c r="AQ1924" s="100" t="s">
        <v>149</v>
      </c>
      <c r="AR1924" s="97"/>
      <c r="AS1924" s="98"/>
      <c r="AT1924" s="98"/>
      <c r="AU1924" s="98"/>
      <c r="AV1924" s="98"/>
      <c r="AW1924" s="98">
        <v>3</v>
      </c>
      <c r="AX1924" s="98">
        <v>3</v>
      </c>
      <c r="AY1924" s="98"/>
      <c r="AZ1924" s="98">
        <v>3</v>
      </c>
      <c r="BA1924" s="98"/>
      <c r="BB1924" s="98"/>
      <c r="BC1924" s="98"/>
      <c r="BD1924" s="98">
        <v>3</v>
      </c>
      <c r="BE1924" s="98"/>
      <c r="BF1924" s="98"/>
      <c r="BG1924" s="98">
        <v>3</v>
      </c>
      <c r="BH1924" s="98">
        <v>3</v>
      </c>
      <c r="BI1924" s="98">
        <v>3</v>
      </c>
      <c r="BJ1924" s="98">
        <v>2</v>
      </c>
      <c r="BK1924" s="98">
        <v>3</v>
      </c>
      <c r="BL1924" s="98"/>
      <c r="BM1924" s="98">
        <v>2</v>
      </c>
      <c r="BN1924" s="99">
        <v>3</v>
      </c>
    </row>
    <row r="1925" spans="42:66">
      <c r="AP1925" s="17"/>
      <c r="AQ1925" s="100" t="s">
        <v>150</v>
      </c>
      <c r="AR1925" s="97"/>
      <c r="AS1925" s="98"/>
      <c r="AT1925" s="98"/>
      <c r="AU1925" s="98"/>
      <c r="AV1925" s="98"/>
      <c r="AW1925" s="98">
        <v>2</v>
      </c>
      <c r="AX1925" s="98">
        <v>4</v>
      </c>
      <c r="AY1925" s="98"/>
      <c r="AZ1925" s="98">
        <v>3</v>
      </c>
      <c r="BA1925" s="98"/>
      <c r="BB1925" s="98"/>
      <c r="BC1925" s="98"/>
      <c r="BD1925" s="98">
        <v>2</v>
      </c>
      <c r="BE1925" s="98"/>
      <c r="BF1925" s="98"/>
      <c r="BG1925" s="98">
        <v>4</v>
      </c>
      <c r="BH1925" s="98">
        <v>4</v>
      </c>
      <c r="BI1925" s="98">
        <v>3</v>
      </c>
      <c r="BJ1925" s="98">
        <v>2</v>
      </c>
      <c r="BK1925" s="98">
        <v>2</v>
      </c>
      <c r="BL1925" s="98"/>
      <c r="BM1925" s="98">
        <v>2</v>
      </c>
      <c r="BN1925" s="99">
        <v>2</v>
      </c>
    </row>
    <row r="1926" spans="42:66">
      <c r="AP1926" s="17"/>
      <c r="AQ1926" s="100" t="s">
        <v>151</v>
      </c>
      <c r="AR1926" s="97"/>
      <c r="AS1926" s="98"/>
      <c r="AT1926" s="98"/>
      <c r="AU1926" s="98"/>
      <c r="AV1926" s="98"/>
      <c r="AW1926" s="98">
        <v>3</v>
      </c>
      <c r="AX1926" s="98">
        <v>2</v>
      </c>
      <c r="AY1926" s="98"/>
      <c r="AZ1926" s="98">
        <v>4</v>
      </c>
      <c r="BA1926" s="98"/>
      <c r="BB1926" s="98"/>
      <c r="BC1926" s="98"/>
      <c r="BD1926" s="98">
        <v>3</v>
      </c>
      <c r="BE1926" s="98"/>
      <c r="BF1926" s="98"/>
      <c r="BG1926" s="98">
        <v>2</v>
      </c>
      <c r="BH1926" s="98">
        <v>3</v>
      </c>
      <c r="BI1926" s="98">
        <v>3</v>
      </c>
      <c r="BJ1926" s="98">
        <v>3</v>
      </c>
      <c r="BK1926" s="98">
        <v>2</v>
      </c>
      <c r="BL1926" s="98"/>
      <c r="BM1926" s="98">
        <v>2</v>
      </c>
      <c r="BN1926" s="99">
        <v>3</v>
      </c>
    </row>
    <row r="1927" spans="42:66">
      <c r="AP1927" s="17"/>
      <c r="AQ1927" s="100" t="s">
        <v>152</v>
      </c>
      <c r="AR1927" s="97"/>
      <c r="AS1927" s="98"/>
      <c r="AT1927" s="98"/>
      <c r="AU1927" s="98"/>
      <c r="AV1927" s="98"/>
      <c r="AW1927" s="98">
        <v>2</v>
      </c>
      <c r="AX1927" s="98">
        <v>2</v>
      </c>
      <c r="AY1927" s="98"/>
      <c r="AZ1927" s="98">
        <v>2</v>
      </c>
      <c r="BA1927" s="98"/>
      <c r="BB1927" s="98"/>
      <c r="BC1927" s="98"/>
      <c r="BD1927" s="98">
        <v>3</v>
      </c>
      <c r="BE1927" s="98"/>
      <c r="BF1927" s="98"/>
      <c r="BG1927" s="98">
        <v>3</v>
      </c>
      <c r="BH1927" s="98">
        <v>3</v>
      </c>
      <c r="BI1927" s="98">
        <v>2</v>
      </c>
      <c r="BJ1927" s="98">
        <v>2</v>
      </c>
      <c r="BK1927" s="98">
        <v>3</v>
      </c>
      <c r="BL1927" s="98"/>
      <c r="BM1927" s="98">
        <v>2</v>
      </c>
      <c r="BN1927" s="99">
        <v>2</v>
      </c>
    </row>
    <row r="1928" spans="42:66">
      <c r="AP1928" s="17"/>
      <c r="AQ1928" s="100" t="s">
        <v>153</v>
      </c>
      <c r="AR1928" s="97"/>
      <c r="AS1928" s="98"/>
      <c r="AT1928" s="98"/>
      <c r="AU1928" s="98"/>
      <c r="AV1928" s="98"/>
      <c r="AW1928" s="98">
        <v>4</v>
      </c>
      <c r="AX1928" s="98">
        <v>5</v>
      </c>
      <c r="AY1928" s="98"/>
      <c r="AZ1928" s="98">
        <v>4</v>
      </c>
      <c r="BA1928" s="98"/>
      <c r="BB1928" s="98"/>
      <c r="BC1928" s="98"/>
      <c r="BD1928" s="98">
        <v>4</v>
      </c>
      <c r="BE1928" s="98"/>
      <c r="BF1928" s="98"/>
      <c r="BG1928" s="98">
        <v>4</v>
      </c>
      <c r="BH1928" s="98">
        <v>3</v>
      </c>
      <c r="BI1928" s="98">
        <v>4</v>
      </c>
      <c r="BJ1928" s="98">
        <v>3</v>
      </c>
      <c r="BK1928" s="98">
        <v>5</v>
      </c>
      <c r="BL1928" s="98"/>
      <c r="BM1928" s="98">
        <v>5</v>
      </c>
      <c r="BN1928" s="99">
        <v>4</v>
      </c>
    </row>
    <row r="1929" spans="42:66">
      <c r="AP1929" s="17"/>
      <c r="AQ1929" s="100" t="s">
        <v>154</v>
      </c>
      <c r="AR1929" s="97"/>
      <c r="AS1929" s="98"/>
      <c r="AT1929" s="98"/>
      <c r="AU1929" s="98"/>
      <c r="AV1929" s="98"/>
      <c r="AW1929" s="98">
        <v>3</v>
      </c>
      <c r="AX1929" s="98">
        <v>3</v>
      </c>
      <c r="AY1929" s="98"/>
      <c r="AZ1929" s="98">
        <v>3</v>
      </c>
      <c r="BA1929" s="98"/>
      <c r="BB1929" s="98"/>
      <c r="BC1929" s="98"/>
      <c r="BD1929" s="98">
        <v>3</v>
      </c>
      <c r="BE1929" s="98"/>
      <c r="BF1929" s="98"/>
      <c r="BG1929" s="98">
        <v>3</v>
      </c>
      <c r="BH1929" s="98">
        <v>3</v>
      </c>
      <c r="BI1929" s="98">
        <v>3</v>
      </c>
      <c r="BJ1929" s="98">
        <v>4</v>
      </c>
      <c r="BK1929" s="98">
        <v>4</v>
      </c>
      <c r="BL1929" s="98"/>
      <c r="BM1929" s="98">
        <v>4</v>
      </c>
      <c r="BN1929" s="99">
        <v>3</v>
      </c>
    </row>
    <row r="1930" spans="42:66">
      <c r="AP1930" s="17"/>
      <c r="AQ1930" s="100" t="s">
        <v>155</v>
      </c>
      <c r="AR1930" s="97"/>
      <c r="AS1930" s="98"/>
      <c r="AT1930" s="98"/>
      <c r="AU1930" s="98"/>
      <c r="AV1930" s="98"/>
      <c r="AW1930" s="98">
        <v>3</v>
      </c>
      <c r="AX1930" s="98">
        <v>3</v>
      </c>
      <c r="AY1930" s="98"/>
      <c r="AZ1930" s="98">
        <v>4</v>
      </c>
      <c r="BA1930" s="98"/>
      <c r="BB1930" s="98"/>
      <c r="BC1930" s="98"/>
      <c r="BD1930" s="98">
        <v>3</v>
      </c>
      <c r="BE1930" s="98"/>
      <c r="BF1930" s="98"/>
      <c r="BG1930" s="98">
        <v>2</v>
      </c>
      <c r="BH1930" s="98">
        <v>3</v>
      </c>
      <c r="BI1930" s="98">
        <v>2</v>
      </c>
      <c r="BJ1930" s="98">
        <v>3</v>
      </c>
      <c r="BK1930" s="98">
        <v>3</v>
      </c>
      <c r="BL1930" s="98"/>
      <c r="BM1930" s="98">
        <v>4</v>
      </c>
      <c r="BN1930" s="99">
        <v>2</v>
      </c>
    </row>
    <row r="1931" spans="42:66">
      <c r="AP1931" s="17"/>
      <c r="AQ1931" s="100" t="s">
        <v>156</v>
      </c>
      <c r="AR1931" s="97"/>
      <c r="AS1931" s="98"/>
      <c r="AT1931" s="98"/>
      <c r="AU1931" s="98"/>
      <c r="AV1931" s="98"/>
      <c r="AW1931" s="98">
        <v>3</v>
      </c>
      <c r="AX1931" s="98">
        <v>3</v>
      </c>
      <c r="AY1931" s="98"/>
      <c r="AZ1931" s="98">
        <v>3</v>
      </c>
      <c r="BA1931" s="98"/>
      <c r="BB1931" s="98"/>
      <c r="BC1931" s="98"/>
      <c r="BD1931" s="98">
        <v>3</v>
      </c>
      <c r="BE1931" s="98"/>
      <c r="BF1931" s="98"/>
      <c r="BG1931" s="98">
        <v>2</v>
      </c>
      <c r="BH1931" s="98">
        <v>4</v>
      </c>
      <c r="BI1931" s="98">
        <v>4</v>
      </c>
      <c r="BJ1931" s="98">
        <v>3</v>
      </c>
      <c r="BK1931" s="98">
        <v>2</v>
      </c>
      <c r="BL1931" s="98"/>
      <c r="BM1931" s="98">
        <v>3</v>
      </c>
      <c r="BN1931" s="99">
        <v>3</v>
      </c>
    </row>
    <row r="1932" spans="42:66">
      <c r="AP1932" s="17"/>
      <c r="AQ1932" s="100" t="s">
        <v>157</v>
      </c>
      <c r="AR1932" s="97"/>
      <c r="AS1932" s="98"/>
      <c r="AT1932" s="98"/>
      <c r="AU1932" s="98"/>
      <c r="AV1932" s="98"/>
      <c r="AW1932" s="98">
        <v>3</v>
      </c>
      <c r="AX1932" s="98">
        <v>5</v>
      </c>
      <c r="AY1932" s="98"/>
      <c r="AZ1932" s="98">
        <v>4</v>
      </c>
      <c r="BA1932" s="98"/>
      <c r="BB1932" s="98"/>
      <c r="BC1932" s="98"/>
      <c r="BD1932" s="98">
        <v>2</v>
      </c>
      <c r="BE1932" s="98"/>
      <c r="BF1932" s="98"/>
      <c r="BG1932" s="98">
        <v>4</v>
      </c>
      <c r="BH1932" s="98">
        <v>4</v>
      </c>
      <c r="BI1932" s="98">
        <v>3</v>
      </c>
      <c r="BJ1932" s="98">
        <v>4</v>
      </c>
      <c r="BK1932" s="98">
        <v>3</v>
      </c>
      <c r="BL1932" s="98"/>
      <c r="BM1932" s="98">
        <v>2</v>
      </c>
      <c r="BN1932" s="99">
        <v>3</v>
      </c>
    </row>
    <row r="1933" spans="42:66">
      <c r="AP1933" s="15" t="s">
        <v>70</v>
      </c>
      <c r="AQ1933" s="93" t="s">
        <v>140</v>
      </c>
      <c r="AR1933" s="94"/>
      <c r="AS1933" s="95"/>
      <c r="AT1933" s="95"/>
      <c r="AU1933" s="95"/>
      <c r="AV1933" s="95"/>
      <c r="AW1933" s="95"/>
      <c r="AX1933" s="95"/>
      <c r="AY1933" s="95"/>
      <c r="AZ1933" s="95"/>
      <c r="BA1933" s="95"/>
      <c r="BB1933" s="95">
        <v>4</v>
      </c>
      <c r="BC1933" s="95"/>
      <c r="BD1933" s="95"/>
      <c r="BE1933" s="95"/>
      <c r="BF1933" s="95"/>
      <c r="BG1933" s="95"/>
      <c r="BH1933" s="95"/>
      <c r="BI1933" s="95"/>
      <c r="BJ1933" s="95"/>
      <c r="BK1933" s="95"/>
      <c r="BL1933" s="95"/>
      <c r="BM1933" s="95"/>
      <c r="BN1933" s="96"/>
    </row>
    <row r="1934" spans="42:66">
      <c r="AP1934" s="17"/>
      <c r="AQ1934" s="100" t="s">
        <v>141</v>
      </c>
      <c r="AR1934" s="97"/>
      <c r="AS1934" s="98"/>
      <c r="AT1934" s="98"/>
      <c r="AU1934" s="98"/>
      <c r="AV1934" s="98"/>
      <c r="AW1934" s="98"/>
      <c r="AX1934" s="98"/>
      <c r="AY1934" s="98"/>
      <c r="AZ1934" s="98"/>
      <c r="BA1934" s="98"/>
      <c r="BB1934" s="98">
        <v>2</v>
      </c>
      <c r="BC1934" s="98"/>
      <c r="BD1934" s="98"/>
      <c r="BE1934" s="98"/>
      <c r="BF1934" s="98"/>
      <c r="BG1934" s="98"/>
      <c r="BH1934" s="98"/>
      <c r="BI1934" s="98"/>
      <c r="BJ1934" s="98"/>
      <c r="BK1934" s="98"/>
      <c r="BL1934" s="98"/>
      <c r="BM1934" s="98"/>
      <c r="BN1934" s="99"/>
    </row>
    <row r="1935" spans="42:66">
      <c r="AP1935" s="17"/>
      <c r="AQ1935" s="100" t="s">
        <v>142</v>
      </c>
      <c r="AR1935" s="97"/>
      <c r="AS1935" s="98"/>
      <c r="AT1935" s="98"/>
      <c r="AU1935" s="98"/>
      <c r="AV1935" s="98"/>
      <c r="AW1935" s="98"/>
      <c r="AX1935" s="98"/>
      <c r="AY1935" s="98"/>
      <c r="AZ1935" s="98"/>
      <c r="BA1935" s="98"/>
      <c r="BB1935" s="98">
        <v>4</v>
      </c>
      <c r="BC1935" s="98"/>
      <c r="BD1935" s="98"/>
      <c r="BE1935" s="98"/>
      <c r="BF1935" s="98"/>
      <c r="BG1935" s="98"/>
      <c r="BH1935" s="98"/>
      <c r="BI1935" s="98"/>
      <c r="BJ1935" s="98"/>
      <c r="BK1935" s="98"/>
      <c r="BL1935" s="98"/>
      <c r="BM1935" s="98"/>
      <c r="BN1935" s="99"/>
    </row>
    <row r="1936" spans="42:66">
      <c r="AP1936" s="17"/>
      <c r="AQ1936" s="100" t="s">
        <v>143</v>
      </c>
      <c r="AR1936" s="97"/>
      <c r="AS1936" s="98"/>
      <c r="AT1936" s="98"/>
      <c r="AU1936" s="98"/>
      <c r="AV1936" s="98"/>
      <c r="AW1936" s="98"/>
      <c r="AX1936" s="98"/>
      <c r="AY1936" s="98"/>
      <c r="AZ1936" s="98"/>
      <c r="BA1936" s="98"/>
      <c r="BB1936" s="98">
        <v>5</v>
      </c>
      <c r="BC1936" s="98"/>
      <c r="BD1936" s="98"/>
      <c r="BE1936" s="98"/>
      <c r="BF1936" s="98"/>
      <c r="BG1936" s="98"/>
      <c r="BH1936" s="98"/>
      <c r="BI1936" s="98"/>
      <c r="BJ1936" s="98"/>
      <c r="BK1936" s="98"/>
      <c r="BL1936" s="98"/>
      <c r="BM1936" s="98"/>
      <c r="BN1936" s="99"/>
    </row>
    <row r="1937" spans="42:66">
      <c r="AP1937" s="17"/>
      <c r="AQ1937" s="100" t="s">
        <v>144</v>
      </c>
      <c r="AR1937" s="97"/>
      <c r="AS1937" s="98"/>
      <c r="AT1937" s="98"/>
      <c r="AU1937" s="98"/>
      <c r="AV1937" s="98"/>
      <c r="AW1937" s="98"/>
      <c r="AX1937" s="98"/>
      <c r="AY1937" s="98"/>
      <c r="AZ1937" s="98"/>
      <c r="BA1937" s="98"/>
      <c r="BB1937" s="98">
        <v>3</v>
      </c>
      <c r="BC1937" s="98"/>
      <c r="BD1937" s="98"/>
      <c r="BE1937" s="98"/>
      <c r="BF1937" s="98"/>
      <c r="BG1937" s="98"/>
      <c r="BH1937" s="98"/>
      <c r="BI1937" s="98"/>
      <c r="BJ1937" s="98"/>
      <c r="BK1937" s="98"/>
      <c r="BL1937" s="98"/>
      <c r="BM1937" s="98"/>
      <c r="BN1937" s="99"/>
    </row>
    <row r="1938" spans="42:66">
      <c r="AP1938" s="17"/>
      <c r="AQ1938" s="100" t="s">
        <v>145</v>
      </c>
      <c r="AR1938" s="97"/>
      <c r="AS1938" s="98"/>
      <c r="AT1938" s="98"/>
      <c r="AU1938" s="98"/>
      <c r="AV1938" s="98"/>
      <c r="AW1938" s="98"/>
      <c r="AX1938" s="98"/>
      <c r="AY1938" s="98"/>
      <c r="AZ1938" s="98"/>
      <c r="BA1938" s="98"/>
      <c r="BB1938" s="98">
        <v>2</v>
      </c>
      <c r="BC1938" s="98"/>
      <c r="BD1938" s="98"/>
      <c r="BE1938" s="98"/>
      <c r="BF1938" s="98"/>
      <c r="BG1938" s="98"/>
      <c r="BH1938" s="98"/>
      <c r="BI1938" s="98"/>
      <c r="BJ1938" s="98"/>
      <c r="BK1938" s="98"/>
      <c r="BL1938" s="98"/>
      <c r="BM1938" s="98"/>
      <c r="BN1938" s="99"/>
    </row>
    <row r="1939" spans="42:66">
      <c r="AP1939" s="17"/>
      <c r="AQ1939" s="100" t="s">
        <v>146</v>
      </c>
      <c r="AR1939" s="97"/>
      <c r="AS1939" s="98"/>
      <c r="AT1939" s="98"/>
      <c r="AU1939" s="98"/>
      <c r="AV1939" s="98"/>
      <c r="AW1939" s="98"/>
      <c r="AX1939" s="98"/>
      <c r="AY1939" s="98"/>
      <c r="AZ1939" s="98"/>
      <c r="BA1939" s="98"/>
      <c r="BB1939" s="98">
        <v>4</v>
      </c>
      <c r="BC1939" s="98"/>
      <c r="BD1939" s="98"/>
      <c r="BE1939" s="98"/>
      <c r="BF1939" s="98"/>
      <c r="BG1939" s="98"/>
      <c r="BH1939" s="98"/>
      <c r="BI1939" s="98"/>
      <c r="BJ1939" s="98"/>
      <c r="BK1939" s="98"/>
      <c r="BL1939" s="98"/>
      <c r="BM1939" s="98"/>
      <c r="BN1939" s="99"/>
    </row>
    <row r="1940" spans="42:66">
      <c r="AP1940" s="17"/>
      <c r="AQ1940" s="100" t="s">
        <v>147</v>
      </c>
      <c r="AR1940" s="97"/>
      <c r="AS1940" s="98"/>
      <c r="AT1940" s="98"/>
      <c r="AU1940" s="98"/>
      <c r="AV1940" s="98"/>
      <c r="AW1940" s="98"/>
      <c r="AX1940" s="98"/>
      <c r="AY1940" s="98"/>
      <c r="AZ1940" s="98"/>
      <c r="BA1940" s="98"/>
      <c r="BB1940" s="98">
        <v>2</v>
      </c>
      <c r="BC1940" s="98"/>
      <c r="BD1940" s="98"/>
      <c r="BE1940" s="98"/>
      <c r="BF1940" s="98"/>
      <c r="BG1940" s="98"/>
      <c r="BH1940" s="98"/>
      <c r="BI1940" s="98"/>
      <c r="BJ1940" s="98"/>
      <c r="BK1940" s="98"/>
      <c r="BL1940" s="98"/>
      <c r="BM1940" s="98"/>
      <c r="BN1940" s="99"/>
    </row>
    <row r="1941" spans="42:66">
      <c r="AP1941" s="17"/>
      <c r="AQ1941" s="100" t="s">
        <v>148</v>
      </c>
      <c r="AR1941" s="97"/>
      <c r="AS1941" s="98"/>
      <c r="AT1941" s="98"/>
      <c r="AU1941" s="98"/>
      <c r="AV1941" s="98"/>
      <c r="AW1941" s="98"/>
      <c r="AX1941" s="98"/>
      <c r="AY1941" s="98"/>
      <c r="AZ1941" s="98"/>
      <c r="BA1941" s="98"/>
      <c r="BB1941" s="98">
        <v>3</v>
      </c>
      <c r="BC1941" s="98"/>
      <c r="BD1941" s="98"/>
      <c r="BE1941" s="98"/>
      <c r="BF1941" s="98"/>
      <c r="BG1941" s="98"/>
      <c r="BH1941" s="98"/>
      <c r="BI1941" s="98"/>
      <c r="BJ1941" s="98"/>
      <c r="BK1941" s="98"/>
      <c r="BL1941" s="98"/>
      <c r="BM1941" s="98"/>
      <c r="BN1941" s="99"/>
    </row>
    <row r="1942" spans="42:66">
      <c r="AP1942" s="17"/>
      <c r="AQ1942" s="100" t="s">
        <v>149</v>
      </c>
      <c r="AR1942" s="97"/>
      <c r="AS1942" s="98"/>
      <c r="AT1942" s="98"/>
      <c r="AU1942" s="98"/>
      <c r="AV1942" s="98"/>
      <c r="AW1942" s="98"/>
      <c r="AX1942" s="98"/>
      <c r="AY1942" s="98"/>
      <c r="AZ1942" s="98"/>
      <c r="BA1942" s="98"/>
      <c r="BB1942" s="98">
        <v>2</v>
      </c>
      <c r="BC1942" s="98"/>
      <c r="BD1942" s="98"/>
      <c r="BE1942" s="98"/>
      <c r="BF1942" s="98"/>
      <c r="BG1942" s="98"/>
      <c r="BH1942" s="98"/>
      <c r="BI1942" s="98"/>
      <c r="BJ1942" s="98"/>
      <c r="BK1942" s="98"/>
      <c r="BL1942" s="98"/>
      <c r="BM1942" s="98"/>
      <c r="BN1942" s="99"/>
    </row>
    <row r="1943" spans="42:66">
      <c r="AP1943" s="17"/>
      <c r="AQ1943" s="100" t="s">
        <v>150</v>
      </c>
      <c r="AR1943" s="97"/>
      <c r="AS1943" s="98"/>
      <c r="AT1943" s="98"/>
      <c r="AU1943" s="98"/>
      <c r="AV1943" s="98"/>
      <c r="AW1943" s="98"/>
      <c r="AX1943" s="98"/>
      <c r="AY1943" s="98"/>
      <c r="AZ1943" s="98"/>
      <c r="BA1943" s="98"/>
      <c r="BB1943" s="98">
        <v>4</v>
      </c>
      <c r="BC1943" s="98"/>
      <c r="BD1943" s="98"/>
      <c r="BE1943" s="98"/>
      <c r="BF1943" s="98"/>
      <c r="BG1943" s="98"/>
      <c r="BH1943" s="98"/>
      <c r="BI1943" s="98"/>
      <c r="BJ1943" s="98"/>
      <c r="BK1943" s="98"/>
      <c r="BL1943" s="98"/>
      <c r="BM1943" s="98"/>
      <c r="BN1943" s="99"/>
    </row>
    <row r="1944" spans="42:66">
      <c r="AP1944" s="17"/>
      <c r="AQ1944" s="100" t="s">
        <v>151</v>
      </c>
      <c r="AR1944" s="97"/>
      <c r="AS1944" s="98"/>
      <c r="AT1944" s="98"/>
      <c r="AU1944" s="98"/>
      <c r="AV1944" s="98"/>
      <c r="AW1944" s="98"/>
      <c r="AX1944" s="98"/>
      <c r="AY1944" s="98"/>
      <c r="AZ1944" s="98"/>
      <c r="BA1944" s="98"/>
      <c r="BB1944" s="98">
        <v>2</v>
      </c>
      <c r="BC1944" s="98"/>
      <c r="BD1944" s="98"/>
      <c r="BE1944" s="98"/>
      <c r="BF1944" s="98"/>
      <c r="BG1944" s="98"/>
      <c r="BH1944" s="98"/>
      <c r="BI1944" s="98"/>
      <c r="BJ1944" s="98"/>
      <c r="BK1944" s="98"/>
      <c r="BL1944" s="98"/>
      <c r="BM1944" s="98"/>
      <c r="BN1944" s="99"/>
    </row>
    <row r="1945" spans="42:66">
      <c r="AP1945" s="17"/>
      <c r="AQ1945" s="100" t="s">
        <v>152</v>
      </c>
      <c r="AR1945" s="97"/>
      <c r="AS1945" s="98"/>
      <c r="AT1945" s="98"/>
      <c r="AU1945" s="98"/>
      <c r="AV1945" s="98"/>
      <c r="AW1945" s="98"/>
      <c r="AX1945" s="98"/>
      <c r="AY1945" s="98"/>
      <c r="AZ1945" s="98"/>
      <c r="BA1945" s="98"/>
      <c r="BB1945" s="98">
        <v>2</v>
      </c>
      <c r="BC1945" s="98"/>
      <c r="BD1945" s="98"/>
      <c r="BE1945" s="98"/>
      <c r="BF1945" s="98"/>
      <c r="BG1945" s="98"/>
      <c r="BH1945" s="98"/>
      <c r="BI1945" s="98"/>
      <c r="BJ1945" s="98"/>
      <c r="BK1945" s="98"/>
      <c r="BL1945" s="98"/>
      <c r="BM1945" s="98"/>
      <c r="BN1945" s="99"/>
    </row>
    <row r="1946" spans="42:66">
      <c r="AP1946" s="17"/>
      <c r="AQ1946" s="100" t="s">
        <v>153</v>
      </c>
      <c r="AR1946" s="97"/>
      <c r="AS1946" s="98"/>
      <c r="AT1946" s="98"/>
      <c r="AU1946" s="98"/>
      <c r="AV1946" s="98"/>
      <c r="AW1946" s="98"/>
      <c r="AX1946" s="98"/>
      <c r="AY1946" s="98"/>
      <c r="AZ1946" s="98"/>
      <c r="BA1946" s="98"/>
      <c r="BB1946" s="98">
        <v>4</v>
      </c>
      <c r="BC1946" s="98"/>
      <c r="BD1946" s="98"/>
      <c r="BE1946" s="98"/>
      <c r="BF1946" s="98"/>
      <c r="BG1946" s="98"/>
      <c r="BH1946" s="98"/>
      <c r="BI1946" s="98"/>
      <c r="BJ1946" s="98"/>
      <c r="BK1946" s="98"/>
      <c r="BL1946" s="98"/>
      <c r="BM1946" s="98"/>
      <c r="BN1946" s="99"/>
    </row>
    <row r="1947" spans="42:66">
      <c r="AP1947" s="17"/>
      <c r="AQ1947" s="100" t="s">
        <v>154</v>
      </c>
      <c r="AR1947" s="97"/>
      <c r="AS1947" s="98"/>
      <c r="AT1947" s="98"/>
      <c r="AU1947" s="98"/>
      <c r="AV1947" s="98"/>
      <c r="AW1947" s="98"/>
      <c r="AX1947" s="98"/>
      <c r="AY1947" s="98"/>
      <c r="AZ1947" s="98"/>
      <c r="BA1947" s="98"/>
      <c r="BB1947" s="98">
        <v>2</v>
      </c>
      <c r="BC1947" s="98"/>
      <c r="BD1947" s="98"/>
      <c r="BE1947" s="98"/>
      <c r="BF1947" s="98"/>
      <c r="BG1947" s="98"/>
      <c r="BH1947" s="98"/>
      <c r="BI1947" s="98"/>
      <c r="BJ1947" s="98"/>
      <c r="BK1947" s="98"/>
      <c r="BL1947" s="98"/>
      <c r="BM1947" s="98"/>
      <c r="BN1947" s="99"/>
    </row>
    <row r="1948" spans="42:66">
      <c r="AP1948" s="17"/>
      <c r="AQ1948" s="100" t="s">
        <v>155</v>
      </c>
      <c r="AR1948" s="97"/>
      <c r="AS1948" s="98"/>
      <c r="AT1948" s="98"/>
      <c r="AU1948" s="98"/>
      <c r="AV1948" s="98"/>
      <c r="AW1948" s="98"/>
      <c r="AX1948" s="98"/>
      <c r="AY1948" s="98"/>
      <c r="AZ1948" s="98"/>
      <c r="BA1948" s="98"/>
      <c r="BB1948" s="98">
        <v>3</v>
      </c>
      <c r="BC1948" s="98"/>
      <c r="BD1948" s="98"/>
      <c r="BE1948" s="98"/>
      <c r="BF1948" s="98"/>
      <c r="BG1948" s="98"/>
      <c r="BH1948" s="98"/>
      <c r="BI1948" s="98"/>
      <c r="BJ1948" s="98"/>
      <c r="BK1948" s="98"/>
      <c r="BL1948" s="98"/>
      <c r="BM1948" s="98"/>
      <c r="BN1948" s="99"/>
    </row>
    <row r="1949" spans="42:66">
      <c r="AP1949" s="17"/>
      <c r="AQ1949" s="100" t="s">
        <v>156</v>
      </c>
      <c r="AR1949" s="97"/>
      <c r="AS1949" s="98"/>
      <c r="AT1949" s="98"/>
      <c r="AU1949" s="98"/>
      <c r="AV1949" s="98"/>
      <c r="AW1949" s="98"/>
      <c r="AX1949" s="98"/>
      <c r="AY1949" s="98"/>
      <c r="AZ1949" s="98"/>
      <c r="BA1949" s="98"/>
      <c r="BB1949" s="98">
        <v>3</v>
      </c>
      <c r="BC1949" s="98"/>
      <c r="BD1949" s="98"/>
      <c r="BE1949" s="98"/>
      <c r="BF1949" s="98"/>
      <c r="BG1949" s="98"/>
      <c r="BH1949" s="98"/>
      <c r="BI1949" s="98"/>
      <c r="BJ1949" s="98"/>
      <c r="BK1949" s="98"/>
      <c r="BL1949" s="98"/>
      <c r="BM1949" s="98"/>
      <c r="BN1949" s="99"/>
    </row>
    <row r="1950" spans="42:66">
      <c r="AP1950" s="17"/>
      <c r="AQ1950" s="100" t="s">
        <v>157</v>
      </c>
      <c r="AR1950" s="97"/>
      <c r="AS1950" s="98"/>
      <c r="AT1950" s="98"/>
      <c r="AU1950" s="98"/>
      <c r="AV1950" s="98"/>
      <c r="AW1950" s="98"/>
      <c r="AX1950" s="98"/>
      <c r="AY1950" s="98"/>
      <c r="AZ1950" s="98"/>
      <c r="BA1950" s="98"/>
      <c r="BB1950" s="98">
        <v>3</v>
      </c>
      <c r="BC1950" s="98"/>
      <c r="BD1950" s="98"/>
      <c r="BE1950" s="98"/>
      <c r="BF1950" s="98"/>
      <c r="BG1950" s="98"/>
      <c r="BH1950" s="98"/>
      <c r="BI1950" s="98"/>
      <c r="BJ1950" s="98"/>
      <c r="BK1950" s="98"/>
      <c r="BL1950" s="98"/>
      <c r="BM1950" s="98"/>
      <c r="BN1950" s="99"/>
    </row>
    <row r="1951" spans="42:66">
      <c r="AP1951" s="15" t="s">
        <v>97</v>
      </c>
      <c r="AQ1951" s="93" t="s">
        <v>140</v>
      </c>
      <c r="AR1951" s="94">
        <v>4</v>
      </c>
      <c r="AS1951" s="95">
        <v>5</v>
      </c>
      <c r="AT1951" s="95">
        <v>4</v>
      </c>
      <c r="AU1951" s="95">
        <v>6</v>
      </c>
      <c r="AV1951" s="95">
        <v>5</v>
      </c>
      <c r="AW1951" s="95">
        <v>5</v>
      </c>
      <c r="AX1951" s="95"/>
      <c r="AY1951" s="95"/>
      <c r="AZ1951" s="95"/>
      <c r="BA1951" s="95"/>
      <c r="BB1951" s="95"/>
      <c r="BC1951" s="95"/>
      <c r="BD1951" s="95"/>
      <c r="BE1951" s="95"/>
      <c r="BF1951" s="95"/>
      <c r="BG1951" s="95"/>
      <c r="BH1951" s="95"/>
      <c r="BI1951" s="95"/>
      <c r="BJ1951" s="95"/>
      <c r="BK1951" s="95"/>
      <c r="BL1951" s="95"/>
      <c r="BM1951" s="95"/>
      <c r="BN1951" s="96"/>
    </row>
    <row r="1952" spans="42:66">
      <c r="AP1952" s="17"/>
      <c r="AQ1952" s="100" t="s">
        <v>141</v>
      </c>
      <c r="AR1952" s="97">
        <v>4</v>
      </c>
      <c r="AS1952" s="98">
        <v>5</v>
      </c>
      <c r="AT1952" s="98">
        <v>4</v>
      </c>
      <c r="AU1952" s="98">
        <v>3</v>
      </c>
      <c r="AV1952" s="98">
        <v>4</v>
      </c>
      <c r="AW1952" s="98">
        <v>4</v>
      </c>
      <c r="AX1952" s="98"/>
      <c r="AY1952" s="98"/>
      <c r="AZ1952" s="98"/>
      <c r="BA1952" s="98"/>
      <c r="BB1952" s="98"/>
      <c r="BC1952" s="98"/>
      <c r="BD1952" s="98"/>
      <c r="BE1952" s="98"/>
      <c r="BF1952" s="98"/>
      <c r="BG1952" s="98"/>
      <c r="BH1952" s="98"/>
      <c r="BI1952" s="98"/>
      <c r="BJ1952" s="98"/>
      <c r="BK1952" s="98"/>
      <c r="BL1952" s="98"/>
      <c r="BM1952" s="98"/>
      <c r="BN1952" s="99"/>
    </row>
    <row r="1953" spans="42:66">
      <c r="AP1953" s="17"/>
      <c r="AQ1953" s="100" t="s">
        <v>142</v>
      </c>
      <c r="AR1953" s="97">
        <v>5</v>
      </c>
      <c r="AS1953" s="98">
        <v>6</v>
      </c>
      <c r="AT1953" s="98">
        <v>5</v>
      </c>
      <c r="AU1953" s="98">
        <v>5</v>
      </c>
      <c r="AV1953" s="98">
        <v>5</v>
      </c>
      <c r="AW1953" s="98">
        <v>5</v>
      </c>
      <c r="AX1953" s="98"/>
      <c r="AY1953" s="98"/>
      <c r="AZ1953" s="98"/>
      <c r="BA1953" s="98"/>
      <c r="BB1953" s="98"/>
      <c r="BC1953" s="98"/>
      <c r="BD1953" s="98"/>
      <c r="BE1953" s="98"/>
      <c r="BF1953" s="98"/>
      <c r="BG1953" s="98"/>
      <c r="BH1953" s="98"/>
      <c r="BI1953" s="98"/>
      <c r="BJ1953" s="98"/>
      <c r="BK1953" s="98"/>
      <c r="BL1953" s="98"/>
      <c r="BM1953" s="98"/>
      <c r="BN1953" s="99"/>
    </row>
    <row r="1954" spans="42:66">
      <c r="AP1954" s="17"/>
      <c r="AQ1954" s="100" t="s">
        <v>143</v>
      </c>
      <c r="AR1954" s="97">
        <v>8</v>
      </c>
      <c r="AS1954" s="98">
        <v>6</v>
      </c>
      <c r="AT1954" s="98">
        <v>5</v>
      </c>
      <c r="AU1954" s="98">
        <v>6</v>
      </c>
      <c r="AV1954" s="98">
        <v>7</v>
      </c>
      <c r="AW1954" s="98">
        <v>6</v>
      </c>
      <c r="AX1954" s="98"/>
      <c r="AY1954" s="98"/>
      <c r="AZ1954" s="98"/>
      <c r="BA1954" s="98"/>
      <c r="BB1954" s="98"/>
      <c r="BC1954" s="98"/>
      <c r="BD1954" s="98"/>
      <c r="BE1954" s="98"/>
      <c r="BF1954" s="98"/>
      <c r="BG1954" s="98"/>
      <c r="BH1954" s="98"/>
      <c r="BI1954" s="98"/>
      <c r="BJ1954" s="98"/>
      <c r="BK1954" s="98"/>
      <c r="BL1954" s="98"/>
      <c r="BM1954" s="98"/>
      <c r="BN1954" s="99"/>
    </row>
    <row r="1955" spans="42:66">
      <c r="AP1955" s="17"/>
      <c r="AQ1955" s="100" t="s">
        <v>144</v>
      </c>
      <c r="AR1955" s="97">
        <v>4</v>
      </c>
      <c r="AS1955" s="98">
        <v>4</v>
      </c>
      <c r="AT1955" s="98">
        <v>5</v>
      </c>
      <c r="AU1955" s="98">
        <v>4</v>
      </c>
      <c r="AV1955" s="98">
        <v>5</v>
      </c>
      <c r="AW1955" s="98">
        <v>4</v>
      </c>
      <c r="AX1955" s="98"/>
      <c r="AY1955" s="98"/>
      <c r="AZ1955" s="98"/>
      <c r="BA1955" s="98"/>
      <c r="BB1955" s="98"/>
      <c r="BC1955" s="98"/>
      <c r="BD1955" s="98"/>
      <c r="BE1955" s="98"/>
      <c r="BF1955" s="98"/>
      <c r="BG1955" s="98"/>
      <c r="BH1955" s="98"/>
      <c r="BI1955" s="98"/>
      <c r="BJ1955" s="98"/>
      <c r="BK1955" s="98"/>
      <c r="BL1955" s="98"/>
      <c r="BM1955" s="98"/>
      <c r="BN1955" s="99"/>
    </row>
    <row r="1956" spans="42:66">
      <c r="AP1956" s="17"/>
      <c r="AQ1956" s="100" t="s">
        <v>145</v>
      </c>
      <c r="AR1956" s="97">
        <v>3</v>
      </c>
      <c r="AS1956" s="98">
        <v>3</v>
      </c>
      <c r="AT1956" s="98">
        <v>3</v>
      </c>
      <c r="AU1956" s="98">
        <v>4</v>
      </c>
      <c r="AV1956" s="98">
        <v>5</v>
      </c>
      <c r="AW1956" s="98">
        <v>4</v>
      </c>
      <c r="AX1956" s="98"/>
      <c r="AY1956" s="98"/>
      <c r="AZ1956" s="98"/>
      <c r="BA1956" s="98"/>
      <c r="BB1956" s="98"/>
      <c r="BC1956" s="98"/>
      <c r="BD1956" s="98"/>
      <c r="BE1956" s="98"/>
      <c r="BF1956" s="98"/>
      <c r="BG1956" s="98"/>
      <c r="BH1956" s="98"/>
      <c r="BI1956" s="98"/>
      <c r="BJ1956" s="98"/>
      <c r="BK1956" s="98"/>
      <c r="BL1956" s="98"/>
      <c r="BM1956" s="98"/>
      <c r="BN1956" s="99"/>
    </row>
    <row r="1957" spans="42:66">
      <c r="AP1957" s="17"/>
      <c r="AQ1957" s="100" t="s">
        <v>146</v>
      </c>
      <c r="AR1957" s="97">
        <v>6</v>
      </c>
      <c r="AS1957" s="98">
        <v>5</v>
      </c>
      <c r="AT1957" s="98">
        <v>6</v>
      </c>
      <c r="AU1957" s="98">
        <v>6</v>
      </c>
      <c r="AV1957" s="98">
        <v>4</v>
      </c>
      <c r="AW1957" s="98">
        <v>5</v>
      </c>
      <c r="AX1957" s="98"/>
      <c r="AY1957" s="98"/>
      <c r="AZ1957" s="98"/>
      <c r="BA1957" s="98"/>
      <c r="BB1957" s="98"/>
      <c r="BC1957" s="98"/>
      <c r="BD1957" s="98"/>
      <c r="BE1957" s="98"/>
      <c r="BF1957" s="98"/>
      <c r="BG1957" s="98"/>
      <c r="BH1957" s="98"/>
      <c r="BI1957" s="98"/>
      <c r="BJ1957" s="98"/>
      <c r="BK1957" s="98"/>
      <c r="BL1957" s="98"/>
      <c r="BM1957" s="98"/>
      <c r="BN1957" s="99"/>
    </row>
    <row r="1958" spans="42:66">
      <c r="AP1958" s="17"/>
      <c r="AQ1958" s="100" t="s">
        <v>147</v>
      </c>
      <c r="AR1958" s="97">
        <v>4</v>
      </c>
      <c r="AS1958" s="98">
        <v>7</v>
      </c>
      <c r="AT1958" s="98">
        <v>5</v>
      </c>
      <c r="AU1958" s="98">
        <v>4</v>
      </c>
      <c r="AV1958" s="98">
        <v>4</v>
      </c>
      <c r="AW1958" s="98">
        <v>4</v>
      </c>
      <c r="AX1958" s="98"/>
      <c r="AY1958" s="98"/>
      <c r="AZ1958" s="98"/>
      <c r="BA1958" s="98"/>
      <c r="BB1958" s="98"/>
      <c r="BC1958" s="98"/>
      <c r="BD1958" s="98"/>
      <c r="BE1958" s="98"/>
      <c r="BF1958" s="98"/>
      <c r="BG1958" s="98"/>
      <c r="BH1958" s="98"/>
      <c r="BI1958" s="98"/>
      <c r="BJ1958" s="98"/>
      <c r="BK1958" s="98"/>
      <c r="BL1958" s="98"/>
      <c r="BM1958" s="98"/>
      <c r="BN1958" s="99"/>
    </row>
    <row r="1959" spans="42:66">
      <c r="AP1959" s="17"/>
      <c r="AQ1959" s="100" t="s">
        <v>148</v>
      </c>
      <c r="AR1959" s="97">
        <v>4</v>
      </c>
      <c r="AS1959" s="98">
        <v>3</v>
      </c>
      <c r="AT1959" s="98">
        <v>4</v>
      </c>
      <c r="AU1959" s="98">
        <v>4</v>
      </c>
      <c r="AV1959" s="98">
        <v>4</v>
      </c>
      <c r="AW1959" s="98">
        <v>4</v>
      </c>
      <c r="AX1959" s="98"/>
      <c r="AY1959" s="98"/>
      <c r="AZ1959" s="98"/>
      <c r="BA1959" s="98"/>
      <c r="BB1959" s="98"/>
      <c r="BC1959" s="98"/>
      <c r="BD1959" s="98"/>
      <c r="BE1959" s="98"/>
      <c r="BF1959" s="98"/>
      <c r="BG1959" s="98"/>
      <c r="BH1959" s="98"/>
      <c r="BI1959" s="98"/>
      <c r="BJ1959" s="98"/>
      <c r="BK1959" s="98"/>
      <c r="BL1959" s="98"/>
      <c r="BM1959" s="98"/>
      <c r="BN1959" s="99"/>
    </row>
    <row r="1960" spans="42:66">
      <c r="AP1960" s="17"/>
      <c r="AQ1960" s="100" t="s">
        <v>149</v>
      </c>
      <c r="AR1960" s="97">
        <v>3</v>
      </c>
      <c r="AS1960" s="98">
        <v>2</v>
      </c>
      <c r="AT1960" s="98">
        <v>3</v>
      </c>
      <c r="AU1960" s="98">
        <v>4</v>
      </c>
      <c r="AV1960" s="98">
        <v>3</v>
      </c>
      <c r="AW1960" s="98">
        <v>3</v>
      </c>
      <c r="AX1960" s="98"/>
      <c r="AY1960" s="98"/>
      <c r="AZ1960" s="98"/>
      <c r="BA1960" s="98"/>
      <c r="BB1960" s="98"/>
      <c r="BC1960" s="98"/>
      <c r="BD1960" s="98"/>
      <c r="BE1960" s="98"/>
      <c r="BF1960" s="98"/>
      <c r="BG1960" s="98"/>
      <c r="BH1960" s="98"/>
      <c r="BI1960" s="98"/>
      <c r="BJ1960" s="98"/>
      <c r="BK1960" s="98"/>
      <c r="BL1960" s="98"/>
      <c r="BM1960" s="98"/>
      <c r="BN1960" s="99"/>
    </row>
    <row r="1961" spans="42:66">
      <c r="AP1961" s="17"/>
      <c r="AQ1961" s="100" t="s">
        <v>150</v>
      </c>
      <c r="AR1961" s="97">
        <v>4</v>
      </c>
      <c r="AS1961" s="98">
        <v>4</v>
      </c>
      <c r="AT1961" s="98">
        <v>4</v>
      </c>
      <c r="AU1961" s="98">
        <v>4</v>
      </c>
      <c r="AV1961" s="98">
        <v>4</v>
      </c>
      <c r="AW1961" s="98">
        <v>2</v>
      </c>
      <c r="AX1961" s="98"/>
      <c r="AY1961" s="98"/>
      <c r="AZ1961" s="98"/>
      <c r="BA1961" s="98"/>
      <c r="BB1961" s="98"/>
      <c r="BC1961" s="98"/>
      <c r="BD1961" s="98"/>
      <c r="BE1961" s="98"/>
      <c r="BF1961" s="98"/>
      <c r="BG1961" s="98"/>
      <c r="BH1961" s="98"/>
      <c r="BI1961" s="98"/>
      <c r="BJ1961" s="98"/>
      <c r="BK1961" s="98"/>
      <c r="BL1961" s="98"/>
      <c r="BM1961" s="98"/>
      <c r="BN1961" s="99"/>
    </row>
    <row r="1962" spans="42:66">
      <c r="AP1962" s="17"/>
      <c r="AQ1962" s="100" t="s">
        <v>151</v>
      </c>
      <c r="AR1962" s="97">
        <v>3</v>
      </c>
      <c r="AS1962" s="98">
        <v>3</v>
      </c>
      <c r="AT1962" s="98">
        <v>4</v>
      </c>
      <c r="AU1962" s="98">
        <v>5</v>
      </c>
      <c r="AV1962" s="98">
        <v>4</v>
      </c>
      <c r="AW1962" s="98">
        <v>4</v>
      </c>
      <c r="AX1962" s="98"/>
      <c r="AY1962" s="98"/>
      <c r="AZ1962" s="98"/>
      <c r="BA1962" s="98"/>
      <c r="BB1962" s="98"/>
      <c r="BC1962" s="98"/>
      <c r="BD1962" s="98"/>
      <c r="BE1962" s="98"/>
      <c r="BF1962" s="98"/>
      <c r="BG1962" s="98"/>
      <c r="BH1962" s="98"/>
      <c r="BI1962" s="98"/>
      <c r="BJ1962" s="98"/>
      <c r="BK1962" s="98"/>
      <c r="BL1962" s="98"/>
      <c r="BM1962" s="98"/>
      <c r="BN1962" s="99"/>
    </row>
    <row r="1963" spans="42:66">
      <c r="AP1963" s="17"/>
      <c r="AQ1963" s="100" t="s">
        <v>152</v>
      </c>
      <c r="AR1963" s="97">
        <v>3</v>
      </c>
      <c r="AS1963" s="98">
        <v>4</v>
      </c>
      <c r="AT1963" s="98">
        <v>4</v>
      </c>
      <c r="AU1963" s="98">
        <v>4</v>
      </c>
      <c r="AV1963" s="98">
        <v>2</v>
      </c>
      <c r="AW1963" s="98">
        <v>3</v>
      </c>
      <c r="AX1963" s="98"/>
      <c r="AY1963" s="98"/>
      <c r="AZ1963" s="98"/>
      <c r="BA1963" s="98"/>
      <c r="BB1963" s="98"/>
      <c r="BC1963" s="98"/>
      <c r="BD1963" s="98"/>
      <c r="BE1963" s="98"/>
      <c r="BF1963" s="98"/>
      <c r="BG1963" s="98"/>
      <c r="BH1963" s="98"/>
      <c r="BI1963" s="98"/>
      <c r="BJ1963" s="98"/>
      <c r="BK1963" s="98"/>
      <c r="BL1963" s="98"/>
      <c r="BM1963" s="98"/>
      <c r="BN1963" s="99"/>
    </row>
    <row r="1964" spans="42:66">
      <c r="AP1964" s="17"/>
      <c r="AQ1964" s="100" t="s">
        <v>153</v>
      </c>
      <c r="AR1964" s="97">
        <v>6</v>
      </c>
      <c r="AS1964" s="98">
        <v>6</v>
      </c>
      <c r="AT1964" s="98">
        <v>5</v>
      </c>
      <c r="AU1964" s="98">
        <v>5</v>
      </c>
      <c r="AV1964" s="98">
        <v>5</v>
      </c>
      <c r="AW1964" s="98">
        <v>5</v>
      </c>
      <c r="AX1964" s="98"/>
      <c r="AY1964" s="98"/>
      <c r="AZ1964" s="98"/>
      <c r="BA1964" s="98"/>
      <c r="BB1964" s="98"/>
      <c r="BC1964" s="98"/>
      <c r="BD1964" s="98"/>
      <c r="BE1964" s="98"/>
      <c r="BF1964" s="98"/>
      <c r="BG1964" s="98"/>
      <c r="BH1964" s="98"/>
      <c r="BI1964" s="98"/>
      <c r="BJ1964" s="98"/>
      <c r="BK1964" s="98"/>
      <c r="BL1964" s="98"/>
      <c r="BM1964" s="98"/>
      <c r="BN1964" s="99"/>
    </row>
    <row r="1965" spans="42:66">
      <c r="AP1965" s="17"/>
      <c r="AQ1965" s="100" t="s">
        <v>154</v>
      </c>
      <c r="AR1965" s="97">
        <v>4</v>
      </c>
      <c r="AS1965" s="98">
        <v>4</v>
      </c>
      <c r="AT1965" s="98">
        <v>7</v>
      </c>
      <c r="AU1965" s="98">
        <v>4</v>
      </c>
      <c r="AV1965" s="98">
        <v>4</v>
      </c>
      <c r="AW1965" s="98">
        <v>4</v>
      </c>
      <c r="AX1965" s="98"/>
      <c r="AY1965" s="98"/>
      <c r="AZ1965" s="98"/>
      <c r="BA1965" s="98"/>
      <c r="BB1965" s="98"/>
      <c r="BC1965" s="98"/>
      <c r="BD1965" s="98"/>
      <c r="BE1965" s="98"/>
      <c r="BF1965" s="98"/>
      <c r="BG1965" s="98"/>
      <c r="BH1965" s="98"/>
      <c r="BI1965" s="98"/>
      <c r="BJ1965" s="98"/>
      <c r="BK1965" s="98"/>
      <c r="BL1965" s="98"/>
      <c r="BM1965" s="98"/>
      <c r="BN1965" s="99"/>
    </row>
    <row r="1966" spans="42:66">
      <c r="AP1966" s="17"/>
      <c r="AQ1966" s="100" t="s">
        <v>155</v>
      </c>
      <c r="AR1966" s="97">
        <v>4</v>
      </c>
      <c r="AS1966" s="98">
        <v>5</v>
      </c>
      <c r="AT1966" s="98">
        <v>4</v>
      </c>
      <c r="AU1966" s="98">
        <v>5</v>
      </c>
      <c r="AV1966" s="98">
        <v>4</v>
      </c>
      <c r="AW1966" s="98">
        <v>5</v>
      </c>
      <c r="AX1966" s="98"/>
      <c r="AY1966" s="98"/>
      <c r="AZ1966" s="98"/>
      <c r="BA1966" s="98"/>
      <c r="BB1966" s="98"/>
      <c r="BC1966" s="98"/>
      <c r="BD1966" s="98"/>
      <c r="BE1966" s="98"/>
      <c r="BF1966" s="98"/>
      <c r="BG1966" s="98"/>
      <c r="BH1966" s="98"/>
      <c r="BI1966" s="98"/>
      <c r="BJ1966" s="98"/>
      <c r="BK1966" s="98"/>
      <c r="BL1966" s="98"/>
      <c r="BM1966" s="98"/>
      <c r="BN1966" s="99"/>
    </row>
    <row r="1967" spans="42:66">
      <c r="AP1967" s="17"/>
      <c r="AQ1967" s="100" t="s">
        <v>156</v>
      </c>
      <c r="AR1967" s="97">
        <v>4</v>
      </c>
      <c r="AS1967" s="98">
        <v>4</v>
      </c>
      <c r="AT1967" s="98">
        <v>5</v>
      </c>
      <c r="AU1967" s="98">
        <v>3</v>
      </c>
      <c r="AV1967" s="98">
        <v>3</v>
      </c>
      <c r="AW1967" s="98">
        <v>4</v>
      </c>
      <c r="AX1967" s="98"/>
      <c r="AY1967" s="98"/>
      <c r="AZ1967" s="98"/>
      <c r="BA1967" s="98"/>
      <c r="BB1967" s="98"/>
      <c r="BC1967" s="98"/>
      <c r="BD1967" s="98"/>
      <c r="BE1967" s="98"/>
      <c r="BF1967" s="98"/>
      <c r="BG1967" s="98"/>
      <c r="BH1967" s="98"/>
      <c r="BI1967" s="98"/>
      <c r="BJ1967" s="98"/>
      <c r="BK1967" s="98"/>
      <c r="BL1967" s="98"/>
      <c r="BM1967" s="98"/>
      <c r="BN1967" s="99"/>
    </row>
    <row r="1968" spans="42:66">
      <c r="AP1968" s="17"/>
      <c r="AQ1968" s="100" t="s">
        <v>157</v>
      </c>
      <c r="AR1968" s="97">
        <v>4</v>
      </c>
      <c r="AS1968" s="98">
        <v>5</v>
      </c>
      <c r="AT1968" s="98">
        <v>4</v>
      </c>
      <c r="AU1968" s="98">
        <v>3</v>
      </c>
      <c r="AV1968" s="98">
        <v>4</v>
      </c>
      <c r="AW1968" s="98">
        <v>5</v>
      </c>
      <c r="AX1968" s="98"/>
      <c r="AY1968" s="98"/>
      <c r="AZ1968" s="98"/>
      <c r="BA1968" s="98"/>
      <c r="BB1968" s="98"/>
      <c r="BC1968" s="98"/>
      <c r="BD1968" s="98"/>
      <c r="BE1968" s="98"/>
      <c r="BF1968" s="98"/>
      <c r="BG1968" s="98"/>
      <c r="BH1968" s="98"/>
      <c r="BI1968" s="98"/>
      <c r="BJ1968" s="98"/>
      <c r="BK1968" s="98"/>
      <c r="BL1968" s="98"/>
      <c r="BM1968" s="98"/>
      <c r="BN1968" s="99"/>
    </row>
    <row r="1969" spans="42:66">
      <c r="AP1969" s="15" t="s">
        <v>160</v>
      </c>
      <c r="AQ1969" s="93" t="s">
        <v>140</v>
      </c>
      <c r="AR1969" s="94"/>
      <c r="AS1969" s="95"/>
      <c r="AT1969" s="95"/>
      <c r="AU1969" s="95"/>
      <c r="AV1969" s="95"/>
      <c r="AW1969" s="95"/>
      <c r="AX1969" s="95"/>
      <c r="AY1969" s="95"/>
      <c r="AZ1969" s="95"/>
      <c r="BA1969" s="95"/>
      <c r="BB1969" s="95"/>
      <c r="BC1969" s="95"/>
      <c r="BD1969" s="95"/>
      <c r="BE1969" s="95"/>
      <c r="BF1969" s="95"/>
      <c r="BG1969" s="95"/>
      <c r="BH1969" s="95"/>
      <c r="BI1969" s="95"/>
      <c r="BJ1969" s="95"/>
      <c r="BK1969" s="95"/>
      <c r="BL1969" s="95"/>
      <c r="BM1969" s="95"/>
      <c r="BN1969" s="96">
        <v>5</v>
      </c>
    </row>
    <row r="1970" spans="42:66">
      <c r="AP1970" s="17"/>
      <c r="AQ1970" s="100" t="s">
        <v>141</v>
      </c>
      <c r="AR1970" s="97"/>
      <c r="AS1970" s="98"/>
      <c r="AT1970" s="98"/>
      <c r="AU1970" s="98"/>
      <c r="AV1970" s="98"/>
      <c r="AW1970" s="98"/>
      <c r="AX1970" s="98"/>
      <c r="AY1970" s="98"/>
      <c r="AZ1970" s="98"/>
      <c r="BA1970" s="98"/>
      <c r="BB1970" s="98"/>
      <c r="BC1970" s="98"/>
      <c r="BD1970" s="98"/>
      <c r="BE1970" s="98"/>
      <c r="BF1970" s="98"/>
      <c r="BG1970" s="98"/>
      <c r="BH1970" s="98"/>
      <c r="BI1970" s="98"/>
      <c r="BJ1970" s="98"/>
      <c r="BK1970" s="98"/>
      <c r="BL1970" s="98"/>
      <c r="BM1970" s="98"/>
      <c r="BN1970" s="99">
        <v>4</v>
      </c>
    </row>
    <row r="1971" spans="42:66">
      <c r="AP1971" s="17"/>
      <c r="AQ1971" s="100" t="s">
        <v>142</v>
      </c>
      <c r="AR1971" s="97"/>
      <c r="AS1971" s="98"/>
      <c r="AT1971" s="98"/>
      <c r="AU1971" s="98"/>
      <c r="AV1971" s="98"/>
      <c r="AW1971" s="98"/>
      <c r="AX1971" s="98"/>
      <c r="AY1971" s="98"/>
      <c r="AZ1971" s="98"/>
      <c r="BA1971" s="98"/>
      <c r="BB1971" s="98"/>
      <c r="BC1971" s="98"/>
      <c r="BD1971" s="98"/>
      <c r="BE1971" s="98"/>
      <c r="BF1971" s="98"/>
      <c r="BG1971" s="98"/>
      <c r="BH1971" s="98"/>
      <c r="BI1971" s="98"/>
      <c r="BJ1971" s="98"/>
      <c r="BK1971" s="98"/>
      <c r="BL1971" s="98"/>
      <c r="BM1971" s="98"/>
      <c r="BN1971" s="99">
        <v>6</v>
      </c>
    </row>
    <row r="1972" spans="42:66">
      <c r="AP1972" s="17"/>
      <c r="AQ1972" s="100" t="s">
        <v>143</v>
      </c>
      <c r="AR1972" s="97"/>
      <c r="AS1972" s="98"/>
      <c r="AT1972" s="98"/>
      <c r="AU1972" s="98"/>
      <c r="AV1972" s="98"/>
      <c r="AW1972" s="98"/>
      <c r="AX1972" s="98"/>
      <c r="AY1972" s="98"/>
      <c r="AZ1972" s="98"/>
      <c r="BA1972" s="98"/>
      <c r="BB1972" s="98"/>
      <c r="BC1972" s="98"/>
      <c r="BD1972" s="98"/>
      <c r="BE1972" s="98"/>
      <c r="BF1972" s="98"/>
      <c r="BG1972" s="98"/>
      <c r="BH1972" s="98"/>
      <c r="BI1972" s="98"/>
      <c r="BJ1972" s="98"/>
      <c r="BK1972" s="98"/>
      <c r="BL1972" s="98"/>
      <c r="BM1972" s="98"/>
      <c r="BN1972" s="99">
        <v>6</v>
      </c>
    </row>
    <row r="1973" spans="42:66">
      <c r="AP1973" s="17"/>
      <c r="AQ1973" s="100" t="s">
        <v>144</v>
      </c>
      <c r="AR1973" s="97"/>
      <c r="AS1973" s="98"/>
      <c r="AT1973" s="98"/>
      <c r="AU1973" s="98"/>
      <c r="AV1973" s="98"/>
      <c r="AW1973" s="98"/>
      <c r="AX1973" s="98"/>
      <c r="AY1973" s="98"/>
      <c r="AZ1973" s="98"/>
      <c r="BA1973" s="98"/>
      <c r="BB1973" s="98"/>
      <c r="BC1973" s="98"/>
      <c r="BD1973" s="98"/>
      <c r="BE1973" s="98"/>
      <c r="BF1973" s="98"/>
      <c r="BG1973" s="98"/>
      <c r="BH1973" s="98"/>
      <c r="BI1973" s="98"/>
      <c r="BJ1973" s="98"/>
      <c r="BK1973" s="98"/>
      <c r="BL1973" s="98"/>
      <c r="BM1973" s="98"/>
      <c r="BN1973" s="99">
        <v>4</v>
      </c>
    </row>
    <row r="1974" spans="42:66">
      <c r="AP1974" s="17"/>
      <c r="AQ1974" s="100" t="s">
        <v>145</v>
      </c>
      <c r="AR1974" s="97"/>
      <c r="AS1974" s="98"/>
      <c r="AT1974" s="98"/>
      <c r="AU1974" s="98"/>
      <c r="AV1974" s="98"/>
      <c r="AW1974" s="98"/>
      <c r="AX1974" s="98"/>
      <c r="AY1974" s="98"/>
      <c r="AZ1974" s="98"/>
      <c r="BA1974" s="98"/>
      <c r="BB1974" s="98"/>
      <c r="BC1974" s="98"/>
      <c r="BD1974" s="98"/>
      <c r="BE1974" s="98"/>
      <c r="BF1974" s="98"/>
      <c r="BG1974" s="98"/>
      <c r="BH1974" s="98"/>
      <c r="BI1974" s="98"/>
      <c r="BJ1974" s="98"/>
      <c r="BK1974" s="98"/>
      <c r="BL1974" s="98"/>
      <c r="BM1974" s="98"/>
      <c r="BN1974" s="99">
        <v>4</v>
      </c>
    </row>
    <row r="1975" spans="42:66">
      <c r="AP1975" s="17"/>
      <c r="AQ1975" s="100" t="s">
        <v>146</v>
      </c>
      <c r="AR1975" s="97"/>
      <c r="AS1975" s="98"/>
      <c r="AT1975" s="98"/>
      <c r="AU1975" s="98"/>
      <c r="AV1975" s="98"/>
      <c r="AW1975" s="98"/>
      <c r="AX1975" s="98"/>
      <c r="AY1975" s="98"/>
      <c r="AZ1975" s="98"/>
      <c r="BA1975" s="98"/>
      <c r="BB1975" s="98"/>
      <c r="BC1975" s="98"/>
      <c r="BD1975" s="98"/>
      <c r="BE1975" s="98"/>
      <c r="BF1975" s="98"/>
      <c r="BG1975" s="98"/>
      <c r="BH1975" s="98"/>
      <c r="BI1975" s="98"/>
      <c r="BJ1975" s="98"/>
      <c r="BK1975" s="98"/>
      <c r="BL1975" s="98"/>
      <c r="BM1975" s="98"/>
      <c r="BN1975" s="99">
        <v>5</v>
      </c>
    </row>
    <row r="1976" spans="42:66">
      <c r="AP1976" s="17"/>
      <c r="AQ1976" s="100" t="s">
        <v>147</v>
      </c>
      <c r="AR1976" s="97"/>
      <c r="AS1976" s="98"/>
      <c r="AT1976" s="98"/>
      <c r="AU1976" s="98"/>
      <c r="AV1976" s="98"/>
      <c r="AW1976" s="98"/>
      <c r="AX1976" s="98"/>
      <c r="AY1976" s="98"/>
      <c r="AZ1976" s="98"/>
      <c r="BA1976" s="98"/>
      <c r="BB1976" s="98"/>
      <c r="BC1976" s="98"/>
      <c r="BD1976" s="98"/>
      <c r="BE1976" s="98"/>
      <c r="BF1976" s="98"/>
      <c r="BG1976" s="98"/>
      <c r="BH1976" s="98"/>
      <c r="BI1976" s="98"/>
      <c r="BJ1976" s="98"/>
      <c r="BK1976" s="98"/>
      <c r="BL1976" s="98"/>
      <c r="BM1976" s="98"/>
      <c r="BN1976" s="99">
        <v>6</v>
      </c>
    </row>
    <row r="1977" spans="42:66">
      <c r="AP1977" s="17"/>
      <c r="AQ1977" s="100" t="s">
        <v>148</v>
      </c>
      <c r="AR1977" s="97"/>
      <c r="AS1977" s="98"/>
      <c r="AT1977" s="98"/>
      <c r="AU1977" s="98"/>
      <c r="AV1977" s="98"/>
      <c r="AW1977" s="98"/>
      <c r="AX1977" s="98"/>
      <c r="AY1977" s="98"/>
      <c r="AZ1977" s="98"/>
      <c r="BA1977" s="98"/>
      <c r="BB1977" s="98"/>
      <c r="BC1977" s="98"/>
      <c r="BD1977" s="98"/>
      <c r="BE1977" s="98"/>
      <c r="BF1977" s="98"/>
      <c r="BG1977" s="98"/>
      <c r="BH1977" s="98"/>
      <c r="BI1977" s="98"/>
      <c r="BJ1977" s="98"/>
      <c r="BK1977" s="98"/>
      <c r="BL1977" s="98"/>
      <c r="BM1977" s="98"/>
      <c r="BN1977" s="99">
        <v>4</v>
      </c>
    </row>
    <row r="1978" spans="42:66">
      <c r="AP1978" s="17"/>
      <c r="AQ1978" s="100" t="s">
        <v>149</v>
      </c>
      <c r="AR1978" s="97"/>
      <c r="AS1978" s="98"/>
      <c r="AT1978" s="98"/>
      <c r="AU1978" s="98"/>
      <c r="AV1978" s="98"/>
      <c r="AW1978" s="98"/>
      <c r="AX1978" s="98"/>
      <c r="AY1978" s="98"/>
      <c r="AZ1978" s="98"/>
      <c r="BA1978" s="98"/>
      <c r="BB1978" s="98"/>
      <c r="BC1978" s="98"/>
      <c r="BD1978" s="98"/>
      <c r="BE1978" s="98"/>
      <c r="BF1978" s="98"/>
      <c r="BG1978" s="98"/>
      <c r="BH1978" s="98"/>
      <c r="BI1978" s="98"/>
      <c r="BJ1978" s="98"/>
      <c r="BK1978" s="98"/>
      <c r="BL1978" s="98"/>
      <c r="BM1978" s="98"/>
      <c r="BN1978" s="99">
        <v>5</v>
      </c>
    </row>
    <row r="1979" spans="42:66">
      <c r="AP1979" s="17"/>
      <c r="AQ1979" s="100" t="s">
        <v>150</v>
      </c>
      <c r="AR1979" s="97"/>
      <c r="AS1979" s="98"/>
      <c r="AT1979" s="98"/>
      <c r="AU1979" s="98"/>
      <c r="AV1979" s="98"/>
      <c r="AW1979" s="98"/>
      <c r="AX1979" s="98"/>
      <c r="AY1979" s="98"/>
      <c r="AZ1979" s="98"/>
      <c r="BA1979" s="98"/>
      <c r="BB1979" s="98"/>
      <c r="BC1979" s="98"/>
      <c r="BD1979" s="98"/>
      <c r="BE1979" s="98"/>
      <c r="BF1979" s="98"/>
      <c r="BG1979" s="98"/>
      <c r="BH1979" s="98"/>
      <c r="BI1979" s="98"/>
      <c r="BJ1979" s="98"/>
      <c r="BK1979" s="98"/>
      <c r="BL1979" s="98"/>
      <c r="BM1979" s="98"/>
      <c r="BN1979" s="99">
        <v>4</v>
      </c>
    </row>
    <row r="1980" spans="42:66">
      <c r="AP1980" s="17"/>
      <c r="AQ1980" s="100" t="s">
        <v>151</v>
      </c>
      <c r="AR1980" s="97"/>
      <c r="AS1980" s="98"/>
      <c r="AT1980" s="98"/>
      <c r="AU1980" s="98"/>
      <c r="AV1980" s="98"/>
      <c r="AW1980" s="98"/>
      <c r="AX1980" s="98"/>
      <c r="AY1980" s="98"/>
      <c r="AZ1980" s="98"/>
      <c r="BA1980" s="98"/>
      <c r="BB1980" s="98"/>
      <c r="BC1980" s="98"/>
      <c r="BD1980" s="98"/>
      <c r="BE1980" s="98"/>
      <c r="BF1980" s="98"/>
      <c r="BG1980" s="98"/>
      <c r="BH1980" s="98"/>
      <c r="BI1980" s="98"/>
      <c r="BJ1980" s="98"/>
      <c r="BK1980" s="98"/>
      <c r="BL1980" s="98"/>
      <c r="BM1980" s="98"/>
      <c r="BN1980" s="99">
        <v>3</v>
      </c>
    </row>
    <row r="1981" spans="42:66">
      <c r="AP1981" s="17"/>
      <c r="AQ1981" s="100" t="s">
        <v>152</v>
      </c>
      <c r="AR1981" s="97"/>
      <c r="AS1981" s="98"/>
      <c r="AT1981" s="98"/>
      <c r="AU1981" s="98"/>
      <c r="AV1981" s="98"/>
      <c r="AW1981" s="98"/>
      <c r="AX1981" s="98"/>
      <c r="AY1981" s="98"/>
      <c r="AZ1981" s="98"/>
      <c r="BA1981" s="98"/>
      <c r="BB1981" s="98"/>
      <c r="BC1981" s="98"/>
      <c r="BD1981" s="98"/>
      <c r="BE1981" s="98"/>
      <c r="BF1981" s="98"/>
      <c r="BG1981" s="98"/>
      <c r="BH1981" s="98"/>
      <c r="BI1981" s="98"/>
      <c r="BJ1981" s="98"/>
      <c r="BK1981" s="98"/>
      <c r="BL1981" s="98"/>
      <c r="BM1981" s="98"/>
      <c r="BN1981" s="99">
        <v>5</v>
      </c>
    </row>
    <row r="1982" spans="42:66">
      <c r="AP1982" s="17"/>
      <c r="AQ1982" s="100" t="s">
        <v>153</v>
      </c>
      <c r="AR1982" s="97"/>
      <c r="AS1982" s="98"/>
      <c r="AT1982" s="98"/>
      <c r="AU1982" s="98"/>
      <c r="AV1982" s="98"/>
      <c r="AW1982" s="98"/>
      <c r="AX1982" s="98"/>
      <c r="AY1982" s="98"/>
      <c r="AZ1982" s="98"/>
      <c r="BA1982" s="98"/>
      <c r="BB1982" s="98"/>
      <c r="BC1982" s="98"/>
      <c r="BD1982" s="98"/>
      <c r="BE1982" s="98"/>
      <c r="BF1982" s="98"/>
      <c r="BG1982" s="98"/>
      <c r="BH1982" s="98"/>
      <c r="BI1982" s="98"/>
      <c r="BJ1982" s="98"/>
      <c r="BK1982" s="98"/>
      <c r="BL1982" s="98"/>
      <c r="BM1982" s="98"/>
      <c r="BN1982" s="99">
        <v>3</v>
      </c>
    </row>
    <row r="1983" spans="42:66">
      <c r="AP1983" s="17"/>
      <c r="AQ1983" s="100" t="s">
        <v>154</v>
      </c>
      <c r="AR1983" s="97"/>
      <c r="AS1983" s="98"/>
      <c r="AT1983" s="98"/>
      <c r="AU1983" s="98"/>
      <c r="AV1983" s="98"/>
      <c r="AW1983" s="98"/>
      <c r="AX1983" s="98"/>
      <c r="AY1983" s="98"/>
      <c r="AZ1983" s="98"/>
      <c r="BA1983" s="98"/>
      <c r="BB1983" s="98"/>
      <c r="BC1983" s="98"/>
      <c r="BD1983" s="98"/>
      <c r="BE1983" s="98"/>
      <c r="BF1983" s="98"/>
      <c r="BG1983" s="98"/>
      <c r="BH1983" s="98"/>
      <c r="BI1983" s="98"/>
      <c r="BJ1983" s="98"/>
      <c r="BK1983" s="98"/>
      <c r="BL1983" s="98"/>
      <c r="BM1983" s="98"/>
      <c r="BN1983" s="99">
        <v>6</v>
      </c>
    </row>
    <row r="1984" spans="42:66">
      <c r="AP1984" s="17"/>
      <c r="AQ1984" s="100" t="s">
        <v>155</v>
      </c>
      <c r="AR1984" s="97"/>
      <c r="AS1984" s="98"/>
      <c r="AT1984" s="98"/>
      <c r="AU1984" s="98"/>
      <c r="AV1984" s="98"/>
      <c r="AW1984" s="98"/>
      <c r="AX1984" s="98"/>
      <c r="AY1984" s="98"/>
      <c r="AZ1984" s="98"/>
      <c r="BA1984" s="98"/>
      <c r="BB1984" s="98"/>
      <c r="BC1984" s="98"/>
      <c r="BD1984" s="98"/>
      <c r="BE1984" s="98"/>
      <c r="BF1984" s="98"/>
      <c r="BG1984" s="98"/>
      <c r="BH1984" s="98"/>
      <c r="BI1984" s="98"/>
      <c r="BJ1984" s="98"/>
      <c r="BK1984" s="98"/>
      <c r="BL1984" s="98"/>
      <c r="BM1984" s="98"/>
      <c r="BN1984" s="99">
        <v>4</v>
      </c>
    </row>
    <row r="1985" spans="42:66">
      <c r="AP1985" s="17"/>
      <c r="AQ1985" s="100" t="s">
        <v>156</v>
      </c>
      <c r="AR1985" s="97"/>
      <c r="AS1985" s="98"/>
      <c r="AT1985" s="98"/>
      <c r="AU1985" s="98"/>
      <c r="AV1985" s="98"/>
      <c r="AW1985" s="98"/>
      <c r="AX1985" s="98"/>
      <c r="AY1985" s="98"/>
      <c r="AZ1985" s="98"/>
      <c r="BA1985" s="98"/>
      <c r="BB1985" s="98"/>
      <c r="BC1985" s="98"/>
      <c r="BD1985" s="98"/>
      <c r="BE1985" s="98"/>
      <c r="BF1985" s="98"/>
      <c r="BG1985" s="98"/>
      <c r="BH1985" s="98"/>
      <c r="BI1985" s="98"/>
      <c r="BJ1985" s="98"/>
      <c r="BK1985" s="98"/>
      <c r="BL1985" s="98"/>
      <c r="BM1985" s="98"/>
      <c r="BN1985" s="99">
        <v>5</v>
      </c>
    </row>
    <row r="1986" spans="42:66">
      <c r="AP1986" s="17"/>
      <c r="AQ1986" s="100" t="s">
        <v>157</v>
      </c>
      <c r="AR1986" s="97"/>
      <c r="AS1986" s="98"/>
      <c r="AT1986" s="98"/>
      <c r="AU1986" s="98"/>
      <c r="AV1986" s="98"/>
      <c r="AW1986" s="98"/>
      <c r="AX1986" s="98"/>
      <c r="AY1986" s="98"/>
      <c r="AZ1986" s="98"/>
      <c r="BA1986" s="98"/>
      <c r="BB1986" s="98"/>
      <c r="BC1986" s="98"/>
      <c r="BD1986" s="98"/>
      <c r="BE1986" s="98"/>
      <c r="BF1986" s="98"/>
      <c r="BG1986" s="98"/>
      <c r="BH1986" s="98"/>
      <c r="BI1986" s="98"/>
      <c r="BJ1986" s="98"/>
      <c r="BK1986" s="98"/>
      <c r="BL1986" s="98"/>
      <c r="BM1986" s="98"/>
      <c r="BN1986" s="99">
        <v>3</v>
      </c>
    </row>
    <row r="1987" spans="42:66">
      <c r="AP1987" s="15" t="s">
        <v>92</v>
      </c>
      <c r="AQ1987" s="93" t="s">
        <v>140</v>
      </c>
      <c r="AR1987" s="94">
        <v>3</v>
      </c>
      <c r="AS1987" s="95">
        <v>3</v>
      </c>
      <c r="AT1987" s="95"/>
      <c r="AU1987" s="95">
        <v>3</v>
      </c>
      <c r="AV1987" s="95"/>
      <c r="AW1987" s="95">
        <v>3</v>
      </c>
      <c r="AX1987" s="95"/>
      <c r="AY1987" s="95"/>
      <c r="AZ1987" s="95"/>
      <c r="BA1987" s="95"/>
      <c r="BB1987" s="95"/>
      <c r="BC1987" s="95"/>
      <c r="BD1987" s="95"/>
      <c r="BE1987" s="95"/>
      <c r="BF1987" s="95">
        <v>3</v>
      </c>
      <c r="BG1987" s="95">
        <v>4</v>
      </c>
      <c r="BH1987" s="95"/>
      <c r="BI1987" s="95"/>
      <c r="BJ1987" s="95"/>
      <c r="BK1987" s="95"/>
      <c r="BL1987" s="95"/>
      <c r="BM1987" s="95"/>
      <c r="BN1987" s="96"/>
    </row>
    <row r="1988" spans="42:66">
      <c r="AP1988" s="17"/>
      <c r="AQ1988" s="100" t="s">
        <v>141</v>
      </c>
      <c r="AR1988" s="97">
        <v>3</v>
      </c>
      <c r="AS1988" s="98">
        <v>3</v>
      </c>
      <c r="AT1988" s="98"/>
      <c r="AU1988" s="98">
        <v>2</v>
      </c>
      <c r="AV1988" s="98"/>
      <c r="AW1988" s="98">
        <v>3</v>
      </c>
      <c r="AX1988" s="98"/>
      <c r="AY1988" s="98"/>
      <c r="AZ1988" s="98"/>
      <c r="BA1988" s="98"/>
      <c r="BB1988" s="98"/>
      <c r="BC1988" s="98"/>
      <c r="BD1988" s="98"/>
      <c r="BE1988" s="98"/>
      <c r="BF1988" s="98">
        <v>3</v>
      </c>
      <c r="BG1988" s="98">
        <v>3</v>
      </c>
      <c r="BH1988" s="98"/>
      <c r="BI1988" s="98"/>
      <c r="BJ1988" s="98"/>
      <c r="BK1988" s="98"/>
      <c r="BL1988" s="98"/>
      <c r="BM1988" s="98"/>
      <c r="BN1988" s="99"/>
    </row>
    <row r="1989" spans="42:66">
      <c r="AP1989" s="17"/>
      <c r="AQ1989" s="100" t="s">
        <v>142</v>
      </c>
      <c r="AR1989" s="97">
        <v>3</v>
      </c>
      <c r="AS1989" s="98">
        <v>4</v>
      </c>
      <c r="AT1989" s="98"/>
      <c r="AU1989" s="98">
        <v>4</v>
      </c>
      <c r="AV1989" s="98"/>
      <c r="AW1989" s="98">
        <v>3</v>
      </c>
      <c r="AX1989" s="98"/>
      <c r="AY1989" s="98"/>
      <c r="AZ1989" s="98"/>
      <c r="BA1989" s="98"/>
      <c r="BB1989" s="98"/>
      <c r="BC1989" s="98"/>
      <c r="BD1989" s="98"/>
      <c r="BE1989" s="98"/>
      <c r="BF1989" s="98">
        <v>3</v>
      </c>
      <c r="BG1989" s="98">
        <v>4</v>
      </c>
      <c r="BH1989" s="98"/>
      <c r="BI1989" s="98"/>
      <c r="BJ1989" s="98"/>
      <c r="BK1989" s="98"/>
      <c r="BL1989" s="98"/>
      <c r="BM1989" s="98"/>
      <c r="BN1989" s="99"/>
    </row>
    <row r="1990" spans="42:66">
      <c r="AP1990" s="17"/>
      <c r="AQ1990" s="100" t="s">
        <v>143</v>
      </c>
      <c r="AR1990" s="97">
        <v>4</v>
      </c>
      <c r="AS1990" s="98">
        <v>4</v>
      </c>
      <c r="AT1990" s="98"/>
      <c r="AU1990" s="98">
        <v>4</v>
      </c>
      <c r="AV1990" s="98"/>
      <c r="AW1990" s="98">
        <v>5</v>
      </c>
      <c r="AX1990" s="98"/>
      <c r="AY1990" s="98"/>
      <c r="AZ1990" s="98"/>
      <c r="BA1990" s="98"/>
      <c r="BB1990" s="98"/>
      <c r="BC1990" s="98"/>
      <c r="BD1990" s="98"/>
      <c r="BE1990" s="98"/>
      <c r="BF1990" s="98">
        <v>4</v>
      </c>
      <c r="BG1990" s="98">
        <v>4</v>
      </c>
      <c r="BH1990" s="98"/>
      <c r="BI1990" s="98"/>
      <c r="BJ1990" s="98"/>
      <c r="BK1990" s="98"/>
      <c r="BL1990" s="98"/>
      <c r="BM1990" s="98"/>
      <c r="BN1990" s="99"/>
    </row>
    <row r="1991" spans="42:66">
      <c r="AP1991" s="17"/>
      <c r="AQ1991" s="100" t="s">
        <v>144</v>
      </c>
      <c r="AR1991" s="97">
        <v>4</v>
      </c>
      <c r="AS1991" s="98">
        <v>2</v>
      </c>
      <c r="AT1991" s="98"/>
      <c r="AU1991" s="98">
        <v>3</v>
      </c>
      <c r="AV1991" s="98"/>
      <c r="AW1991" s="98">
        <v>4</v>
      </c>
      <c r="AX1991" s="98"/>
      <c r="AY1991" s="98"/>
      <c r="AZ1991" s="98"/>
      <c r="BA1991" s="98"/>
      <c r="BB1991" s="98"/>
      <c r="BC1991" s="98"/>
      <c r="BD1991" s="98"/>
      <c r="BE1991" s="98"/>
      <c r="BF1991" s="98">
        <v>5</v>
      </c>
      <c r="BG1991" s="98">
        <v>3</v>
      </c>
      <c r="BH1991" s="98"/>
      <c r="BI1991" s="98"/>
      <c r="BJ1991" s="98"/>
      <c r="BK1991" s="98"/>
      <c r="BL1991" s="98"/>
      <c r="BM1991" s="98"/>
      <c r="BN1991" s="99"/>
    </row>
    <row r="1992" spans="42:66">
      <c r="AP1992" s="17"/>
      <c r="AQ1992" s="100" t="s">
        <v>145</v>
      </c>
      <c r="AR1992" s="97">
        <v>3</v>
      </c>
      <c r="AS1992" s="98">
        <v>3</v>
      </c>
      <c r="AT1992" s="98"/>
      <c r="AU1992" s="98">
        <v>4</v>
      </c>
      <c r="AV1992" s="98"/>
      <c r="AW1992" s="98">
        <v>4</v>
      </c>
      <c r="AX1992" s="98"/>
      <c r="AY1992" s="98"/>
      <c r="AZ1992" s="98"/>
      <c r="BA1992" s="98"/>
      <c r="BB1992" s="98"/>
      <c r="BC1992" s="98"/>
      <c r="BD1992" s="98"/>
      <c r="BE1992" s="98"/>
      <c r="BF1992" s="98">
        <v>2</v>
      </c>
      <c r="BG1992" s="98">
        <v>4</v>
      </c>
      <c r="BH1992" s="98"/>
      <c r="BI1992" s="98"/>
      <c r="BJ1992" s="98"/>
      <c r="BK1992" s="98"/>
      <c r="BL1992" s="98"/>
      <c r="BM1992" s="98"/>
      <c r="BN1992" s="99"/>
    </row>
    <row r="1993" spans="42:66">
      <c r="AP1993" s="17"/>
      <c r="AQ1993" s="100" t="s">
        <v>146</v>
      </c>
      <c r="AR1993" s="97">
        <v>3</v>
      </c>
      <c r="AS1993" s="98">
        <v>4</v>
      </c>
      <c r="AT1993" s="98"/>
      <c r="AU1993" s="98">
        <v>4</v>
      </c>
      <c r="AV1993" s="98"/>
      <c r="AW1993" s="98">
        <v>3</v>
      </c>
      <c r="AX1993" s="98"/>
      <c r="AY1993" s="98"/>
      <c r="AZ1993" s="98"/>
      <c r="BA1993" s="98"/>
      <c r="BB1993" s="98"/>
      <c r="BC1993" s="98"/>
      <c r="BD1993" s="98"/>
      <c r="BE1993" s="98"/>
      <c r="BF1993" s="98">
        <v>5</v>
      </c>
      <c r="BG1993" s="98">
        <v>4</v>
      </c>
      <c r="BH1993" s="98"/>
      <c r="BI1993" s="98"/>
      <c r="BJ1993" s="98"/>
      <c r="BK1993" s="98"/>
      <c r="BL1993" s="98"/>
      <c r="BM1993" s="98"/>
      <c r="BN1993" s="99"/>
    </row>
    <row r="1994" spans="42:66">
      <c r="AP1994" s="17"/>
      <c r="AQ1994" s="100" t="s">
        <v>147</v>
      </c>
      <c r="AR1994" s="97">
        <v>4</v>
      </c>
      <c r="AS1994" s="98">
        <v>3</v>
      </c>
      <c r="AT1994" s="98"/>
      <c r="AU1994" s="98">
        <v>2</v>
      </c>
      <c r="AV1994" s="98"/>
      <c r="AW1994" s="98">
        <v>3</v>
      </c>
      <c r="AX1994" s="98"/>
      <c r="AY1994" s="98"/>
      <c r="AZ1994" s="98"/>
      <c r="BA1994" s="98"/>
      <c r="BB1994" s="98"/>
      <c r="BC1994" s="98"/>
      <c r="BD1994" s="98"/>
      <c r="BE1994" s="98"/>
      <c r="BF1994" s="98">
        <v>3</v>
      </c>
      <c r="BG1994" s="98">
        <v>2</v>
      </c>
      <c r="BH1994" s="98"/>
      <c r="BI1994" s="98"/>
      <c r="BJ1994" s="98"/>
      <c r="BK1994" s="98"/>
      <c r="BL1994" s="98"/>
      <c r="BM1994" s="98"/>
      <c r="BN1994" s="99"/>
    </row>
    <row r="1995" spans="42:66">
      <c r="AP1995" s="17"/>
      <c r="AQ1995" s="100" t="s">
        <v>148</v>
      </c>
      <c r="AR1995" s="97">
        <v>4</v>
      </c>
      <c r="AS1995" s="98">
        <v>3</v>
      </c>
      <c r="AT1995" s="98"/>
      <c r="AU1995" s="98">
        <v>3</v>
      </c>
      <c r="AV1995" s="98"/>
      <c r="AW1995" s="98">
        <v>3</v>
      </c>
      <c r="AX1995" s="98"/>
      <c r="AY1995" s="98"/>
      <c r="AZ1995" s="98"/>
      <c r="BA1995" s="98"/>
      <c r="BB1995" s="98"/>
      <c r="BC1995" s="98"/>
      <c r="BD1995" s="98"/>
      <c r="BE1995" s="98"/>
      <c r="BF1995" s="98">
        <v>2</v>
      </c>
      <c r="BG1995" s="98">
        <v>4</v>
      </c>
      <c r="BH1995" s="98"/>
      <c r="BI1995" s="98"/>
      <c r="BJ1995" s="98"/>
      <c r="BK1995" s="98"/>
      <c r="BL1995" s="98"/>
      <c r="BM1995" s="98"/>
      <c r="BN1995" s="99"/>
    </row>
    <row r="1996" spans="42:66">
      <c r="AP1996" s="17"/>
      <c r="AQ1996" s="100" t="s">
        <v>149</v>
      </c>
      <c r="AR1996" s="97">
        <v>4</v>
      </c>
      <c r="AS1996" s="98">
        <v>3</v>
      </c>
      <c r="AT1996" s="98"/>
      <c r="AU1996" s="98">
        <v>3</v>
      </c>
      <c r="AV1996" s="98"/>
      <c r="AW1996" s="98">
        <v>2</v>
      </c>
      <c r="AX1996" s="98"/>
      <c r="AY1996" s="98"/>
      <c r="AZ1996" s="98"/>
      <c r="BA1996" s="98"/>
      <c r="BB1996" s="98"/>
      <c r="BC1996" s="98"/>
      <c r="BD1996" s="98"/>
      <c r="BE1996" s="98"/>
      <c r="BF1996" s="98">
        <v>4</v>
      </c>
      <c r="BG1996" s="98">
        <v>4</v>
      </c>
      <c r="BH1996" s="98"/>
      <c r="BI1996" s="98"/>
      <c r="BJ1996" s="98"/>
      <c r="BK1996" s="98"/>
      <c r="BL1996" s="98"/>
      <c r="BM1996" s="98"/>
      <c r="BN1996" s="99"/>
    </row>
    <row r="1997" spans="42:66">
      <c r="AP1997" s="17"/>
      <c r="AQ1997" s="100" t="s">
        <v>150</v>
      </c>
      <c r="AR1997" s="97">
        <v>3</v>
      </c>
      <c r="AS1997" s="98">
        <v>2</v>
      </c>
      <c r="AT1997" s="98"/>
      <c r="AU1997" s="98">
        <v>2</v>
      </c>
      <c r="AV1997" s="98"/>
      <c r="AW1997" s="98">
        <v>2</v>
      </c>
      <c r="AX1997" s="98"/>
      <c r="AY1997" s="98"/>
      <c r="AZ1997" s="98"/>
      <c r="BA1997" s="98"/>
      <c r="BB1997" s="98"/>
      <c r="BC1997" s="98"/>
      <c r="BD1997" s="98"/>
      <c r="BE1997" s="98"/>
      <c r="BF1997" s="98">
        <v>2</v>
      </c>
      <c r="BG1997" s="98">
        <v>2</v>
      </c>
      <c r="BH1997" s="98"/>
      <c r="BI1997" s="98"/>
      <c r="BJ1997" s="98"/>
      <c r="BK1997" s="98"/>
      <c r="BL1997" s="98"/>
      <c r="BM1997" s="98"/>
      <c r="BN1997" s="99"/>
    </row>
    <row r="1998" spans="42:66">
      <c r="AP1998" s="17"/>
      <c r="AQ1998" s="100" t="s">
        <v>151</v>
      </c>
      <c r="AR1998" s="97">
        <v>4</v>
      </c>
      <c r="AS1998" s="98">
        <v>3</v>
      </c>
      <c r="AT1998" s="98"/>
      <c r="AU1998" s="98">
        <v>3</v>
      </c>
      <c r="AV1998" s="98"/>
      <c r="AW1998" s="98">
        <v>3</v>
      </c>
      <c r="AX1998" s="98"/>
      <c r="AY1998" s="98"/>
      <c r="AZ1998" s="98"/>
      <c r="BA1998" s="98"/>
      <c r="BB1998" s="98"/>
      <c r="BC1998" s="98"/>
      <c r="BD1998" s="98"/>
      <c r="BE1998" s="98"/>
      <c r="BF1998" s="98">
        <v>2</v>
      </c>
      <c r="BG1998" s="98">
        <v>3</v>
      </c>
      <c r="BH1998" s="98"/>
      <c r="BI1998" s="98"/>
      <c r="BJ1998" s="98"/>
      <c r="BK1998" s="98"/>
      <c r="BL1998" s="98"/>
      <c r="BM1998" s="98"/>
      <c r="BN1998" s="99"/>
    </row>
    <row r="1999" spans="42:66">
      <c r="AP1999" s="17"/>
      <c r="AQ1999" s="100" t="s">
        <v>152</v>
      </c>
      <c r="AR1999" s="97">
        <v>4</v>
      </c>
      <c r="AS1999" s="98">
        <v>3</v>
      </c>
      <c r="AT1999" s="98"/>
      <c r="AU1999" s="98">
        <v>2</v>
      </c>
      <c r="AV1999" s="98"/>
      <c r="AW1999" s="98">
        <v>2</v>
      </c>
      <c r="AX1999" s="98"/>
      <c r="AY1999" s="98"/>
      <c r="AZ1999" s="98"/>
      <c r="BA1999" s="98"/>
      <c r="BB1999" s="98"/>
      <c r="BC1999" s="98"/>
      <c r="BD1999" s="98"/>
      <c r="BE1999" s="98"/>
      <c r="BF1999" s="98">
        <v>3</v>
      </c>
      <c r="BG1999" s="98">
        <v>3</v>
      </c>
      <c r="BH1999" s="98"/>
      <c r="BI1999" s="98"/>
      <c r="BJ1999" s="98"/>
      <c r="BK1999" s="98"/>
      <c r="BL1999" s="98"/>
      <c r="BM1999" s="98"/>
      <c r="BN1999" s="99"/>
    </row>
    <row r="2000" spans="42:66">
      <c r="AP2000" s="17"/>
      <c r="AQ2000" s="100" t="s">
        <v>153</v>
      </c>
      <c r="AR2000" s="97">
        <v>2</v>
      </c>
      <c r="AS2000" s="98">
        <v>5</v>
      </c>
      <c r="AT2000" s="98"/>
      <c r="AU2000" s="98">
        <v>4</v>
      </c>
      <c r="AV2000" s="98"/>
      <c r="AW2000" s="98">
        <v>4</v>
      </c>
      <c r="AX2000" s="98"/>
      <c r="AY2000" s="98"/>
      <c r="AZ2000" s="98"/>
      <c r="BA2000" s="98"/>
      <c r="BB2000" s="98"/>
      <c r="BC2000" s="98"/>
      <c r="BD2000" s="98"/>
      <c r="BE2000" s="98"/>
      <c r="BF2000" s="98">
        <v>5</v>
      </c>
      <c r="BG2000" s="98">
        <v>5</v>
      </c>
      <c r="BH2000" s="98"/>
      <c r="BI2000" s="98"/>
      <c r="BJ2000" s="98"/>
      <c r="BK2000" s="98"/>
      <c r="BL2000" s="98"/>
      <c r="BM2000" s="98"/>
      <c r="BN2000" s="99"/>
    </row>
    <row r="2001" spans="42:66">
      <c r="AP2001" s="17"/>
      <c r="AQ2001" s="100" t="s">
        <v>154</v>
      </c>
      <c r="AR2001" s="97">
        <v>4</v>
      </c>
      <c r="AS2001" s="98">
        <v>3</v>
      </c>
      <c r="AT2001" s="98"/>
      <c r="AU2001" s="98">
        <v>3</v>
      </c>
      <c r="AV2001" s="98"/>
      <c r="AW2001" s="98">
        <v>3</v>
      </c>
      <c r="AX2001" s="98"/>
      <c r="AY2001" s="98"/>
      <c r="AZ2001" s="98"/>
      <c r="BA2001" s="98"/>
      <c r="BB2001" s="98"/>
      <c r="BC2001" s="98"/>
      <c r="BD2001" s="98"/>
      <c r="BE2001" s="98"/>
      <c r="BF2001" s="98">
        <v>4</v>
      </c>
      <c r="BG2001" s="98">
        <v>2</v>
      </c>
      <c r="BH2001" s="98"/>
      <c r="BI2001" s="98"/>
      <c r="BJ2001" s="98"/>
      <c r="BK2001" s="98"/>
      <c r="BL2001" s="98"/>
      <c r="BM2001" s="98"/>
      <c r="BN2001" s="99"/>
    </row>
    <row r="2002" spans="42:66">
      <c r="AP2002" s="17"/>
      <c r="AQ2002" s="100" t="s">
        <v>155</v>
      </c>
      <c r="AR2002" s="97">
        <v>3</v>
      </c>
      <c r="AS2002" s="98">
        <v>3</v>
      </c>
      <c r="AT2002" s="98"/>
      <c r="AU2002" s="98">
        <v>3</v>
      </c>
      <c r="AV2002" s="98"/>
      <c r="AW2002" s="98">
        <v>2</v>
      </c>
      <c r="AX2002" s="98"/>
      <c r="AY2002" s="98"/>
      <c r="AZ2002" s="98"/>
      <c r="BA2002" s="98"/>
      <c r="BB2002" s="98"/>
      <c r="BC2002" s="98"/>
      <c r="BD2002" s="98"/>
      <c r="BE2002" s="98"/>
      <c r="BF2002" s="98">
        <v>3</v>
      </c>
      <c r="BG2002" s="98">
        <v>3</v>
      </c>
      <c r="BH2002" s="98"/>
      <c r="BI2002" s="98"/>
      <c r="BJ2002" s="98"/>
      <c r="BK2002" s="98"/>
      <c r="BL2002" s="98"/>
      <c r="BM2002" s="98"/>
      <c r="BN2002" s="99"/>
    </row>
    <row r="2003" spans="42:66">
      <c r="AP2003" s="17"/>
      <c r="AQ2003" s="100" t="s">
        <v>156</v>
      </c>
      <c r="AR2003" s="97">
        <v>3</v>
      </c>
      <c r="AS2003" s="98">
        <v>3</v>
      </c>
      <c r="AT2003" s="98"/>
      <c r="AU2003" s="98">
        <v>3</v>
      </c>
      <c r="AV2003" s="98"/>
      <c r="AW2003" s="98">
        <v>3</v>
      </c>
      <c r="AX2003" s="98"/>
      <c r="AY2003" s="98"/>
      <c r="AZ2003" s="98"/>
      <c r="BA2003" s="98"/>
      <c r="BB2003" s="98"/>
      <c r="BC2003" s="98"/>
      <c r="BD2003" s="98"/>
      <c r="BE2003" s="98"/>
      <c r="BF2003" s="98">
        <v>3</v>
      </c>
      <c r="BG2003" s="98">
        <v>2</v>
      </c>
      <c r="BH2003" s="98"/>
      <c r="BI2003" s="98"/>
      <c r="BJ2003" s="98"/>
      <c r="BK2003" s="98"/>
      <c r="BL2003" s="98"/>
      <c r="BM2003" s="98"/>
      <c r="BN2003" s="99"/>
    </row>
    <row r="2004" spans="42:66">
      <c r="AP2004" s="17"/>
      <c r="AQ2004" s="100" t="s">
        <v>157</v>
      </c>
      <c r="AR2004" s="97">
        <v>2</v>
      </c>
      <c r="AS2004" s="98">
        <v>4</v>
      </c>
      <c r="AT2004" s="98"/>
      <c r="AU2004" s="98">
        <v>2</v>
      </c>
      <c r="AV2004" s="98"/>
      <c r="AW2004" s="98">
        <v>4</v>
      </c>
      <c r="AX2004" s="98"/>
      <c r="AY2004" s="98"/>
      <c r="AZ2004" s="98"/>
      <c r="BA2004" s="98"/>
      <c r="BB2004" s="98"/>
      <c r="BC2004" s="98"/>
      <c r="BD2004" s="98"/>
      <c r="BE2004" s="98"/>
      <c r="BF2004" s="98">
        <v>4</v>
      </c>
      <c r="BG2004" s="98">
        <v>3</v>
      </c>
      <c r="BH2004" s="98"/>
      <c r="BI2004" s="98"/>
      <c r="BJ2004" s="98"/>
      <c r="BK2004" s="98"/>
      <c r="BL2004" s="98"/>
      <c r="BM2004" s="98"/>
      <c r="BN2004" s="99"/>
    </row>
    <row r="2005" spans="42:66">
      <c r="AP2005" s="15" t="s">
        <v>83</v>
      </c>
      <c r="AQ2005" s="93" t="s">
        <v>140</v>
      </c>
      <c r="AR2005" s="94"/>
      <c r="AS2005" s="95"/>
      <c r="AT2005" s="95"/>
      <c r="AU2005" s="95"/>
      <c r="AV2005" s="95"/>
      <c r="AW2005" s="95"/>
      <c r="AX2005" s="95"/>
      <c r="AY2005" s="95"/>
      <c r="AZ2005" s="95"/>
      <c r="BA2005" s="95">
        <v>4</v>
      </c>
      <c r="BB2005" s="95"/>
      <c r="BC2005" s="95"/>
      <c r="BD2005" s="95"/>
      <c r="BE2005" s="95"/>
      <c r="BF2005" s="95"/>
      <c r="BG2005" s="95"/>
      <c r="BH2005" s="95"/>
      <c r="BI2005" s="95"/>
      <c r="BJ2005" s="95"/>
      <c r="BK2005" s="95"/>
      <c r="BL2005" s="95"/>
      <c r="BM2005" s="95"/>
      <c r="BN2005" s="96"/>
    </row>
    <row r="2006" spans="42:66">
      <c r="AP2006" s="17"/>
      <c r="AQ2006" s="100" t="s">
        <v>141</v>
      </c>
      <c r="AR2006" s="97"/>
      <c r="AS2006" s="98"/>
      <c r="AT2006" s="98"/>
      <c r="AU2006" s="98"/>
      <c r="AV2006" s="98"/>
      <c r="AW2006" s="98"/>
      <c r="AX2006" s="98"/>
      <c r="AY2006" s="98"/>
      <c r="AZ2006" s="98"/>
      <c r="BA2006" s="98">
        <v>3</v>
      </c>
      <c r="BB2006" s="98"/>
      <c r="BC2006" s="98"/>
      <c r="BD2006" s="98"/>
      <c r="BE2006" s="98"/>
      <c r="BF2006" s="98"/>
      <c r="BG2006" s="98"/>
      <c r="BH2006" s="98"/>
      <c r="BI2006" s="98"/>
      <c r="BJ2006" s="98"/>
      <c r="BK2006" s="98"/>
      <c r="BL2006" s="98"/>
      <c r="BM2006" s="98"/>
      <c r="BN2006" s="99"/>
    </row>
    <row r="2007" spans="42:66">
      <c r="AP2007" s="17"/>
      <c r="AQ2007" s="100" t="s">
        <v>142</v>
      </c>
      <c r="AR2007" s="97"/>
      <c r="AS2007" s="98"/>
      <c r="AT2007" s="98"/>
      <c r="AU2007" s="98"/>
      <c r="AV2007" s="98"/>
      <c r="AW2007" s="98"/>
      <c r="AX2007" s="98"/>
      <c r="AY2007" s="98"/>
      <c r="AZ2007" s="98"/>
      <c r="BA2007" s="98">
        <v>4</v>
      </c>
      <c r="BB2007" s="98"/>
      <c r="BC2007" s="98"/>
      <c r="BD2007" s="98"/>
      <c r="BE2007" s="98"/>
      <c r="BF2007" s="98"/>
      <c r="BG2007" s="98"/>
      <c r="BH2007" s="98"/>
      <c r="BI2007" s="98"/>
      <c r="BJ2007" s="98"/>
      <c r="BK2007" s="98"/>
      <c r="BL2007" s="98"/>
      <c r="BM2007" s="98"/>
      <c r="BN2007" s="99"/>
    </row>
    <row r="2008" spans="42:66">
      <c r="AP2008" s="17"/>
      <c r="AQ2008" s="100" t="s">
        <v>143</v>
      </c>
      <c r="AR2008" s="97"/>
      <c r="AS2008" s="98"/>
      <c r="AT2008" s="98"/>
      <c r="AU2008" s="98"/>
      <c r="AV2008" s="98"/>
      <c r="AW2008" s="98"/>
      <c r="AX2008" s="98"/>
      <c r="AY2008" s="98"/>
      <c r="AZ2008" s="98"/>
      <c r="BA2008" s="98">
        <v>6</v>
      </c>
      <c r="BB2008" s="98"/>
      <c r="BC2008" s="98"/>
      <c r="BD2008" s="98"/>
      <c r="BE2008" s="98"/>
      <c r="BF2008" s="98"/>
      <c r="BG2008" s="98"/>
      <c r="BH2008" s="98"/>
      <c r="BI2008" s="98"/>
      <c r="BJ2008" s="98"/>
      <c r="BK2008" s="98"/>
      <c r="BL2008" s="98"/>
      <c r="BM2008" s="98"/>
      <c r="BN2008" s="99"/>
    </row>
    <row r="2009" spans="42:66">
      <c r="AP2009" s="17"/>
      <c r="AQ2009" s="100" t="s">
        <v>144</v>
      </c>
      <c r="AR2009" s="97"/>
      <c r="AS2009" s="98"/>
      <c r="AT2009" s="98"/>
      <c r="AU2009" s="98"/>
      <c r="AV2009" s="98"/>
      <c r="AW2009" s="98"/>
      <c r="AX2009" s="98"/>
      <c r="AY2009" s="98"/>
      <c r="AZ2009" s="98"/>
      <c r="BA2009" s="98">
        <v>6</v>
      </c>
      <c r="BB2009" s="98"/>
      <c r="BC2009" s="98"/>
      <c r="BD2009" s="98"/>
      <c r="BE2009" s="98"/>
      <c r="BF2009" s="98"/>
      <c r="BG2009" s="98"/>
      <c r="BH2009" s="98"/>
      <c r="BI2009" s="98"/>
      <c r="BJ2009" s="98"/>
      <c r="BK2009" s="98"/>
      <c r="BL2009" s="98"/>
      <c r="BM2009" s="98"/>
      <c r="BN2009" s="99"/>
    </row>
    <row r="2010" spans="42:66">
      <c r="AP2010" s="17"/>
      <c r="AQ2010" s="100" t="s">
        <v>145</v>
      </c>
      <c r="AR2010" s="97"/>
      <c r="AS2010" s="98"/>
      <c r="AT2010" s="98"/>
      <c r="AU2010" s="98"/>
      <c r="AV2010" s="98"/>
      <c r="AW2010" s="98"/>
      <c r="AX2010" s="98"/>
      <c r="AY2010" s="98"/>
      <c r="AZ2010" s="98"/>
      <c r="BA2010" s="98">
        <v>5</v>
      </c>
      <c r="BB2010" s="98"/>
      <c r="BC2010" s="98"/>
      <c r="BD2010" s="98"/>
      <c r="BE2010" s="98"/>
      <c r="BF2010" s="98"/>
      <c r="BG2010" s="98"/>
      <c r="BH2010" s="98"/>
      <c r="BI2010" s="98"/>
      <c r="BJ2010" s="98"/>
      <c r="BK2010" s="98"/>
      <c r="BL2010" s="98"/>
      <c r="BM2010" s="98"/>
      <c r="BN2010" s="99"/>
    </row>
    <row r="2011" spans="42:66">
      <c r="AP2011" s="17"/>
      <c r="AQ2011" s="100" t="s">
        <v>146</v>
      </c>
      <c r="AR2011" s="97"/>
      <c r="AS2011" s="98"/>
      <c r="AT2011" s="98"/>
      <c r="AU2011" s="98"/>
      <c r="AV2011" s="98"/>
      <c r="AW2011" s="98"/>
      <c r="AX2011" s="98"/>
      <c r="AY2011" s="98"/>
      <c r="AZ2011" s="98"/>
      <c r="BA2011" s="98">
        <v>5</v>
      </c>
      <c r="BB2011" s="98"/>
      <c r="BC2011" s="98"/>
      <c r="BD2011" s="98"/>
      <c r="BE2011" s="98"/>
      <c r="BF2011" s="98"/>
      <c r="BG2011" s="98"/>
      <c r="BH2011" s="98"/>
      <c r="BI2011" s="98"/>
      <c r="BJ2011" s="98"/>
      <c r="BK2011" s="98"/>
      <c r="BL2011" s="98"/>
      <c r="BM2011" s="98"/>
      <c r="BN2011" s="99"/>
    </row>
    <row r="2012" spans="42:66">
      <c r="AP2012" s="17"/>
      <c r="AQ2012" s="100" t="s">
        <v>147</v>
      </c>
      <c r="AR2012" s="97"/>
      <c r="AS2012" s="98"/>
      <c r="AT2012" s="98"/>
      <c r="AU2012" s="98"/>
      <c r="AV2012" s="98"/>
      <c r="AW2012" s="98"/>
      <c r="AX2012" s="98"/>
      <c r="AY2012" s="98"/>
      <c r="AZ2012" s="98"/>
      <c r="BA2012" s="98">
        <v>6</v>
      </c>
      <c r="BB2012" s="98"/>
      <c r="BC2012" s="98"/>
      <c r="BD2012" s="98"/>
      <c r="BE2012" s="98"/>
      <c r="BF2012" s="98"/>
      <c r="BG2012" s="98"/>
      <c r="BH2012" s="98"/>
      <c r="BI2012" s="98"/>
      <c r="BJ2012" s="98"/>
      <c r="BK2012" s="98"/>
      <c r="BL2012" s="98"/>
      <c r="BM2012" s="98"/>
      <c r="BN2012" s="99"/>
    </row>
    <row r="2013" spans="42:66">
      <c r="AP2013" s="17"/>
      <c r="AQ2013" s="100" t="s">
        <v>148</v>
      </c>
      <c r="AR2013" s="97"/>
      <c r="AS2013" s="98"/>
      <c r="AT2013" s="98"/>
      <c r="AU2013" s="98"/>
      <c r="AV2013" s="98"/>
      <c r="AW2013" s="98"/>
      <c r="AX2013" s="98"/>
      <c r="AY2013" s="98"/>
      <c r="AZ2013" s="98"/>
      <c r="BA2013" s="98">
        <v>5</v>
      </c>
      <c r="BB2013" s="98"/>
      <c r="BC2013" s="98"/>
      <c r="BD2013" s="98"/>
      <c r="BE2013" s="98"/>
      <c r="BF2013" s="98"/>
      <c r="BG2013" s="98"/>
      <c r="BH2013" s="98"/>
      <c r="BI2013" s="98"/>
      <c r="BJ2013" s="98"/>
      <c r="BK2013" s="98"/>
      <c r="BL2013" s="98"/>
      <c r="BM2013" s="98"/>
      <c r="BN2013" s="99"/>
    </row>
    <row r="2014" spans="42:66">
      <c r="AP2014" s="17"/>
      <c r="AQ2014" s="100" t="s">
        <v>149</v>
      </c>
      <c r="AR2014" s="97"/>
      <c r="AS2014" s="98"/>
      <c r="AT2014" s="98"/>
      <c r="AU2014" s="98"/>
      <c r="AV2014" s="98"/>
      <c r="AW2014" s="98"/>
      <c r="AX2014" s="98"/>
      <c r="AY2014" s="98"/>
      <c r="AZ2014" s="98"/>
      <c r="BA2014" s="98">
        <v>3</v>
      </c>
      <c r="BB2014" s="98"/>
      <c r="BC2014" s="98"/>
      <c r="BD2014" s="98"/>
      <c r="BE2014" s="98"/>
      <c r="BF2014" s="98"/>
      <c r="BG2014" s="98"/>
      <c r="BH2014" s="98"/>
      <c r="BI2014" s="98"/>
      <c r="BJ2014" s="98"/>
      <c r="BK2014" s="98"/>
      <c r="BL2014" s="98"/>
      <c r="BM2014" s="98"/>
      <c r="BN2014" s="99"/>
    </row>
    <row r="2015" spans="42:66">
      <c r="AP2015" s="17"/>
      <c r="AQ2015" s="100" t="s">
        <v>150</v>
      </c>
      <c r="AR2015" s="97"/>
      <c r="AS2015" s="98"/>
      <c r="AT2015" s="98"/>
      <c r="AU2015" s="98"/>
      <c r="AV2015" s="98"/>
      <c r="AW2015" s="98"/>
      <c r="AX2015" s="98"/>
      <c r="AY2015" s="98"/>
      <c r="AZ2015" s="98"/>
      <c r="BA2015" s="98">
        <v>4</v>
      </c>
      <c r="BB2015" s="98"/>
      <c r="BC2015" s="98"/>
      <c r="BD2015" s="98"/>
      <c r="BE2015" s="98"/>
      <c r="BF2015" s="98"/>
      <c r="BG2015" s="98"/>
      <c r="BH2015" s="98"/>
      <c r="BI2015" s="98"/>
      <c r="BJ2015" s="98"/>
      <c r="BK2015" s="98"/>
      <c r="BL2015" s="98"/>
      <c r="BM2015" s="98"/>
      <c r="BN2015" s="99"/>
    </row>
    <row r="2016" spans="42:66">
      <c r="AP2016" s="17"/>
      <c r="AQ2016" s="100" t="s">
        <v>151</v>
      </c>
      <c r="AR2016" s="97"/>
      <c r="AS2016" s="98"/>
      <c r="AT2016" s="98"/>
      <c r="AU2016" s="98"/>
      <c r="AV2016" s="98"/>
      <c r="AW2016" s="98"/>
      <c r="AX2016" s="98"/>
      <c r="AY2016" s="98"/>
      <c r="AZ2016" s="98"/>
      <c r="BA2016" s="98">
        <v>5</v>
      </c>
      <c r="BB2016" s="98"/>
      <c r="BC2016" s="98"/>
      <c r="BD2016" s="98"/>
      <c r="BE2016" s="98"/>
      <c r="BF2016" s="98"/>
      <c r="BG2016" s="98"/>
      <c r="BH2016" s="98"/>
      <c r="BI2016" s="98"/>
      <c r="BJ2016" s="98"/>
      <c r="BK2016" s="98"/>
      <c r="BL2016" s="98"/>
      <c r="BM2016" s="98"/>
      <c r="BN2016" s="99"/>
    </row>
    <row r="2017" spans="42:66">
      <c r="AP2017" s="17"/>
      <c r="AQ2017" s="100" t="s">
        <v>152</v>
      </c>
      <c r="AR2017" s="97"/>
      <c r="AS2017" s="98"/>
      <c r="AT2017" s="98"/>
      <c r="AU2017" s="98"/>
      <c r="AV2017" s="98"/>
      <c r="AW2017" s="98"/>
      <c r="AX2017" s="98"/>
      <c r="AY2017" s="98"/>
      <c r="AZ2017" s="98"/>
      <c r="BA2017" s="98">
        <v>3</v>
      </c>
      <c r="BB2017" s="98"/>
      <c r="BC2017" s="98"/>
      <c r="BD2017" s="98"/>
      <c r="BE2017" s="98"/>
      <c r="BF2017" s="98"/>
      <c r="BG2017" s="98"/>
      <c r="BH2017" s="98"/>
      <c r="BI2017" s="98"/>
      <c r="BJ2017" s="98"/>
      <c r="BK2017" s="98"/>
      <c r="BL2017" s="98"/>
      <c r="BM2017" s="98"/>
      <c r="BN2017" s="99"/>
    </row>
    <row r="2018" spans="42:66">
      <c r="AP2018" s="17"/>
      <c r="AQ2018" s="100" t="s">
        <v>153</v>
      </c>
      <c r="AR2018" s="97"/>
      <c r="AS2018" s="98"/>
      <c r="AT2018" s="98"/>
      <c r="AU2018" s="98"/>
      <c r="AV2018" s="98"/>
      <c r="AW2018" s="98"/>
      <c r="AX2018" s="98"/>
      <c r="AY2018" s="98"/>
      <c r="AZ2018" s="98"/>
      <c r="BA2018" s="98">
        <v>4</v>
      </c>
      <c r="BB2018" s="98"/>
      <c r="BC2018" s="98"/>
      <c r="BD2018" s="98"/>
      <c r="BE2018" s="98"/>
      <c r="BF2018" s="98"/>
      <c r="BG2018" s="98"/>
      <c r="BH2018" s="98"/>
      <c r="BI2018" s="98"/>
      <c r="BJ2018" s="98"/>
      <c r="BK2018" s="98"/>
      <c r="BL2018" s="98"/>
      <c r="BM2018" s="98"/>
      <c r="BN2018" s="99"/>
    </row>
    <row r="2019" spans="42:66">
      <c r="AP2019" s="17"/>
      <c r="AQ2019" s="100" t="s">
        <v>154</v>
      </c>
      <c r="AR2019" s="97"/>
      <c r="AS2019" s="98"/>
      <c r="AT2019" s="98"/>
      <c r="AU2019" s="98"/>
      <c r="AV2019" s="98"/>
      <c r="AW2019" s="98"/>
      <c r="AX2019" s="98"/>
      <c r="AY2019" s="98"/>
      <c r="AZ2019" s="98"/>
      <c r="BA2019" s="98">
        <v>4</v>
      </c>
      <c r="BB2019" s="98"/>
      <c r="BC2019" s="98"/>
      <c r="BD2019" s="98"/>
      <c r="BE2019" s="98"/>
      <c r="BF2019" s="98"/>
      <c r="BG2019" s="98"/>
      <c r="BH2019" s="98"/>
      <c r="BI2019" s="98"/>
      <c r="BJ2019" s="98"/>
      <c r="BK2019" s="98"/>
      <c r="BL2019" s="98"/>
      <c r="BM2019" s="98"/>
      <c r="BN2019" s="99"/>
    </row>
    <row r="2020" spans="42:66">
      <c r="AP2020" s="17"/>
      <c r="AQ2020" s="100" t="s">
        <v>155</v>
      </c>
      <c r="AR2020" s="97"/>
      <c r="AS2020" s="98"/>
      <c r="AT2020" s="98"/>
      <c r="AU2020" s="98"/>
      <c r="AV2020" s="98"/>
      <c r="AW2020" s="98"/>
      <c r="AX2020" s="98"/>
      <c r="AY2020" s="98"/>
      <c r="AZ2020" s="98"/>
      <c r="BA2020" s="98">
        <v>3</v>
      </c>
      <c r="BB2020" s="98"/>
      <c r="BC2020" s="98"/>
      <c r="BD2020" s="98"/>
      <c r="BE2020" s="98"/>
      <c r="BF2020" s="98"/>
      <c r="BG2020" s="98"/>
      <c r="BH2020" s="98"/>
      <c r="BI2020" s="98"/>
      <c r="BJ2020" s="98"/>
      <c r="BK2020" s="98"/>
      <c r="BL2020" s="98"/>
      <c r="BM2020" s="98"/>
      <c r="BN2020" s="99"/>
    </row>
    <row r="2021" spans="42:66">
      <c r="AP2021" s="17"/>
      <c r="AQ2021" s="100" t="s">
        <v>156</v>
      </c>
      <c r="AR2021" s="97"/>
      <c r="AS2021" s="98"/>
      <c r="AT2021" s="98"/>
      <c r="AU2021" s="98"/>
      <c r="AV2021" s="98"/>
      <c r="AW2021" s="98"/>
      <c r="AX2021" s="98"/>
      <c r="AY2021" s="98"/>
      <c r="AZ2021" s="98"/>
      <c r="BA2021" s="98">
        <v>4</v>
      </c>
      <c r="BB2021" s="98"/>
      <c r="BC2021" s="98"/>
      <c r="BD2021" s="98"/>
      <c r="BE2021" s="98"/>
      <c r="BF2021" s="98"/>
      <c r="BG2021" s="98"/>
      <c r="BH2021" s="98"/>
      <c r="BI2021" s="98"/>
      <c r="BJ2021" s="98"/>
      <c r="BK2021" s="98"/>
      <c r="BL2021" s="98"/>
      <c r="BM2021" s="98"/>
      <c r="BN2021" s="99"/>
    </row>
    <row r="2022" spans="42:66">
      <c r="AP2022" s="17"/>
      <c r="AQ2022" s="100" t="s">
        <v>157</v>
      </c>
      <c r="AR2022" s="97"/>
      <c r="AS2022" s="98"/>
      <c r="AT2022" s="98"/>
      <c r="AU2022" s="98"/>
      <c r="AV2022" s="98"/>
      <c r="AW2022" s="98"/>
      <c r="AX2022" s="98"/>
      <c r="AY2022" s="98"/>
      <c r="AZ2022" s="98"/>
      <c r="BA2022" s="98">
        <v>4</v>
      </c>
      <c r="BB2022" s="98"/>
      <c r="BC2022" s="98"/>
      <c r="BD2022" s="98"/>
      <c r="BE2022" s="98"/>
      <c r="BF2022" s="98"/>
      <c r="BG2022" s="98"/>
      <c r="BH2022" s="98"/>
      <c r="BI2022" s="98"/>
      <c r="BJ2022" s="98"/>
      <c r="BK2022" s="98"/>
      <c r="BL2022" s="98"/>
      <c r="BM2022" s="98"/>
      <c r="BN2022" s="99"/>
    </row>
    <row r="2023" spans="42:66">
      <c r="AP2023" s="15" t="s">
        <v>6</v>
      </c>
      <c r="AQ2023" s="93" t="s">
        <v>140</v>
      </c>
      <c r="AR2023" s="94"/>
      <c r="AS2023" s="95"/>
      <c r="AT2023" s="95"/>
      <c r="AU2023" s="95"/>
      <c r="AV2023" s="95"/>
      <c r="AW2023" s="95"/>
      <c r="AX2023" s="95"/>
      <c r="AY2023" s="95"/>
      <c r="AZ2023" s="95"/>
      <c r="BA2023" s="95"/>
      <c r="BB2023" s="95"/>
      <c r="BC2023" s="95"/>
      <c r="BD2023" s="95"/>
      <c r="BE2023" s="95"/>
      <c r="BF2023" s="95"/>
      <c r="BG2023" s="95"/>
      <c r="BH2023" s="95"/>
      <c r="BI2023" s="95"/>
      <c r="BJ2023" s="95">
        <v>3</v>
      </c>
      <c r="BK2023" s="95">
        <v>4</v>
      </c>
      <c r="BL2023" s="95">
        <v>4</v>
      </c>
      <c r="BM2023" s="95">
        <v>4</v>
      </c>
      <c r="BN2023" s="96">
        <v>3</v>
      </c>
    </row>
    <row r="2024" spans="42:66">
      <c r="AP2024" s="17"/>
      <c r="AQ2024" s="100" t="s">
        <v>141</v>
      </c>
      <c r="AR2024" s="97"/>
      <c r="AS2024" s="98"/>
      <c r="AT2024" s="98"/>
      <c r="AU2024" s="98"/>
      <c r="AV2024" s="98"/>
      <c r="AW2024" s="98"/>
      <c r="AX2024" s="98"/>
      <c r="AY2024" s="98"/>
      <c r="AZ2024" s="98"/>
      <c r="BA2024" s="98"/>
      <c r="BB2024" s="98"/>
      <c r="BC2024" s="98"/>
      <c r="BD2024" s="98"/>
      <c r="BE2024" s="98"/>
      <c r="BF2024" s="98"/>
      <c r="BG2024" s="98"/>
      <c r="BH2024" s="98"/>
      <c r="BI2024" s="98"/>
      <c r="BJ2024" s="98">
        <v>3</v>
      </c>
      <c r="BK2024" s="98">
        <v>2</v>
      </c>
      <c r="BL2024" s="98">
        <v>3</v>
      </c>
      <c r="BM2024" s="98">
        <v>3</v>
      </c>
      <c r="BN2024" s="99">
        <v>3</v>
      </c>
    </row>
    <row r="2025" spans="42:66">
      <c r="AP2025" s="17"/>
      <c r="AQ2025" s="100" t="s">
        <v>142</v>
      </c>
      <c r="AR2025" s="97"/>
      <c r="AS2025" s="98"/>
      <c r="AT2025" s="98"/>
      <c r="AU2025" s="98"/>
      <c r="AV2025" s="98"/>
      <c r="AW2025" s="98"/>
      <c r="AX2025" s="98"/>
      <c r="AY2025" s="98"/>
      <c r="AZ2025" s="98"/>
      <c r="BA2025" s="98"/>
      <c r="BB2025" s="98"/>
      <c r="BC2025" s="98"/>
      <c r="BD2025" s="98"/>
      <c r="BE2025" s="98"/>
      <c r="BF2025" s="98"/>
      <c r="BG2025" s="98"/>
      <c r="BH2025" s="98"/>
      <c r="BI2025" s="98"/>
      <c r="BJ2025" s="98">
        <v>4</v>
      </c>
      <c r="BK2025" s="98">
        <v>4</v>
      </c>
      <c r="BL2025" s="98">
        <v>4</v>
      </c>
      <c r="BM2025" s="98">
        <v>3</v>
      </c>
      <c r="BN2025" s="99">
        <v>3</v>
      </c>
    </row>
    <row r="2026" spans="42:66">
      <c r="AP2026" s="17"/>
      <c r="AQ2026" s="100" t="s">
        <v>143</v>
      </c>
      <c r="AR2026" s="97"/>
      <c r="AS2026" s="98"/>
      <c r="AT2026" s="98"/>
      <c r="AU2026" s="98"/>
      <c r="AV2026" s="98"/>
      <c r="AW2026" s="98"/>
      <c r="AX2026" s="98"/>
      <c r="AY2026" s="98"/>
      <c r="AZ2026" s="98"/>
      <c r="BA2026" s="98"/>
      <c r="BB2026" s="98"/>
      <c r="BC2026" s="98"/>
      <c r="BD2026" s="98"/>
      <c r="BE2026" s="98"/>
      <c r="BF2026" s="98"/>
      <c r="BG2026" s="98"/>
      <c r="BH2026" s="98"/>
      <c r="BI2026" s="98"/>
      <c r="BJ2026" s="98">
        <v>4</v>
      </c>
      <c r="BK2026" s="98">
        <v>4</v>
      </c>
      <c r="BL2026" s="98">
        <v>4</v>
      </c>
      <c r="BM2026" s="98">
        <v>4</v>
      </c>
      <c r="BN2026" s="99">
        <v>4</v>
      </c>
    </row>
    <row r="2027" spans="42:66">
      <c r="AP2027" s="17"/>
      <c r="AQ2027" s="100" t="s">
        <v>144</v>
      </c>
      <c r="AR2027" s="97"/>
      <c r="AS2027" s="98"/>
      <c r="AT2027" s="98"/>
      <c r="AU2027" s="98"/>
      <c r="AV2027" s="98"/>
      <c r="AW2027" s="98"/>
      <c r="AX2027" s="98"/>
      <c r="AY2027" s="98"/>
      <c r="AZ2027" s="98"/>
      <c r="BA2027" s="98"/>
      <c r="BB2027" s="98"/>
      <c r="BC2027" s="98"/>
      <c r="BD2027" s="98"/>
      <c r="BE2027" s="98"/>
      <c r="BF2027" s="98"/>
      <c r="BG2027" s="98"/>
      <c r="BH2027" s="98"/>
      <c r="BI2027" s="98"/>
      <c r="BJ2027" s="98">
        <v>3</v>
      </c>
      <c r="BK2027" s="98">
        <v>3</v>
      </c>
      <c r="BL2027" s="98">
        <v>4</v>
      </c>
      <c r="BM2027" s="98">
        <v>3</v>
      </c>
      <c r="BN2027" s="99">
        <v>2</v>
      </c>
    </row>
    <row r="2028" spans="42:66">
      <c r="AP2028" s="17"/>
      <c r="AQ2028" s="100" t="s">
        <v>145</v>
      </c>
      <c r="AR2028" s="97"/>
      <c r="AS2028" s="98"/>
      <c r="AT2028" s="98"/>
      <c r="AU2028" s="98"/>
      <c r="AV2028" s="98"/>
      <c r="AW2028" s="98"/>
      <c r="AX2028" s="98"/>
      <c r="AY2028" s="98"/>
      <c r="AZ2028" s="98"/>
      <c r="BA2028" s="98"/>
      <c r="BB2028" s="98"/>
      <c r="BC2028" s="98"/>
      <c r="BD2028" s="98"/>
      <c r="BE2028" s="98"/>
      <c r="BF2028" s="98"/>
      <c r="BG2028" s="98"/>
      <c r="BH2028" s="98"/>
      <c r="BI2028" s="98"/>
      <c r="BJ2028" s="98">
        <v>2</v>
      </c>
      <c r="BK2028" s="98">
        <v>3</v>
      </c>
      <c r="BL2028" s="98">
        <v>2</v>
      </c>
      <c r="BM2028" s="98">
        <v>2</v>
      </c>
      <c r="BN2028" s="99">
        <v>2</v>
      </c>
    </row>
    <row r="2029" spans="42:66">
      <c r="AP2029" s="17"/>
      <c r="AQ2029" s="100" t="s">
        <v>146</v>
      </c>
      <c r="AR2029" s="97"/>
      <c r="AS2029" s="98"/>
      <c r="AT2029" s="98"/>
      <c r="AU2029" s="98"/>
      <c r="AV2029" s="98"/>
      <c r="AW2029" s="98"/>
      <c r="AX2029" s="98"/>
      <c r="AY2029" s="98"/>
      <c r="AZ2029" s="98"/>
      <c r="BA2029" s="98"/>
      <c r="BB2029" s="98"/>
      <c r="BC2029" s="98"/>
      <c r="BD2029" s="98"/>
      <c r="BE2029" s="98"/>
      <c r="BF2029" s="98"/>
      <c r="BG2029" s="98"/>
      <c r="BH2029" s="98"/>
      <c r="BI2029" s="98"/>
      <c r="BJ2029" s="98">
        <v>4</v>
      </c>
      <c r="BK2029" s="98">
        <v>5</v>
      </c>
      <c r="BL2029" s="98">
        <v>3</v>
      </c>
      <c r="BM2029" s="98">
        <v>3</v>
      </c>
      <c r="BN2029" s="99">
        <v>3</v>
      </c>
    </row>
    <row r="2030" spans="42:66">
      <c r="AP2030" s="17"/>
      <c r="AQ2030" s="100" t="s">
        <v>147</v>
      </c>
      <c r="AR2030" s="97"/>
      <c r="AS2030" s="98"/>
      <c r="AT2030" s="98"/>
      <c r="AU2030" s="98"/>
      <c r="AV2030" s="98"/>
      <c r="AW2030" s="98"/>
      <c r="AX2030" s="98"/>
      <c r="AY2030" s="98"/>
      <c r="AZ2030" s="98"/>
      <c r="BA2030" s="98"/>
      <c r="BB2030" s="98"/>
      <c r="BC2030" s="98"/>
      <c r="BD2030" s="98"/>
      <c r="BE2030" s="98"/>
      <c r="BF2030" s="98"/>
      <c r="BG2030" s="98"/>
      <c r="BH2030" s="98"/>
      <c r="BI2030" s="98"/>
      <c r="BJ2030" s="98">
        <v>4</v>
      </c>
      <c r="BK2030" s="98">
        <v>3</v>
      </c>
      <c r="BL2030" s="98">
        <v>3</v>
      </c>
      <c r="BM2030" s="98">
        <v>3</v>
      </c>
      <c r="BN2030" s="99">
        <v>4</v>
      </c>
    </row>
    <row r="2031" spans="42:66">
      <c r="AP2031" s="17"/>
      <c r="AQ2031" s="100" t="s">
        <v>148</v>
      </c>
      <c r="AR2031" s="97"/>
      <c r="AS2031" s="98"/>
      <c r="AT2031" s="98"/>
      <c r="AU2031" s="98"/>
      <c r="AV2031" s="98"/>
      <c r="AW2031" s="98"/>
      <c r="AX2031" s="98"/>
      <c r="AY2031" s="98"/>
      <c r="AZ2031" s="98"/>
      <c r="BA2031" s="98"/>
      <c r="BB2031" s="98"/>
      <c r="BC2031" s="98"/>
      <c r="BD2031" s="98"/>
      <c r="BE2031" s="98"/>
      <c r="BF2031" s="98"/>
      <c r="BG2031" s="98"/>
      <c r="BH2031" s="98"/>
      <c r="BI2031" s="98"/>
      <c r="BJ2031" s="98">
        <v>3</v>
      </c>
      <c r="BK2031" s="98">
        <v>3</v>
      </c>
      <c r="BL2031" s="98">
        <v>2</v>
      </c>
      <c r="BM2031" s="98">
        <v>2</v>
      </c>
      <c r="BN2031" s="99">
        <v>3</v>
      </c>
    </row>
    <row r="2032" spans="42:66">
      <c r="AP2032" s="17"/>
      <c r="AQ2032" s="100" t="s">
        <v>149</v>
      </c>
      <c r="AR2032" s="97"/>
      <c r="AS2032" s="98"/>
      <c r="AT2032" s="98"/>
      <c r="AU2032" s="98"/>
      <c r="AV2032" s="98"/>
      <c r="AW2032" s="98"/>
      <c r="AX2032" s="98"/>
      <c r="AY2032" s="98"/>
      <c r="AZ2032" s="98"/>
      <c r="BA2032" s="98"/>
      <c r="BB2032" s="98"/>
      <c r="BC2032" s="98"/>
      <c r="BD2032" s="98"/>
      <c r="BE2032" s="98"/>
      <c r="BF2032" s="98"/>
      <c r="BG2032" s="98"/>
      <c r="BH2032" s="98"/>
      <c r="BI2032" s="98"/>
      <c r="BJ2032" s="98">
        <v>3</v>
      </c>
      <c r="BK2032" s="98">
        <v>3</v>
      </c>
      <c r="BL2032" s="98">
        <v>3</v>
      </c>
      <c r="BM2032" s="98">
        <v>3</v>
      </c>
      <c r="BN2032" s="99">
        <v>3</v>
      </c>
    </row>
    <row r="2033" spans="42:66">
      <c r="AP2033" s="17"/>
      <c r="AQ2033" s="100" t="s">
        <v>150</v>
      </c>
      <c r="AR2033" s="97"/>
      <c r="AS2033" s="98"/>
      <c r="AT2033" s="98"/>
      <c r="AU2033" s="98"/>
      <c r="AV2033" s="98"/>
      <c r="AW2033" s="98"/>
      <c r="AX2033" s="98"/>
      <c r="AY2033" s="98"/>
      <c r="AZ2033" s="98"/>
      <c r="BA2033" s="98"/>
      <c r="BB2033" s="98"/>
      <c r="BC2033" s="98"/>
      <c r="BD2033" s="98"/>
      <c r="BE2033" s="98"/>
      <c r="BF2033" s="98"/>
      <c r="BG2033" s="98"/>
      <c r="BH2033" s="98"/>
      <c r="BI2033" s="98"/>
      <c r="BJ2033" s="98">
        <v>3</v>
      </c>
      <c r="BK2033" s="98">
        <v>3</v>
      </c>
      <c r="BL2033" s="98">
        <v>4</v>
      </c>
      <c r="BM2033" s="98">
        <v>2</v>
      </c>
      <c r="BN2033" s="99">
        <v>2</v>
      </c>
    </row>
    <row r="2034" spans="42:66">
      <c r="AP2034" s="17"/>
      <c r="AQ2034" s="100" t="s">
        <v>151</v>
      </c>
      <c r="AR2034" s="97"/>
      <c r="AS2034" s="98"/>
      <c r="AT2034" s="98"/>
      <c r="AU2034" s="98"/>
      <c r="AV2034" s="98"/>
      <c r="AW2034" s="98"/>
      <c r="AX2034" s="98"/>
      <c r="AY2034" s="98"/>
      <c r="AZ2034" s="98"/>
      <c r="BA2034" s="98"/>
      <c r="BB2034" s="98"/>
      <c r="BC2034" s="98"/>
      <c r="BD2034" s="98"/>
      <c r="BE2034" s="98"/>
      <c r="BF2034" s="98"/>
      <c r="BG2034" s="98"/>
      <c r="BH2034" s="98"/>
      <c r="BI2034" s="98"/>
      <c r="BJ2034" s="98">
        <v>3</v>
      </c>
      <c r="BK2034" s="98">
        <v>2</v>
      </c>
      <c r="BL2034" s="98">
        <v>2</v>
      </c>
      <c r="BM2034" s="98">
        <v>2</v>
      </c>
      <c r="BN2034" s="99">
        <v>2</v>
      </c>
    </row>
    <row r="2035" spans="42:66">
      <c r="AP2035" s="17"/>
      <c r="AQ2035" s="100" t="s">
        <v>152</v>
      </c>
      <c r="AR2035" s="97"/>
      <c r="AS2035" s="98"/>
      <c r="AT2035" s="98"/>
      <c r="AU2035" s="98"/>
      <c r="AV2035" s="98"/>
      <c r="AW2035" s="98"/>
      <c r="AX2035" s="98"/>
      <c r="AY2035" s="98"/>
      <c r="AZ2035" s="98"/>
      <c r="BA2035" s="98"/>
      <c r="BB2035" s="98"/>
      <c r="BC2035" s="98"/>
      <c r="BD2035" s="98"/>
      <c r="BE2035" s="98"/>
      <c r="BF2035" s="98"/>
      <c r="BG2035" s="98"/>
      <c r="BH2035" s="98"/>
      <c r="BI2035" s="98"/>
      <c r="BJ2035" s="98">
        <v>2</v>
      </c>
      <c r="BK2035" s="98">
        <v>3</v>
      </c>
      <c r="BL2035" s="98">
        <v>2</v>
      </c>
      <c r="BM2035" s="98">
        <v>2</v>
      </c>
      <c r="BN2035" s="99">
        <v>2</v>
      </c>
    </row>
    <row r="2036" spans="42:66">
      <c r="AP2036" s="17"/>
      <c r="AQ2036" s="100" t="s">
        <v>153</v>
      </c>
      <c r="AR2036" s="97"/>
      <c r="AS2036" s="98"/>
      <c r="AT2036" s="98"/>
      <c r="AU2036" s="98"/>
      <c r="AV2036" s="98"/>
      <c r="AW2036" s="98"/>
      <c r="AX2036" s="98"/>
      <c r="AY2036" s="98"/>
      <c r="AZ2036" s="98"/>
      <c r="BA2036" s="98"/>
      <c r="BB2036" s="98"/>
      <c r="BC2036" s="98"/>
      <c r="BD2036" s="98"/>
      <c r="BE2036" s="98"/>
      <c r="BF2036" s="98"/>
      <c r="BG2036" s="98"/>
      <c r="BH2036" s="98"/>
      <c r="BI2036" s="98"/>
      <c r="BJ2036" s="98">
        <v>3</v>
      </c>
      <c r="BK2036" s="98">
        <v>4</v>
      </c>
      <c r="BL2036" s="98">
        <v>4</v>
      </c>
      <c r="BM2036" s="98">
        <v>3</v>
      </c>
      <c r="BN2036" s="99">
        <v>4</v>
      </c>
    </row>
    <row r="2037" spans="42:66">
      <c r="AP2037" s="17"/>
      <c r="AQ2037" s="100" t="s">
        <v>154</v>
      </c>
      <c r="AR2037" s="97"/>
      <c r="AS2037" s="98"/>
      <c r="AT2037" s="98"/>
      <c r="AU2037" s="98"/>
      <c r="AV2037" s="98"/>
      <c r="AW2037" s="98"/>
      <c r="AX2037" s="98"/>
      <c r="AY2037" s="98"/>
      <c r="AZ2037" s="98"/>
      <c r="BA2037" s="98"/>
      <c r="BB2037" s="98"/>
      <c r="BC2037" s="98"/>
      <c r="BD2037" s="98"/>
      <c r="BE2037" s="98"/>
      <c r="BF2037" s="98"/>
      <c r="BG2037" s="98"/>
      <c r="BH2037" s="98"/>
      <c r="BI2037" s="98"/>
      <c r="BJ2037" s="98">
        <v>3</v>
      </c>
      <c r="BK2037" s="98">
        <v>3</v>
      </c>
      <c r="BL2037" s="98">
        <v>2</v>
      </c>
      <c r="BM2037" s="98">
        <v>3</v>
      </c>
      <c r="BN2037" s="99">
        <v>3</v>
      </c>
    </row>
    <row r="2038" spans="42:66">
      <c r="AP2038" s="17"/>
      <c r="AQ2038" s="100" t="s">
        <v>155</v>
      </c>
      <c r="AR2038" s="97"/>
      <c r="AS2038" s="98"/>
      <c r="AT2038" s="98"/>
      <c r="AU2038" s="98"/>
      <c r="AV2038" s="98"/>
      <c r="AW2038" s="98"/>
      <c r="AX2038" s="98"/>
      <c r="AY2038" s="98"/>
      <c r="AZ2038" s="98"/>
      <c r="BA2038" s="98"/>
      <c r="BB2038" s="98"/>
      <c r="BC2038" s="98"/>
      <c r="BD2038" s="98"/>
      <c r="BE2038" s="98"/>
      <c r="BF2038" s="98"/>
      <c r="BG2038" s="98"/>
      <c r="BH2038" s="98"/>
      <c r="BI2038" s="98"/>
      <c r="BJ2038" s="98">
        <v>3</v>
      </c>
      <c r="BK2038" s="98">
        <v>3</v>
      </c>
      <c r="BL2038" s="98">
        <v>3</v>
      </c>
      <c r="BM2038" s="98">
        <v>3</v>
      </c>
      <c r="BN2038" s="99">
        <v>3</v>
      </c>
    </row>
    <row r="2039" spans="42:66">
      <c r="AP2039" s="17"/>
      <c r="AQ2039" s="100" t="s">
        <v>156</v>
      </c>
      <c r="AR2039" s="97"/>
      <c r="AS2039" s="98"/>
      <c r="AT2039" s="98"/>
      <c r="AU2039" s="98"/>
      <c r="AV2039" s="98"/>
      <c r="AW2039" s="98"/>
      <c r="AX2039" s="98"/>
      <c r="AY2039" s="98"/>
      <c r="AZ2039" s="98"/>
      <c r="BA2039" s="98"/>
      <c r="BB2039" s="98"/>
      <c r="BC2039" s="98"/>
      <c r="BD2039" s="98"/>
      <c r="BE2039" s="98"/>
      <c r="BF2039" s="98"/>
      <c r="BG2039" s="98"/>
      <c r="BH2039" s="98"/>
      <c r="BI2039" s="98"/>
      <c r="BJ2039" s="98">
        <v>3</v>
      </c>
      <c r="BK2039" s="98">
        <v>3</v>
      </c>
      <c r="BL2039" s="98">
        <v>2</v>
      </c>
      <c r="BM2039" s="98">
        <v>2</v>
      </c>
      <c r="BN2039" s="99">
        <v>3</v>
      </c>
    </row>
    <row r="2040" spans="42:66">
      <c r="AP2040" s="17"/>
      <c r="AQ2040" s="100" t="s">
        <v>157</v>
      </c>
      <c r="AR2040" s="97"/>
      <c r="AS2040" s="98"/>
      <c r="AT2040" s="98"/>
      <c r="AU2040" s="98"/>
      <c r="AV2040" s="98"/>
      <c r="AW2040" s="98"/>
      <c r="AX2040" s="98"/>
      <c r="AY2040" s="98"/>
      <c r="AZ2040" s="98"/>
      <c r="BA2040" s="98"/>
      <c r="BB2040" s="98"/>
      <c r="BC2040" s="98"/>
      <c r="BD2040" s="98"/>
      <c r="BE2040" s="98"/>
      <c r="BF2040" s="98"/>
      <c r="BG2040" s="98"/>
      <c r="BH2040" s="98"/>
      <c r="BI2040" s="98"/>
      <c r="BJ2040" s="98">
        <v>3</v>
      </c>
      <c r="BK2040" s="98">
        <v>3</v>
      </c>
      <c r="BL2040" s="98">
        <v>3</v>
      </c>
      <c r="BM2040" s="98">
        <v>3</v>
      </c>
      <c r="BN2040" s="99">
        <v>3</v>
      </c>
    </row>
    <row r="2041" spans="42:66">
      <c r="AP2041" s="15" t="s">
        <v>50</v>
      </c>
      <c r="AQ2041" s="93" t="s">
        <v>140</v>
      </c>
      <c r="AR2041" s="94"/>
      <c r="AS2041" s="95"/>
      <c r="AT2041" s="95"/>
      <c r="AU2041" s="95"/>
      <c r="AV2041" s="95"/>
      <c r="AW2041" s="95"/>
      <c r="AX2041" s="95"/>
      <c r="AY2041" s="95"/>
      <c r="AZ2041" s="95"/>
      <c r="BA2041" s="95"/>
      <c r="BB2041" s="95"/>
      <c r="BC2041" s="95"/>
      <c r="BD2041" s="95"/>
      <c r="BE2041" s="95"/>
      <c r="BF2041" s="95"/>
      <c r="BG2041" s="95"/>
      <c r="BH2041" s="95">
        <v>4</v>
      </c>
      <c r="BI2041" s="95"/>
      <c r="BJ2041" s="95"/>
      <c r="BK2041" s="95"/>
      <c r="BL2041" s="95"/>
      <c r="BM2041" s="95"/>
      <c r="BN2041" s="96"/>
    </row>
    <row r="2042" spans="42:66">
      <c r="AP2042" s="17"/>
      <c r="AQ2042" s="100" t="s">
        <v>141</v>
      </c>
      <c r="AR2042" s="97"/>
      <c r="AS2042" s="98"/>
      <c r="AT2042" s="98"/>
      <c r="AU2042" s="98"/>
      <c r="AV2042" s="98"/>
      <c r="AW2042" s="98"/>
      <c r="AX2042" s="98"/>
      <c r="AY2042" s="98"/>
      <c r="AZ2042" s="98"/>
      <c r="BA2042" s="98"/>
      <c r="BB2042" s="98"/>
      <c r="BC2042" s="98"/>
      <c r="BD2042" s="98"/>
      <c r="BE2042" s="98"/>
      <c r="BF2042" s="98"/>
      <c r="BG2042" s="98"/>
      <c r="BH2042" s="98">
        <v>4</v>
      </c>
      <c r="BI2042" s="98"/>
      <c r="BJ2042" s="98"/>
      <c r="BK2042" s="98"/>
      <c r="BL2042" s="98"/>
      <c r="BM2042" s="98"/>
      <c r="BN2042" s="99"/>
    </row>
    <row r="2043" spans="42:66">
      <c r="AP2043" s="17"/>
      <c r="AQ2043" s="100" t="s">
        <v>142</v>
      </c>
      <c r="AR2043" s="97"/>
      <c r="AS2043" s="98"/>
      <c r="AT2043" s="98"/>
      <c r="AU2043" s="98"/>
      <c r="AV2043" s="98"/>
      <c r="AW2043" s="98"/>
      <c r="AX2043" s="98"/>
      <c r="AY2043" s="98"/>
      <c r="AZ2043" s="98"/>
      <c r="BA2043" s="98"/>
      <c r="BB2043" s="98"/>
      <c r="BC2043" s="98"/>
      <c r="BD2043" s="98"/>
      <c r="BE2043" s="98"/>
      <c r="BF2043" s="98"/>
      <c r="BG2043" s="98"/>
      <c r="BH2043" s="98">
        <v>5</v>
      </c>
      <c r="BI2043" s="98"/>
      <c r="BJ2043" s="98"/>
      <c r="BK2043" s="98"/>
      <c r="BL2043" s="98"/>
      <c r="BM2043" s="98"/>
      <c r="BN2043" s="99"/>
    </row>
    <row r="2044" spans="42:66">
      <c r="AP2044" s="17"/>
      <c r="AQ2044" s="100" t="s">
        <v>143</v>
      </c>
      <c r="AR2044" s="97"/>
      <c r="AS2044" s="98"/>
      <c r="AT2044" s="98"/>
      <c r="AU2044" s="98"/>
      <c r="AV2044" s="98"/>
      <c r="AW2044" s="98"/>
      <c r="AX2044" s="98"/>
      <c r="AY2044" s="98"/>
      <c r="AZ2044" s="98"/>
      <c r="BA2044" s="98"/>
      <c r="BB2044" s="98"/>
      <c r="BC2044" s="98"/>
      <c r="BD2044" s="98"/>
      <c r="BE2044" s="98"/>
      <c r="BF2044" s="98"/>
      <c r="BG2044" s="98"/>
      <c r="BH2044" s="98">
        <v>4</v>
      </c>
      <c r="BI2044" s="98"/>
      <c r="BJ2044" s="98"/>
      <c r="BK2044" s="98"/>
      <c r="BL2044" s="98"/>
      <c r="BM2044" s="98"/>
      <c r="BN2044" s="99"/>
    </row>
    <row r="2045" spans="42:66">
      <c r="AP2045" s="17"/>
      <c r="AQ2045" s="100" t="s">
        <v>144</v>
      </c>
      <c r="AR2045" s="97"/>
      <c r="AS2045" s="98"/>
      <c r="AT2045" s="98"/>
      <c r="AU2045" s="98"/>
      <c r="AV2045" s="98"/>
      <c r="AW2045" s="98"/>
      <c r="AX2045" s="98"/>
      <c r="AY2045" s="98"/>
      <c r="AZ2045" s="98"/>
      <c r="BA2045" s="98"/>
      <c r="BB2045" s="98"/>
      <c r="BC2045" s="98"/>
      <c r="BD2045" s="98"/>
      <c r="BE2045" s="98"/>
      <c r="BF2045" s="98"/>
      <c r="BG2045" s="98"/>
      <c r="BH2045" s="98">
        <v>4</v>
      </c>
      <c r="BI2045" s="98"/>
      <c r="BJ2045" s="98"/>
      <c r="BK2045" s="98"/>
      <c r="BL2045" s="98"/>
      <c r="BM2045" s="98"/>
      <c r="BN2045" s="99"/>
    </row>
    <row r="2046" spans="42:66">
      <c r="AP2046" s="17"/>
      <c r="AQ2046" s="100" t="s">
        <v>145</v>
      </c>
      <c r="AR2046" s="97"/>
      <c r="AS2046" s="98"/>
      <c r="AT2046" s="98"/>
      <c r="AU2046" s="98"/>
      <c r="AV2046" s="98"/>
      <c r="AW2046" s="98"/>
      <c r="AX2046" s="98"/>
      <c r="AY2046" s="98"/>
      <c r="AZ2046" s="98"/>
      <c r="BA2046" s="98"/>
      <c r="BB2046" s="98"/>
      <c r="BC2046" s="98"/>
      <c r="BD2046" s="98"/>
      <c r="BE2046" s="98"/>
      <c r="BF2046" s="98"/>
      <c r="BG2046" s="98"/>
      <c r="BH2046" s="98">
        <v>2</v>
      </c>
      <c r="BI2046" s="98"/>
      <c r="BJ2046" s="98"/>
      <c r="BK2046" s="98"/>
      <c r="BL2046" s="98"/>
      <c r="BM2046" s="98"/>
      <c r="BN2046" s="99"/>
    </row>
    <row r="2047" spans="42:66">
      <c r="AP2047" s="17"/>
      <c r="AQ2047" s="100" t="s">
        <v>146</v>
      </c>
      <c r="AR2047" s="97"/>
      <c r="AS2047" s="98"/>
      <c r="AT2047" s="98"/>
      <c r="AU2047" s="98"/>
      <c r="AV2047" s="98"/>
      <c r="AW2047" s="98"/>
      <c r="AX2047" s="98"/>
      <c r="AY2047" s="98"/>
      <c r="AZ2047" s="98"/>
      <c r="BA2047" s="98"/>
      <c r="BB2047" s="98"/>
      <c r="BC2047" s="98"/>
      <c r="BD2047" s="98"/>
      <c r="BE2047" s="98"/>
      <c r="BF2047" s="98"/>
      <c r="BG2047" s="98"/>
      <c r="BH2047" s="98">
        <v>5</v>
      </c>
      <c r="BI2047" s="98"/>
      <c r="BJ2047" s="98"/>
      <c r="BK2047" s="98"/>
      <c r="BL2047" s="98"/>
      <c r="BM2047" s="98"/>
      <c r="BN2047" s="99"/>
    </row>
    <row r="2048" spans="42:66">
      <c r="AP2048" s="17"/>
      <c r="AQ2048" s="100" t="s">
        <v>147</v>
      </c>
      <c r="AR2048" s="97"/>
      <c r="AS2048" s="98"/>
      <c r="AT2048" s="98"/>
      <c r="AU2048" s="98"/>
      <c r="AV2048" s="98"/>
      <c r="AW2048" s="98"/>
      <c r="AX2048" s="98"/>
      <c r="AY2048" s="98"/>
      <c r="AZ2048" s="98"/>
      <c r="BA2048" s="98"/>
      <c r="BB2048" s="98"/>
      <c r="BC2048" s="98"/>
      <c r="BD2048" s="98"/>
      <c r="BE2048" s="98"/>
      <c r="BF2048" s="98"/>
      <c r="BG2048" s="98"/>
      <c r="BH2048" s="98">
        <v>4</v>
      </c>
      <c r="BI2048" s="98"/>
      <c r="BJ2048" s="98"/>
      <c r="BK2048" s="98"/>
      <c r="BL2048" s="98"/>
      <c r="BM2048" s="98"/>
      <c r="BN2048" s="99"/>
    </row>
    <row r="2049" spans="42:66">
      <c r="AP2049" s="17"/>
      <c r="AQ2049" s="100" t="s">
        <v>148</v>
      </c>
      <c r="AR2049" s="97"/>
      <c r="AS2049" s="98"/>
      <c r="AT2049" s="98"/>
      <c r="AU2049" s="98"/>
      <c r="AV2049" s="98"/>
      <c r="AW2049" s="98"/>
      <c r="AX2049" s="98"/>
      <c r="AY2049" s="98"/>
      <c r="AZ2049" s="98"/>
      <c r="BA2049" s="98"/>
      <c r="BB2049" s="98"/>
      <c r="BC2049" s="98"/>
      <c r="BD2049" s="98"/>
      <c r="BE2049" s="98"/>
      <c r="BF2049" s="98"/>
      <c r="BG2049" s="98"/>
      <c r="BH2049" s="98">
        <v>3</v>
      </c>
      <c r="BI2049" s="98"/>
      <c r="BJ2049" s="98"/>
      <c r="BK2049" s="98"/>
      <c r="BL2049" s="98"/>
      <c r="BM2049" s="98"/>
      <c r="BN2049" s="99"/>
    </row>
    <row r="2050" spans="42:66">
      <c r="AP2050" s="17"/>
      <c r="AQ2050" s="100" t="s">
        <v>149</v>
      </c>
      <c r="AR2050" s="97"/>
      <c r="AS2050" s="98"/>
      <c r="AT2050" s="98"/>
      <c r="AU2050" s="98"/>
      <c r="AV2050" s="98"/>
      <c r="AW2050" s="98"/>
      <c r="AX2050" s="98"/>
      <c r="AY2050" s="98"/>
      <c r="AZ2050" s="98"/>
      <c r="BA2050" s="98"/>
      <c r="BB2050" s="98"/>
      <c r="BC2050" s="98"/>
      <c r="BD2050" s="98"/>
      <c r="BE2050" s="98"/>
      <c r="BF2050" s="98"/>
      <c r="BG2050" s="98"/>
      <c r="BH2050" s="98">
        <v>3</v>
      </c>
      <c r="BI2050" s="98"/>
      <c r="BJ2050" s="98"/>
      <c r="BK2050" s="98"/>
      <c r="BL2050" s="98"/>
      <c r="BM2050" s="98"/>
      <c r="BN2050" s="99"/>
    </row>
    <row r="2051" spans="42:66">
      <c r="AP2051" s="17"/>
      <c r="AQ2051" s="100" t="s">
        <v>150</v>
      </c>
      <c r="AR2051" s="97"/>
      <c r="AS2051" s="98"/>
      <c r="AT2051" s="98"/>
      <c r="AU2051" s="98"/>
      <c r="AV2051" s="98"/>
      <c r="AW2051" s="98"/>
      <c r="AX2051" s="98"/>
      <c r="AY2051" s="98"/>
      <c r="AZ2051" s="98"/>
      <c r="BA2051" s="98"/>
      <c r="BB2051" s="98"/>
      <c r="BC2051" s="98"/>
      <c r="BD2051" s="98"/>
      <c r="BE2051" s="98"/>
      <c r="BF2051" s="98"/>
      <c r="BG2051" s="98"/>
      <c r="BH2051" s="98">
        <v>2</v>
      </c>
      <c r="BI2051" s="98"/>
      <c r="BJ2051" s="98"/>
      <c r="BK2051" s="98"/>
      <c r="BL2051" s="98"/>
      <c r="BM2051" s="98"/>
      <c r="BN2051" s="99"/>
    </row>
    <row r="2052" spans="42:66">
      <c r="AP2052" s="17"/>
      <c r="AQ2052" s="100" t="s">
        <v>151</v>
      </c>
      <c r="AR2052" s="97"/>
      <c r="AS2052" s="98"/>
      <c r="AT2052" s="98"/>
      <c r="AU2052" s="98"/>
      <c r="AV2052" s="98"/>
      <c r="AW2052" s="98"/>
      <c r="AX2052" s="98"/>
      <c r="AY2052" s="98"/>
      <c r="AZ2052" s="98"/>
      <c r="BA2052" s="98"/>
      <c r="BB2052" s="98"/>
      <c r="BC2052" s="98"/>
      <c r="BD2052" s="98"/>
      <c r="BE2052" s="98"/>
      <c r="BF2052" s="98"/>
      <c r="BG2052" s="98"/>
      <c r="BH2052" s="98">
        <v>4</v>
      </c>
      <c r="BI2052" s="98"/>
      <c r="BJ2052" s="98"/>
      <c r="BK2052" s="98"/>
      <c r="BL2052" s="98"/>
      <c r="BM2052" s="98"/>
      <c r="BN2052" s="99"/>
    </row>
    <row r="2053" spans="42:66">
      <c r="AP2053" s="17"/>
      <c r="AQ2053" s="100" t="s">
        <v>152</v>
      </c>
      <c r="AR2053" s="97"/>
      <c r="AS2053" s="98"/>
      <c r="AT2053" s="98"/>
      <c r="AU2053" s="98"/>
      <c r="AV2053" s="98"/>
      <c r="AW2053" s="98"/>
      <c r="AX2053" s="98"/>
      <c r="AY2053" s="98"/>
      <c r="AZ2053" s="98"/>
      <c r="BA2053" s="98"/>
      <c r="BB2053" s="98"/>
      <c r="BC2053" s="98"/>
      <c r="BD2053" s="98"/>
      <c r="BE2053" s="98"/>
      <c r="BF2053" s="98"/>
      <c r="BG2053" s="98"/>
      <c r="BH2053" s="98">
        <v>4</v>
      </c>
      <c r="BI2053" s="98"/>
      <c r="BJ2053" s="98"/>
      <c r="BK2053" s="98"/>
      <c r="BL2053" s="98"/>
      <c r="BM2053" s="98"/>
      <c r="BN2053" s="99"/>
    </row>
    <row r="2054" spans="42:66">
      <c r="AP2054" s="17"/>
      <c r="AQ2054" s="100" t="s">
        <v>153</v>
      </c>
      <c r="AR2054" s="97"/>
      <c r="AS2054" s="98"/>
      <c r="AT2054" s="98"/>
      <c r="AU2054" s="98"/>
      <c r="AV2054" s="98"/>
      <c r="AW2054" s="98"/>
      <c r="AX2054" s="98"/>
      <c r="AY2054" s="98"/>
      <c r="AZ2054" s="98"/>
      <c r="BA2054" s="98"/>
      <c r="BB2054" s="98"/>
      <c r="BC2054" s="98"/>
      <c r="BD2054" s="98"/>
      <c r="BE2054" s="98"/>
      <c r="BF2054" s="98"/>
      <c r="BG2054" s="98"/>
      <c r="BH2054" s="98">
        <v>4</v>
      </c>
      <c r="BI2054" s="98"/>
      <c r="BJ2054" s="98"/>
      <c r="BK2054" s="98"/>
      <c r="BL2054" s="98"/>
      <c r="BM2054" s="98"/>
      <c r="BN2054" s="99"/>
    </row>
    <row r="2055" spans="42:66">
      <c r="AP2055" s="17"/>
      <c r="AQ2055" s="100" t="s">
        <v>154</v>
      </c>
      <c r="AR2055" s="97"/>
      <c r="AS2055" s="98"/>
      <c r="AT2055" s="98"/>
      <c r="AU2055" s="98"/>
      <c r="AV2055" s="98"/>
      <c r="AW2055" s="98"/>
      <c r="AX2055" s="98"/>
      <c r="AY2055" s="98"/>
      <c r="AZ2055" s="98"/>
      <c r="BA2055" s="98"/>
      <c r="BB2055" s="98"/>
      <c r="BC2055" s="98"/>
      <c r="BD2055" s="98"/>
      <c r="BE2055" s="98"/>
      <c r="BF2055" s="98"/>
      <c r="BG2055" s="98"/>
      <c r="BH2055" s="98">
        <v>4</v>
      </c>
      <c r="BI2055" s="98"/>
      <c r="BJ2055" s="98"/>
      <c r="BK2055" s="98"/>
      <c r="BL2055" s="98"/>
      <c r="BM2055" s="98"/>
      <c r="BN2055" s="99"/>
    </row>
    <row r="2056" spans="42:66">
      <c r="AP2056" s="17"/>
      <c r="AQ2056" s="100" t="s">
        <v>155</v>
      </c>
      <c r="AR2056" s="97"/>
      <c r="AS2056" s="98"/>
      <c r="AT2056" s="98"/>
      <c r="AU2056" s="98"/>
      <c r="AV2056" s="98"/>
      <c r="AW2056" s="98"/>
      <c r="AX2056" s="98"/>
      <c r="AY2056" s="98"/>
      <c r="AZ2056" s="98"/>
      <c r="BA2056" s="98"/>
      <c r="BB2056" s="98"/>
      <c r="BC2056" s="98"/>
      <c r="BD2056" s="98"/>
      <c r="BE2056" s="98"/>
      <c r="BF2056" s="98"/>
      <c r="BG2056" s="98"/>
      <c r="BH2056" s="98">
        <v>3</v>
      </c>
      <c r="BI2056" s="98"/>
      <c r="BJ2056" s="98"/>
      <c r="BK2056" s="98"/>
      <c r="BL2056" s="98"/>
      <c r="BM2056" s="98"/>
      <c r="BN2056" s="99"/>
    </row>
    <row r="2057" spans="42:66">
      <c r="AP2057" s="17"/>
      <c r="AQ2057" s="100" t="s">
        <v>156</v>
      </c>
      <c r="AR2057" s="97"/>
      <c r="AS2057" s="98"/>
      <c r="AT2057" s="98"/>
      <c r="AU2057" s="98"/>
      <c r="AV2057" s="98"/>
      <c r="AW2057" s="98"/>
      <c r="AX2057" s="98"/>
      <c r="AY2057" s="98"/>
      <c r="AZ2057" s="98"/>
      <c r="BA2057" s="98"/>
      <c r="BB2057" s="98"/>
      <c r="BC2057" s="98"/>
      <c r="BD2057" s="98"/>
      <c r="BE2057" s="98"/>
      <c r="BF2057" s="98"/>
      <c r="BG2057" s="98"/>
      <c r="BH2057" s="98">
        <v>3</v>
      </c>
      <c r="BI2057" s="98"/>
      <c r="BJ2057" s="98"/>
      <c r="BK2057" s="98"/>
      <c r="BL2057" s="98"/>
      <c r="BM2057" s="98"/>
      <c r="BN2057" s="99"/>
    </row>
    <row r="2058" spans="42:66">
      <c r="AP2058" s="17"/>
      <c r="AQ2058" s="100" t="s">
        <v>157</v>
      </c>
      <c r="AR2058" s="97"/>
      <c r="AS2058" s="98"/>
      <c r="AT2058" s="98"/>
      <c r="AU2058" s="98"/>
      <c r="AV2058" s="98"/>
      <c r="AW2058" s="98"/>
      <c r="AX2058" s="98"/>
      <c r="AY2058" s="98"/>
      <c r="AZ2058" s="98"/>
      <c r="BA2058" s="98"/>
      <c r="BB2058" s="98"/>
      <c r="BC2058" s="98"/>
      <c r="BD2058" s="98"/>
      <c r="BE2058" s="98"/>
      <c r="BF2058" s="98"/>
      <c r="BG2058" s="98"/>
      <c r="BH2058" s="98">
        <v>5</v>
      </c>
      <c r="BI2058" s="98"/>
      <c r="BJ2058" s="98"/>
      <c r="BK2058" s="98"/>
      <c r="BL2058" s="98"/>
      <c r="BM2058" s="98"/>
      <c r="BN2058" s="99"/>
    </row>
    <row r="2059" spans="42:66">
      <c r="AP2059" s="15" t="s">
        <v>35</v>
      </c>
      <c r="AQ2059" s="93" t="s">
        <v>140</v>
      </c>
      <c r="AR2059" s="94"/>
      <c r="AS2059" s="95">
        <v>3</v>
      </c>
      <c r="AT2059" s="95">
        <v>5</v>
      </c>
      <c r="AU2059" s="95"/>
      <c r="AV2059" s="95">
        <v>3</v>
      </c>
      <c r="AW2059" s="95">
        <v>3</v>
      </c>
      <c r="AX2059" s="95"/>
      <c r="AY2059" s="95"/>
      <c r="AZ2059" s="95"/>
      <c r="BA2059" s="95">
        <v>3</v>
      </c>
      <c r="BB2059" s="95"/>
      <c r="BC2059" s="95"/>
      <c r="BD2059" s="95"/>
      <c r="BE2059" s="95"/>
      <c r="BF2059" s="95"/>
      <c r="BG2059" s="95"/>
      <c r="BH2059" s="95">
        <v>4</v>
      </c>
      <c r="BI2059" s="95">
        <v>3</v>
      </c>
      <c r="BJ2059" s="95">
        <v>4</v>
      </c>
      <c r="BK2059" s="95"/>
      <c r="BL2059" s="95"/>
      <c r="BM2059" s="95"/>
      <c r="BN2059" s="96"/>
    </row>
    <row r="2060" spans="42:66">
      <c r="AP2060" s="17"/>
      <c r="AQ2060" s="100" t="s">
        <v>141</v>
      </c>
      <c r="AR2060" s="97"/>
      <c r="AS2060" s="98">
        <v>2</v>
      </c>
      <c r="AT2060" s="98">
        <v>4</v>
      </c>
      <c r="AU2060" s="98"/>
      <c r="AV2060" s="98">
        <v>3</v>
      </c>
      <c r="AW2060" s="98">
        <v>2</v>
      </c>
      <c r="AX2060" s="98"/>
      <c r="AY2060" s="98"/>
      <c r="AZ2060" s="98"/>
      <c r="BA2060" s="98">
        <v>4</v>
      </c>
      <c r="BB2060" s="98"/>
      <c r="BC2060" s="98"/>
      <c r="BD2060" s="98"/>
      <c r="BE2060" s="98"/>
      <c r="BF2060" s="98"/>
      <c r="BG2060" s="98"/>
      <c r="BH2060" s="98">
        <v>4</v>
      </c>
      <c r="BI2060" s="98">
        <v>2</v>
      </c>
      <c r="BJ2060" s="98">
        <v>3</v>
      </c>
      <c r="BK2060" s="98"/>
      <c r="BL2060" s="98"/>
      <c r="BM2060" s="98"/>
      <c r="BN2060" s="99"/>
    </row>
    <row r="2061" spans="42:66">
      <c r="AP2061" s="17"/>
      <c r="AQ2061" s="100" t="s">
        <v>142</v>
      </c>
      <c r="AR2061" s="97"/>
      <c r="AS2061" s="98">
        <v>3</v>
      </c>
      <c r="AT2061" s="98">
        <v>3</v>
      </c>
      <c r="AU2061" s="98"/>
      <c r="AV2061" s="98">
        <v>3</v>
      </c>
      <c r="AW2061" s="98">
        <v>3</v>
      </c>
      <c r="AX2061" s="98"/>
      <c r="AY2061" s="98"/>
      <c r="AZ2061" s="98"/>
      <c r="BA2061" s="98">
        <v>4</v>
      </c>
      <c r="BB2061" s="98"/>
      <c r="BC2061" s="98"/>
      <c r="BD2061" s="98"/>
      <c r="BE2061" s="98"/>
      <c r="BF2061" s="98"/>
      <c r="BG2061" s="98"/>
      <c r="BH2061" s="98">
        <v>3</v>
      </c>
      <c r="BI2061" s="98">
        <v>4</v>
      </c>
      <c r="BJ2061" s="98">
        <v>5</v>
      </c>
      <c r="BK2061" s="98"/>
      <c r="BL2061" s="98"/>
      <c r="BM2061" s="98"/>
      <c r="BN2061" s="99"/>
    </row>
    <row r="2062" spans="42:66">
      <c r="AP2062" s="17"/>
      <c r="AQ2062" s="100" t="s">
        <v>143</v>
      </c>
      <c r="AR2062" s="97"/>
      <c r="AS2062" s="98">
        <v>4</v>
      </c>
      <c r="AT2062" s="98">
        <v>4</v>
      </c>
      <c r="AU2062" s="98"/>
      <c r="AV2062" s="98">
        <v>4</v>
      </c>
      <c r="AW2062" s="98">
        <v>5</v>
      </c>
      <c r="AX2062" s="98"/>
      <c r="AY2062" s="98"/>
      <c r="AZ2062" s="98"/>
      <c r="BA2062" s="98">
        <v>6</v>
      </c>
      <c r="BB2062" s="98"/>
      <c r="BC2062" s="98"/>
      <c r="BD2062" s="98"/>
      <c r="BE2062" s="98"/>
      <c r="BF2062" s="98"/>
      <c r="BG2062" s="98"/>
      <c r="BH2062" s="98">
        <v>3</v>
      </c>
      <c r="BI2062" s="98">
        <v>5</v>
      </c>
      <c r="BJ2062" s="98">
        <v>5</v>
      </c>
      <c r="BK2062" s="98"/>
      <c r="BL2062" s="98"/>
      <c r="BM2062" s="98"/>
      <c r="BN2062" s="99"/>
    </row>
    <row r="2063" spans="42:66">
      <c r="AP2063" s="17"/>
      <c r="AQ2063" s="100" t="s">
        <v>144</v>
      </c>
      <c r="AR2063" s="97"/>
      <c r="AS2063" s="98">
        <v>4</v>
      </c>
      <c r="AT2063" s="98">
        <v>4</v>
      </c>
      <c r="AU2063" s="98"/>
      <c r="AV2063" s="98">
        <v>3</v>
      </c>
      <c r="AW2063" s="98">
        <v>3</v>
      </c>
      <c r="AX2063" s="98"/>
      <c r="AY2063" s="98"/>
      <c r="AZ2063" s="98"/>
      <c r="BA2063" s="98">
        <v>3</v>
      </c>
      <c r="BB2063" s="98"/>
      <c r="BC2063" s="98"/>
      <c r="BD2063" s="98"/>
      <c r="BE2063" s="98"/>
      <c r="BF2063" s="98"/>
      <c r="BG2063" s="98"/>
      <c r="BH2063" s="98">
        <v>3</v>
      </c>
      <c r="BI2063" s="98">
        <v>3</v>
      </c>
      <c r="BJ2063" s="98">
        <v>3</v>
      </c>
      <c r="BK2063" s="98"/>
      <c r="BL2063" s="98"/>
      <c r="BM2063" s="98"/>
      <c r="BN2063" s="99"/>
    </row>
    <row r="2064" spans="42:66">
      <c r="AP2064" s="17"/>
      <c r="AQ2064" s="100" t="s">
        <v>145</v>
      </c>
      <c r="AR2064" s="97"/>
      <c r="AS2064" s="98">
        <v>3</v>
      </c>
      <c r="AT2064" s="98">
        <v>2</v>
      </c>
      <c r="AU2064" s="98"/>
      <c r="AV2064" s="98">
        <v>2</v>
      </c>
      <c r="AW2064" s="98">
        <v>3</v>
      </c>
      <c r="AX2064" s="98"/>
      <c r="AY2064" s="98"/>
      <c r="AZ2064" s="98"/>
      <c r="BA2064" s="98">
        <v>3</v>
      </c>
      <c r="BB2064" s="98"/>
      <c r="BC2064" s="98"/>
      <c r="BD2064" s="98"/>
      <c r="BE2064" s="98"/>
      <c r="BF2064" s="98"/>
      <c r="BG2064" s="98"/>
      <c r="BH2064" s="98">
        <v>2</v>
      </c>
      <c r="BI2064" s="98">
        <v>2</v>
      </c>
      <c r="BJ2064" s="98">
        <v>4</v>
      </c>
      <c r="BK2064" s="98"/>
      <c r="BL2064" s="98"/>
      <c r="BM2064" s="98"/>
      <c r="BN2064" s="99"/>
    </row>
    <row r="2065" spans="42:66">
      <c r="AP2065" s="17"/>
      <c r="AQ2065" s="100" t="s">
        <v>146</v>
      </c>
      <c r="AR2065" s="97"/>
      <c r="AS2065" s="98">
        <v>4</v>
      </c>
      <c r="AT2065" s="98">
        <v>3</v>
      </c>
      <c r="AU2065" s="98"/>
      <c r="AV2065" s="98">
        <v>3</v>
      </c>
      <c r="AW2065" s="98">
        <v>3</v>
      </c>
      <c r="AX2065" s="98"/>
      <c r="AY2065" s="98"/>
      <c r="AZ2065" s="98"/>
      <c r="BA2065" s="98">
        <v>5</v>
      </c>
      <c r="BB2065" s="98"/>
      <c r="BC2065" s="98"/>
      <c r="BD2065" s="98"/>
      <c r="BE2065" s="98"/>
      <c r="BF2065" s="98"/>
      <c r="BG2065" s="98"/>
      <c r="BH2065" s="98">
        <v>3</v>
      </c>
      <c r="BI2065" s="98">
        <v>7</v>
      </c>
      <c r="BJ2065" s="98">
        <v>3</v>
      </c>
      <c r="BK2065" s="98"/>
      <c r="BL2065" s="98"/>
      <c r="BM2065" s="98"/>
      <c r="BN2065" s="99"/>
    </row>
    <row r="2066" spans="42:66">
      <c r="AP2066" s="17"/>
      <c r="AQ2066" s="100" t="s">
        <v>147</v>
      </c>
      <c r="AR2066" s="97"/>
      <c r="AS2066" s="98">
        <v>3</v>
      </c>
      <c r="AT2066" s="98">
        <v>5</v>
      </c>
      <c r="AU2066" s="98"/>
      <c r="AV2066" s="98">
        <v>2</v>
      </c>
      <c r="AW2066" s="98">
        <v>2</v>
      </c>
      <c r="AX2066" s="98"/>
      <c r="AY2066" s="98"/>
      <c r="AZ2066" s="98"/>
      <c r="BA2066" s="98">
        <v>3</v>
      </c>
      <c r="BB2066" s="98"/>
      <c r="BC2066" s="98"/>
      <c r="BD2066" s="98"/>
      <c r="BE2066" s="98"/>
      <c r="BF2066" s="98"/>
      <c r="BG2066" s="98"/>
      <c r="BH2066" s="98">
        <v>2</v>
      </c>
      <c r="BI2066" s="98">
        <v>3</v>
      </c>
      <c r="BJ2066" s="98">
        <v>4</v>
      </c>
      <c r="BK2066" s="98"/>
      <c r="BL2066" s="98"/>
      <c r="BM2066" s="98"/>
      <c r="BN2066" s="99"/>
    </row>
    <row r="2067" spans="42:66">
      <c r="AP2067" s="17"/>
      <c r="AQ2067" s="100" t="s">
        <v>148</v>
      </c>
      <c r="AR2067" s="97"/>
      <c r="AS2067" s="98">
        <v>3</v>
      </c>
      <c r="AT2067" s="98">
        <v>2</v>
      </c>
      <c r="AU2067" s="98"/>
      <c r="AV2067" s="98">
        <v>3</v>
      </c>
      <c r="AW2067" s="98">
        <v>2</v>
      </c>
      <c r="AX2067" s="98"/>
      <c r="AY2067" s="98"/>
      <c r="AZ2067" s="98"/>
      <c r="BA2067" s="98">
        <v>3</v>
      </c>
      <c r="BB2067" s="98"/>
      <c r="BC2067" s="98"/>
      <c r="BD2067" s="98"/>
      <c r="BE2067" s="98"/>
      <c r="BF2067" s="98"/>
      <c r="BG2067" s="98"/>
      <c r="BH2067" s="98">
        <v>3</v>
      </c>
      <c r="BI2067" s="98">
        <v>3</v>
      </c>
      <c r="BJ2067" s="98">
        <v>3</v>
      </c>
      <c r="BK2067" s="98"/>
      <c r="BL2067" s="98"/>
      <c r="BM2067" s="98"/>
      <c r="BN2067" s="99"/>
    </row>
    <row r="2068" spans="42:66">
      <c r="AP2068" s="17"/>
      <c r="AQ2068" s="100" t="s">
        <v>149</v>
      </c>
      <c r="AR2068" s="97"/>
      <c r="AS2068" s="98">
        <v>2</v>
      </c>
      <c r="AT2068" s="98">
        <v>3</v>
      </c>
      <c r="AU2068" s="98"/>
      <c r="AV2068" s="98">
        <v>3</v>
      </c>
      <c r="AW2068" s="98">
        <v>4</v>
      </c>
      <c r="AX2068" s="98"/>
      <c r="AY2068" s="98"/>
      <c r="AZ2068" s="98"/>
      <c r="BA2068" s="98">
        <v>3</v>
      </c>
      <c r="BB2068" s="98"/>
      <c r="BC2068" s="98"/>
      <c r="BD2068" s="98"/>
      <c r="BE2068" s="98"/>
      <c r="BF2068" s="98"/>
      <c r="BG2068" s="98"/>
      <c r="BH2068" s="98">
        <v>4</v>
      </c>
      <c r="BI2068" s="98">
        <v>3</v>
      </c>
      <c r="BJ2068" s="98">
        <v>3</v>
      </c>
      <c r="BK2068" s="98"/>
      <c r="BL2068" s="98"/>
      <c r="BM2068" s="98"/>
      <c r="BN2068" s="99"/>
    </row>
    <row r="2069" spans="42:66">
      <c r="AP2069" s="17"/>
      <c r="AQ2069" s="100" t="s">
        <v>150</v>
      </c>
      <c r="AR2069" s="97"/>
      <c r="AS2069" s="98">
        <v>5</v>
      </c>
      <c r="AT2069" s="98">
        <v>2</v>
      </c>
      <c r="AU2069" s="98"/>
      <c r="AV2069" s="98">
        <v>4</v>
      </c>
      <c r="AW2069" s="98">
        <v>4</v>
      </c>
      <c r="AX2069" s="98"/>
      <c r="AY2069" s="98"/>
      <c r="AZ2069" s="98"/>
      <c r="BA2069" s="98">
        <v>2</v>
      </c>
      <c r="BB2069" s="98"/>
      <c r="BC2069" s="98"/>
      <c r="BD2069" s="98"/>
      <c r="BE2069" s="98"/>
      <c r="BF2069" s="98"/>
      <c r="BG2069" s="98"/>
      <c r="BH2069" s="98">
        <v>2</v>
      </c>
      <c r="BI2069" s="98">
        <v>2</v>
      </c>
      <c r="BJ2069" s="98">
        <v>3</v>
      </c>
      <c r="BK2069" s="98"/>
      <c r="BL2069" s="98"/>
      <c r="BM2069" s="98"/>
      <c r="BN2069" s="99"/>
    </row>
    <row r="2070" spans="42:66">
      <c r="AP2070" s="17"/>
      <c r="AQ2070" s="100" t="s">
        <v>151</v>
      </c>
      <c r="AR2070" s="97"/>
      <c r="AS2070" s="98">
        <v>3</v>
      </c>
      <c r="AT2070" s="98">
        <v>2</v>
      </c>
      <c r="AU2070" s="98"/>
      <c r="AV2070" s="98">
        <v>3</v>
      </c>
      <c r="AW2070" s="98">
        <v>3</v>
      </c>
      <c r="AX2070" s="98"/>
      <c r="AY2070" s="98"/>
      <c r="AZ2070" s="98"/>
      <c r="BA2070" s="98">
        <v>3</v>
      </c>
      <c r="BB2070" s="98"/>
      <c r="BC2070" s="98"/>
      <c r="BD2070" s="98"/>
      <c r="BE2070" s="98"/>
      <c r="BF2070" s="98"/>
      <c r="BG2070" s="98"/>
      <c r="BH2070" s="98">
        <v>4</v>
      </c>
      <c r="BI2070" s="98">
        <v>3</v>
      </c>
      <c r="BJ2070" s="98">
        <v>3</v>
      </c>
      <c r="BK2070" s="98"/>
      <c r="BL2070" s="98"/>
      <c r="BM2070" s="98"/>
      <c r="BN2070" s="99"/>
    </row>
    <row r="2071" spans="42:66">
      <c r="AP2071" s="17"/>
      <c r="AQ2071" s="100" t="s">
        <v>152</v>
      </c>
      <c r="AR2071" s="97"/>
      <c r="AS2071" s="98">
        <v>4</v>
      </c>
      <c r="AT2071" s="98">
        <v>3</v>
      </c>
      <c r="AU2071" s="98"/>
      <c r="AV2071" s="98">
        <v>3</v>
      </c>
      <c r="AW2071" s="98">
        <v>2</v>
      </c>
      <c r="AX2071" s="98"/>
      <c r="AY2071" s="98"/>
      <c r="AZ2071" s="98"/>
      <c r="BA2071" s="98">
        <v>2</v>
      </c>
      <c r="BB2071" s="98"/>
      <c r="BC2071" s="98"/>
      <c r="BD2071" s="98"/>
      <c r="BE2071" s="98"/>
      <c r="BF2071" s="98"/>
      <c r="BG2071" s="98"/>
      <c r="BH2071" s="98">
        <v>2</v>
      </c>
      <c r="BI2071" s="98">
        <v>3</v>
      </c>
      <c r="BJ2071" s="98">
        <v>2</v>
      </c>
      <c r="BK2071" s="98"/>
      <c r="BL2071" s="98"/>
      <c r="BM2071" s="98"/>
      <c r="BN2071" s="99"/>
    </row>
    <row r="2072" spans="42:66">
      <c r="AP2072" s="17"/>
      <c r="AQ2072" s="100" t="s">
        <v>153</v>
      </c>
      <c r="AR2072" s="97"/>
      <c r="AS2072" s="98">
        <v>4</v>
      </c>
      <c r="AT2072" s="98">
        <v>4</v>
      </c>
      <c r="AU2072" s="98"/>
      <c r="AV2072" s="98">
        <v>6</v>
      </c>
      <c r="AW2072" s="98">
        <v>3</v>
      </c>
      <c r="AX2072" s="98"/>
      <c r="AY2072" s="98"/>
      <c r="AZ2072" s="98"/>
      <c r="BA2072" s="98">
        <v>4</v>
      </c>
      <c r="BB2072" s="98"/>
      <c r="BC2072" s="98"/>
      <c r="BD2072" s="98"/>
      <c r="BE2072" s="98"/>
      <c r="BF2072" s="98"/>
      <c r="BG2072" s="98"/>
      <c r="BH2072" s="98">
        <v>3</v>
      </c>
      <c r="BI2072" s="98">
        <v>3</v>
      </c>
      <c r="BJ2072" s="98">
        <v>4</v>
      </c>
      <c r="BK2072" s="98"/>
      <c r="BL2072" s="98"/>
      <c r="BM2072" s="98"/>
      <c r="BN2072" s="99"/>
    </row>
    <row r="2073" spans="42:66">
      <c r="AP2073" s="17"/>
      <c r="AQ2073" s="100" t="s">
        <v>154</v>
      </c>
      <c r="AR2073" s="97"/>
      <c r="AS2073" s="98">
        <v>2</v>
      </c>
      <c r="AT2073" s="98">
        <v>4</v>
      </c>
      <c r="AU2073" s="98"/>
      <c r="AV2073" s="98">
        <v>3</v>
      </c>
      <c r="AW2073" s="98">
        <v>3</v>
      </c>
      <c r="AX2073" s="98"/>
      <c r="AY2073" s="98"/>
      <c r="AZ2073" s="98"/>
      <c r="BA2073" s="98">
        <v>4</v>
      </c>
      <c r="BB2073" s="98"/>
      <c r="BC2073" s="98"/>
      <c r="BD2073" s="98"/>
      <c r="BE2073" s="98"/>
      <c r="BF2073" s="98"/>
      <c r="BG2073" s="98"/>
      <c r="BH2073" s="98">
        <v>3</v>
      </c>
      <c r="BI2073" s="98">
        <v>2</v>
      </c>
      <c r="BJ2073" s="98">
        <v>3</v>
      </c>
      <c r="BK2073" s="98"/>
      <c r="BL2073" s="98"/>
      <c r="BM2073" s="98"/>
      <c r="BN2073" s="99"/>
    </row>
    <row r="2074" spans="42:66">
      <c r="AP2074" s="17"/>
      <c r="AQ2074" s="100" t="s">
        <v>155</v>
      </c>
      <c r="AR2074" s="97"/>
      <c r="AS2074" s="98">
        <v>5</v>
      </c>
      <c r="AT2074" s="98">
        <v>3</v>
      </c>
      <c r="AU2074" s="98"/>
      <c r="AV2074" s="98">
        <v>2</v>
      </c>
      <c r="AW2074" s="98">
        <v>2</v>
      </c>
      <c r="AX2074" s="98"/>
      <c r="AY2074" s="98"/>
      <c r="AZ2074" s="98"/>
      <c r="BA2074" s="98">
        <v>2</v>
      </c>
      <c r="BB2074" s="98"/>
      <c r="BC2074" s="98"/>
      <c r="BD2074" s="98"/>
      <c r="BE2074" s="98"/>
      <c r="BF2074" s="98"/>
      <c r="BG2074" s="98"/>
      <c r="BH2074" s="98">
        <v>3</v>
      </c>
      <c r="BI2074" s="98">
        <v>3</v>
      </c>
      <c r="BJ2074" s="98">
        <v>4</v>
      </c>
      <c r="BK2074" s="98"/>
      <c r="BL2074" s="98"/>
      <c r="BM2074" s="98"/>
      <c r="BN2074" s="99"/>
    </row>
    <row r="2075" spans="42:66">
      <c r="AP2075" s="17"/>
      <c r="AQ2075" s="100" t="s">
        <v>156</v>
      </c>
      <c r="AR2075" s="97"/>
      <c r="AS2075" s="98">
        <v>2</v>
      </c>
      <c r="AT2075" s="98">
        <v>2</v>
      </c>
      <c r="AU2075" s="98"/>
      <c r="AV2075" s="98">
        <v>2</v>
      </c>
      <c r="AW2075" s="98">
        <v>3</v>
      </c>
      <c r="AX2075" s="98"/>
      <c r="AY2075" s="98"/>
      <c r="AZ2075" s="98"/>
      <c r="BA2075" s="98">
        <v>2</v>
      </c>
      <c r="BB2075" s="98"/>
      <c r="BC2075" s="98"/>
      <c r="BD2075" s="98"/>
      <c r="BE2075" s="98"/>
      <c r="BF2075" s="98"/>
      <c r="BG2075" s="98"/>
      <c r="BH2075" s="98">
        <v>3</v>
      </c>
      <c r="BI2075" s="98">
        <v>4</v>
      </c>
      <c r="BJ2075" s="98">
        <v>3</v>
      </c>
      <c r="BK2075" s="98"/>
      <c r="BL2075" s="98"/>
      <c r="BM2075" s="98"/>
      <c r="BN2075" s="99"/>
    </row>
    <row r="2076" spans="42:66">
      <c r="AP2076" s="17"/>
      <c r="AQ2076" s="100" t="s">
        <v>157</v>
      </c>
      <c r="AR2076" s="97"/>
      <c r="AS2076" s="98">
        <v>3</v>
      </c>
      <c r="AT2076" s="98">
        <v>5</v>
      </c>
      <c r="AU2076" s="98"/>
      <c r="AV2076" s="98">
        <v>4</v>
      </c>
      <c r="AW2076" s="98">
        <v>4</v>
      </c>
      <c r="AX2076" s="98"/>
      <c r="AY2076" s="98"/>
      <c r="AZ2076" s="98"/>
      <c r="BA2076" s="98">
        <v>4</v>
      </c>
      <c r="BB2076" s="98"/>
      <c r="BC2076" s="98"/>
      <c r="BD2076" s="98"/>
      <c r="BE2076" s="98"/>
      <c r="BF2076" s="98"/>
      <c r="BG2076" s="98"/>
      <c r="BH2076" s="98">
        <v>4</v>
      </c>
      <c r="BI2076" s="98">
        <v>3</v>
      </c>
      <c r="BJ2076" s="98">
        <v>3</v>
      </c>
      <c r="BK2076" s="98"/>
      <c r="BL2076" s="98"/>
      <c r="BM2076" s="98"/>
      <c r="BN2076" s="99"/>
    </row>
    <row r="2077" spans="42:66">
      <c r="AP2077" s="15" t="s">
        <v>73</v>
      </c>
      <c r="AQ2077" s="93" t="s">
        <v>140</v>
      </c>
      <c r="AR2077" s="94"/>
      <c r="AS2077" s="95">
        <v>5</v>
      </c>
      <c r="AT2077" s="95"/>
      <c r="AU2077" s="95">
        <v>4</v>
      </c>
      <c r="AV2077" s="95"/>
      <c r="AW2077" s="95">
        <v>5</v>
      </c>
      <c r="AX2077" s="95"/>
      <c r="AY2077" s="95"/>
      <c r="AZ2077" s="95">
        <v>3</v>
      </c>
      <c r="BA2077" s="95"/>
      <c r="BB2077" s="95">
        <v>4</v>
      </c>
      <c r="BC2077" s="95"/>
      <c r="BD2077" s="95"/>
      <c r="BE2077" s="95"/>
      <c r="BF2077" s="95"/>
      <c r="BG2077" s="95"/>
      <c r="BH2077" s="95"/>
      <c r="BI2077" s="95"/>
      <c r="BJ2077" s="95"/>
      <c r="BK2077" s="95"/>
      <c r="BL2077" s="95"/>
      <c r="BM2077" s="95"/>
      <c r="BN2077" s="96"/>
    </row>
    <row r="2078" spans="42:66">
      <c r="AP2078" s="17"/>
      <c r="AQ2078" s="100" t="s">
        <v>141</v>
      </c>
      <c r="AR2078" s="97"/>
      <c r="AS2078" s="98">
        <v>2</v>
      </c>
      <c r="AT2078" s="98"/>
      <c r="AU2078" s="98">
        <v>4</v>
      </c>
      <c r="AV2078" s="98"/>
      <c r="AW2078" s="98">
        <v>4</v>
      </c>
      <c r="AX2078" s="98"/>
      <c r="AY2078" s="98"/>
      <c r="AZ2078" s="98">
        <v>3</v>
      </c>
      <c r="BA2078" s="98"/>
      <c r="BB2078" s="98">
        <v>4</v>
      </c>
      <c r="BC2078" s="98"/>
      <c r="BD2078" s="98"/>
      <c r="BE2078" s="98"/>
      <c r="BF2078" s="98"/>
      <c r="BG2078" s="98"/>
      <c r="BH2078" s="98"/>
      <c r="BI2078" s="98"/>
      <c r="BJ2078" s="98"/>
      <c r="BK2078" s="98"/>
      <c r="BL2078" s="98"/>
      <c r="BM2078" s="98"/>
      <c r="BN2078" s="99"/>
    </row>
    <row r="2079" spans="42:66">
      <c r="AP2079" s="17"/>
      <c r="AQ2079" s="100" t="s">
        <v>142</v>
      </c>
      <c r="AR2079" s="97"/>
      <c r="AS2079" s="98">
        <v>3</v>
      </c>
      <c r="AT2079" s="98"/>
      <c r="AU2079" s="98">
        <v>3</v>
      </c>
      <c r="AV2079" s="98"/>
      <c r="AW2079" s="98">
        <v>4</v>
      </c>
      <c r="AX2079" s="98"/>
      <c r="AY2079" s="98"/>
      <c r="AZ2079" s="98">
        <v>4</v>
      </c>
      <c r="BA2079" s="98"/>
      <c r="BB2079" s="98">
        <v>4</v>
      </c>
      <c r="BC2079" s="98"/>
      <c r="BD2079" s="98"/>
      <c r="BE2079" s="98"/>
      <c r="BF2079" s="98"/>
      <c r="BG2079" s="98"/>
      <c r="BH2079" s="98"/>
      <c r="BI2079" s="98"/>
      <c r="BJ2079" s="98"/>
      <c r="BK2079" s="98"/>
      <c r="BL2079" s="98"/>
      <c r="BM2079" s="98"/>
      <c r="BN2079" s="99"/>
    </row>
    <row r="2080" spans="42:66">
      <c r="AP2080" s="17"/>
      <c r="AQ2080" s="100" t="s">
        <v>143</v>
      </c>
      <c r="AR2080" s="97"/>
      <c r="AS2080" s="98">
        <v>5</v>
      </c>
      <c r="AT2080" s="98"/>
      <c r="AU2080" s="98">
        <v>4</v>
      </c>
      <c r="AV2080" s="98"/>
      <c r="AW2080" s="98">
        <v>5</v>
      </c>
      <c r="AX2080" s="98"/>
      <c r="AY2080" s="98"/>
      <c r="AZ2080" s="98">
        <v>4</v>
      </c>
      <c r="BA2080" s="98"/>
      <c r="BB2080" s="98">
        <v>4</v>
      </c>
      <c r="BC2080" s="98"/>
      <c r="BD2080" s="98"/>
      <c r="BE2080" s="98"/>
      <c r="BF2080" s="98"/>
      <c r="BG2080" s="98"/>
      <c r="BH2080" s="98"/>
      <c r="BI2080" s="98"/>
      <c r="BJ2080" s="98"/>
      <c r="BK2080" s="98"/>
      <c r="BL2080" s="98"/>
      <c r="BM2080" s="98"/>
      <c r="BN2080" s="99"/>
    </row>
    <row r="2081" spans="42:66">
      <c r="AP2081" s="17"/>
      <c r="AQ2081" s="100" t="s">
        <v>144</v>
      </c>
      <c r="AR2081" s="97"/>
      <c r="AS2081" s="98">
        <v>4</v>
      </c>
      <c r="AT2081" s="98"/>
      <c r="AU2081" s="98">
        <v>3</v>
      </c>
      <c r="AV2081" s="98"/>
      <c r="AW2081" s="98">
        <v>3</v>
      </c>
      <c r="AX2081" s="98"/>
      <c r="AY2081" s="98"/>
      <c r="AZ2081" s="98">
        <v>5</v>
      </c>
      <c r="BA2081" s="98"/>
      <c r="BB2081" s="98">
        <v>3</v>
      </c>
      <c r="BC2081" s="98"/>
      <c r="BD2081" s="98"/>
      <c r="BE2081" s="98"/>
      <c r="BF2081" s="98"/>
      <c r="BG2081" s="98"/>
      <c r="BH2081" s="98"/>
      <c r="BI2081" s="98"/>
      <c r="BJ2081" s="98"/>
      <c r="BK2081" s="98"/>
      <c r="BL2081" s="98"/>
      <c r="BM2081" s="98"/>
      <c r="BN2081" s="99"/>
    </row>
    <row r="2082" spans="42:66">
      <c r="AP2082" s="17"/>
      <c r="AQ2082" s="100" t="s">
        <v>145</v>
      </c>
      <c r="AR2082" s="97"/>
      <c r="AS2082" s="98">
        <v>3</v>
      </c>
      <c r="AT2082" s="98"/>
      <c r="AU2082" s="98">
        <v>2</v>
      </c>
      <c r="AV2082" s="98"/>
      <c r="AW2082" s="98">
        <v>3</v>
      </c>
      <c r="AX2082" s="98"/>
      <c r="AY2082" s="98"/>
      <c r="AZ2082" s="98">
        <v>3</v>
      </c>
      <c r="BA2082" s="98"/>
      <c r="BB2082" s="98">
        <v>3</v>
      </c>
      <c r="BC2082" s="98"/>
      <c r="BD2082" s="98"/>
      <c r="BE2082" s="98"/>
      <c r="BF2082" s="98"/>
      <c r="BG2082" s="98"/>
      <c r="BH2082" s="98"/>
      <c r="BI2082" s="98"/>
      <c r="BJ2082" s="98"/>
      <c r="BK2082" s="98"/>
      <c r="BL2082" s="98"/>
      <c r="BM2082" s="98"/>
      <c r="BN2082" s="99"/>
    </row>
    <row r="2083" spans="42:66">
      <c r="AP2083" s="17"/>
      <c r="AQ2083" s="100" t="s">
        <v>146</v>
      </c>
      <c r="AR2083" s="97"/>
      <c r="AS2083" s="98">
        <v>4</v>
      </c>
      <c r="AT2083" s="98"/>
      <c r="AU2083" s="98">
        <v>5</v>
      </c>
      <c r="AV2083" s="98"/>
      <c r="AW2083" s="98">
        <v>5</v>
      </c>
      <c r="AX2083" s="98"/>
      <c r="AY2083" s="98"/>
      <c r="AZ2083" s="98">
        <v>4</v>
      </c>
      <c r="BA2083" s="98"/>
      <c r="BB2083" s="98">
        <v>4</v>
      </c>
      <c r="BC2083" s="98"/>
      <c r="BD2083" s="98"/>
      <c r="BE2083" s="98"/>
      <c r="BF2083" s="98"/>
      <c r="BG2083" s="98"/>
      <c r="BH2083" s="98"/>
      <c r="BI2083" s="98"/>
      <c r="BJ2083" s="98"/>
      <c r="BK2083" s="98"/>
      <c r="BL2083" s="98"/>
      <c r="BM2083" s="98"/>
      <c r="BN2083" s="99"/>
    </row>
    <row r="2084" spans="42:66">
      <c r="AP2084" s="17"/>
      <c r="AQ2084" s="100" t="s">
        <v>147</v>
      </c>
      <c r="AR2084" s="97"/>
      <c r="AS2084" s="98">
        <v>3</v>
      </c>
      <c r="AT2084" s="98"/>
      <c r="AU2084" s="98">
        <v>3</v>
      </c>
      <c r="AV2084" s="98"/>
      <c r="AW2084" s="98">
        <v>3</v>
      </c>
      <c r="AX2084" s="98"/>
      <c r="AY2084" s="98"/>
      <c r="AZ2084" s="98">
        <v>3</v>
      </c>
      <c r="BA2084" s="98"/>
      <c r="BB2084" s="98">
        <v>4</v>
      </c>
      <c r="BC2084" s="98"/>
      <c r="BD2084" s="98"/>
      <c r="BE2084" s="98"/>
      <c r="BF2084" s="98"/>
      <c r="BG2084" s="98"/>
      <c r="BH2084" s="98"/>
      <c r="BI2084" s="98"/>
      <c r="BJ2084" s="98"/>
      <c r="BK2084" s="98"/>
      <c r="BL2084" s="98"/>
      <c r="BM2084" s="98"/>
      <c r="BN2084" s="99"/>
    </row>
    <row r="2085" spans="42:66">
      <c r="AP2085" s="17"/>
      <c r="AQ2085" s="100" t="s">
        <v>148</v>
      </c>
      <c r="AR2085" s="97"/>
      <c r="AS2085" s="98">
        <v>2</v>
      </c>
      <c r="AT2085" s="98"/>
      <c r="AU2085" s="98">
        <v>4</v>
      </c>
      <c r="AV2085" s="98"/>
      <c r="AW2085" s="98">
        <v>5</v>
      </c>
      <c r="AX2085" s="98"/>
      <c r="AY2085" s="98"/>
      <c r="AZ2085" s="98">
        <v>4</v>
      </c>
      <c r="BA2085" s="98"/>
      <c r="BB2085" s="98">
        <v>4</v>
      </c>
      <c r="BC2085" s="98"/>
      <c r="BD2085" s="98"/>
      <c r="BE2085" s="98"/>
      <c r="BF2085" s="98"/>
      <c r="BG2085" s="98"/>
      <c r="BH2085" s="98"/>
      <c r="BI2085" s="98"/>
      <c r="BJ2085" s="98"/>
      <c r="BK2085" s="98"/>
      <c r="BL2085" s="98"/>
      <c r="BM2085" s="98"/>
      <c r="BN2085" s="99"/>
    </row>
    <row r="2086" spans="42:66">
      <c r="AP2086" s="17"/>
      <c r="AQ2086" s="100" t="s">
        <v>149</v>
      </c>
      <c r="AR2086" s="97"/>
      <c r="AS2086" s="98">
        <v>2</v>
      </c>
      <c r="AT2086" s="98"/>
      <c r="AU2086" s="98">
        <v>5</v>
      </c>
      <c r="AV2086" s="98"/>
      <c r="AW2086" s="98">
        <v>3</v>
      </c>
      <c r="AX2086" s="98"/>
      <c r="AY2086" s="98"/>
      <c r="AZ2086" s="98">
        <v>4</v>
      </c>
      <c r="BA2086" s="98"/>
      <c r="BB2086" s="98">
        <v>3</v>
      </c>
      <c r="BC2086" s="98"/>
      <c r="BD2086" s="98"/>
      <c r="BE2086" s="98"/>
      <c r="BF2086" s="98"/>
      <c r="BG2086" s="98"/>
      <c r="BH2086" s="98"/>
      <c r="BI2086" s="98"/>
      <c r="BJ2086" s="98"/>
      <c r="BK2086" s="98"/>
      <c r="BL2086" s="98"/>
      <c r="BM2086" s="98"/>
      <c r="BN2086" s="99"/>
    </row>
    <row r="2087" spans="42:66">
      <c r="AP2087" s="17"/>
      <c r="AQ2087" s="100" t="s">
        <v>150</v>
      </c>
      <c r="AR2087" s="97"/>
      <c r="AS2087" s="98">
        <v>4</v>
      </c>
      <c r="AT2087" s="98"/>
      <c r="AU2087" s="98">
        <v>2</v>
      </c>
      <c r="AV2087" s="98"/>
      <c r="AW2087" s="98">
        <v>3</v>
      </c>
      <c r="AX2087" s="98"/>
      <c r="AY2087" s="98"/>
      <c r="AZ2087" s="98">
        <v>4</v>
      </c>
      <c r="BA2087" s="98"/>
      <c r="BB2087" s="98">
        <v>4</v>
      </c>
      <c r="BC2087" s="98"/>
      <c r="BD2087" s="98"/>
      <c r="BE2087" s="98"/>
      <c r="BF2087" s="98"/>
      <c r="BG2087" s="98"/>
      <c r="BH2087" s="98"/>
      <c r="BI2087" s="98"/>
      <c r="BJ2087" s="98"/>
      <c r="BK2087" s="98"/>
      <c r="BL2087" s="98"/>
      <c r="BM2087" s="98"/>
      <c r="BN2087" s="99"/>
    </row>
    <row r="2088" spans="42:66">
      <c r="AP2088" s="17"/>
      <c r="AQ2088" s="100" t="s">
        <v>151</v>
      </c>
      <c r="AR2088" s="97"/>
      <c r="AS2088" s="98">
        <v>2</v>
      </c>
      <c r="AT2088" s="98"/>
      <c r="AU2088" s="98">
        <v>3</v>
      </c>
      <c r="AV2088" s="98"/>
      <c r="AW2088" s="98">
        <v>3</v>
      </c>
      <c r="AX2088" s="98"/>
      <c r="AY2088" s="98"/>
      <c r="AZ2088" s="98">
        <v>4</v>
      </c>
      <c r="BA2088" s="98"/>
      <c r="BB2088" s="98">
        <v>3</v>
      </c>
      <c r="BC2088" s="98"/>
      <c r="BD2088" s="98"/>
      <c r="BE2088" s="98"/>
      <c r="BF2088" s="98"/>
      <c r="BG2088" s="98"/>
      <c r="BH2088" s="98"/>
      <c r="BI2088" s="98"/>
      <c r="BJ2088" s="98"/>
      <c r="BK2088" s="98"/>
      <c r="BL2088" s="98"/>
      <c r="BM2088" s="98"/>
      <c r="BN2088" s="99"/>
    </row>
    <row r="2089" spans="42:66">
      <c r="AP2089" s="17"/>
      <c r="AQ2089" s="100" t="s">
        <v>152</v>
      </c>
      <c r="AR2089" s="97"/>
      <c r="AS2089" s="98">
        <v>3</v>
      </c>
      <c r="AT2089" s="98"/>
      <c r="AU2089" s="98">
        <v>2</v>
      </c>
      <c r="AV2089" s="98"/>
      <c r="AW2089" s="98">
        <v>3</v>
      </c>
      <c r="AX2089" s="98"/>
      <c r="AY2089" s="98"/>
      <c r="AZ2089" s="98">
        <v>3</v>
      </c>
      <c r="BA2089" s="98"/>
      <c r="BB2089" s="98">
        <v>4</v>
      </c>
      <c r="BC2089" s="98"/>
      <c r="BD2089" s="98"/>
      <c r="BE2089" s="98"/>
      <c r="BF2089" s="98"/>
      <c r="BG2089" s="98"/>
      <c r="BH2089" s="98"/>
      <c r="BI2089" s="98"/>
      <c r="BJ2089" s="98"/>
      <c r="BK2089" s="98"/>
      <c r="BL2089" s="98"/>
      <c r="BM2089" s="98"/>
      <c r="BN2089" s="99"/>
    </row>
    <row r="2090" spans="42:66">
      <c r="AP2090" s="17"/>
      <c r="AQ2090" s="100" t="s">
        <v>153</v>
      </c>
      <c r="AR2090" s="97"/>
      <c r="AS2090" s="98">
        <v>4</v>
      </c>
      <c r="AT2090" s="98"/>
      <c r="AU2090" s="98">
        <v>4</v>
      </c>
      <c r="AV2090" s="98"/>
      <c r="AW2090" s="98">
        <v>5</v>
      </c>
      <c r="AX2090" s="98"/>
      <c r="AY2090" s="98"/>
      <c r="AZ2090" s="98">
        <v>4</v>
      </c>
      <c r="BA2090" s="98"/>
      <c r="BB2090" s="98">
        <v>4</v>
      </c>
      <c r="BC2090" s="98"/>
      <c r="BD2090" s="98"/>
      <c r="BE2090" s="98"/>
      <c r="BF2090" s="98"/>
      <c r="BG2090" s="98"/>
      <c r="BH2090" s="98"/>
      <c r="BI2090" s="98"/>
      <c r="BJ2090" s="98"/>
      <c r="BK2090" s="98"/>
      <c r="BL2090" s="98"/>
      <c r="BM2090" s="98"/>
      <c r="BN2090" s="99"/>
    </row>
    <row r="2091" spans="42:66">
      <c r="AP2091" s="17"/>
      <c r="AQ2091" s="100" t="s">
        <v>154</v>
      </c>
      <c r="AR2091" s="97"/>
      <c r="AS2091" s="98">
        <v>3</v>
      </c>
      <c r="AT2091" s="98"/>
      <c r="AU2091" s="98">
        <v>3</v>
      </c>
      <c r="AV2091" s="98"/>
      <c r="AW2091" s="98">
        <v>4</v>
      </c>
      <c r="AX2091" s="98"/>
      <c r="AY2091" s="98"/>
      <c r="AZ2091" s="98">
        <v>3</v>
      </c>
      <c r="BA2091" s="98"/>
      <c r="BB2091" s="98">
        <v>4</v>
      </c>
      <c r="BC2091" s="98"/>
      <c r="BD2091" s="98"/>
      <c r="BE2091" s="98"/>
      <c r="BF2091" s="98"/>
      <c r="BG2091" s="98"/>
      <c r="BH2091" s="98"/>
      <c r="BI2091" s="98"/>
      <c r="BJ2091" s="98"/>
      <c r="BK2091" s="98"/>
      <c r="BL2091" s="98"/>
      <c r="BM2091" s="98"/>
      <c r="BN2091" s="99"/>
    </row>
    <row r="2092" spans="42:66">
      <c r="AP2092" s="17"/>
      <c r="AQ2092" s="100" t="s">
        <v>155</v>
      </c>
      <c r="AR2092" s="97"/>
      <c r="AS2092" s="98">
        <v>5</v>
      </c>
      <c r="AT2092" s="98"/>
      <c r="AU2092" s="98">
        <v>3</v>
      </c>
      <c r="AV2092" s="98"/>
      <c r="AW2092" s="98">
        <v>3</v>
      </c>
      <c r="AX2092" s="98"/>
      <c r="AY2092" s="98"/>
      <c r="AZ2092" s="98">
        <v>3</v>
      </c>
      <c r="BA2092" s="98"/>
      <c r="BB2092" s="98">
        <v>3</v>
      </c>
      <c r="BC2092" s="98"/>
      <c r="BD2092" s="98"/>
      <c r="BE2092" s="98"/>
      <c r="BF2092" s="98"/>
      <c r="BG2092" s="98"/>
      <c r="BH2092" s="98"/>
      <c r="BI2092" s="98"/>
      <c r="BJ2092" s="98"/>
      <c r="BK2092" s="98"/>
      <c r="BL2092" s="98"/>
      <c r="BM2092" s="98"/>
      <c r="BN2092" s="99"/>
    </row>
    <row r="2093" spans="42:66">
      <c r="AP2093" s="17"/>
      <c r="AQ2093" s="100" t="s">
        <v>156</v>
      </c>
      <c r="AR2093" s="97"/>
      <c r="AS2093" s="98">
        <v>4</v>
      </c>
      <c r="AT2093" s="98"/>
      <c r="AU2093" s="98">
        <v>4</v>
      </c>
      <c r="AV2093" s="98"/>
      <c r="AW2093" s="98">
        <v>3</v>
      </c>
      <c r="AX2093" s="98"/>
      <c r="AY2093" s="98"/>
      <c r="AZ2093" s="98">
        <v>5</v>
      </c>
      <c r="BA2093" s="98"/>
      <c r="BB2093" s="98">
        <v>3</v>
      </c>
      <c r="BC2093" s="98"/>
      <c r="BD2093" s="98"/>
      <c r="BE2093" s="98"/>
      <c r="BF2093" s="98"/>
      <c r="BG2093" s="98"/>
      <c r="BH2093" s="98"/>
      <c r="BI2093" s="98"/>
      <c r="BJ2093" s="98"/>
      <c r="BK2093" s="98"/>
      <c r="BL2093" s="98"/>
      <c r="BM2093" s="98"/>
      <c r="BN2093" s="99"/>
    </row>
    <row r="2094" spans="42:66">
      <c r="AP2094" s="17"/>
      <c r="AQ2094" s="100" t="s">
        <v>157</v>
      </c>
      <c r="AR2094" s="97"/>
      <c r="AS2094" s="98">
        <v>3</v>
      </c>
      <c r="AT2094" s="98"/>
      <c r="AU2094" s="98">
        <v>3</v>
      </c>
      <c r="AV2094" s="98"/>
      <c r="AW2094" s="98">
        <v>3</v>
      </c>
      <c r="AX2094" s="98"/>
      <c r="AY2094" s="98"/>
      <c r="AZ2094" s="98">
        <v>3</v>
      </c>
      <c r="BA2094" s="98"/>
      <c r="BB2094" s="98">
        <v>2</v>
      </c>
      <c r="BC2094" s="98"/>
      <c r="BD2094" s="98"/>
      <c r="BE2094" s="98"/>
      <c r="BF2094" s="98"/>
      <c r="BG2094" s="98"/>
      <c r="BH2094" s="98"/>
      <c r="BI2094" s="98"/>
      <c r="BJ2094" s="98"/>
      <c r="BK2094" s="98"/>
      <c r="BL2094" s="98"/>
      <c r="BM2094" s="98"/>
      <c r="BN2094" s="99"/>
    </row>
    <row r="2095" spans="42:66">
      <c r="AP2095" s="15" t="s">
        <v>57</v>
      </c>
      <c r="AQ2095" s="93" t="s">
        <v>140</v>
      </c>
      <c r="AR2095" s="94"/>
      <c r="AS2095" s="95"/>
      <c r="AT2095" s="95"/>
      <c r="AU2095" s="95"/>
      <c r="AV2095" s="95">
        <v>4</v>
      </c>
      <c r="AW2095" s="95"/>
      <c r="AX2095" s="95"/>
      <c r="AY2095" s="95"/>
      <c r="AZ2095" s="95"/>
      <c r="BA2095" s="95">
        <v>4</v>
      </c>
      <c r="BB2095" s="95"/>
      <c r="BC2095" s="95"/>
      <c r="BD2095" s="95"/>
      <c r="BE2095" s="95"/>
      <c r="BF2095" s="95">
        <v>3</v>
      </c>
      <c r="BG2095" s="95"/>
      <c r="BH2095" s="95"/>
      <c r="BI2095" s="95"/>
      <c r="BJ2095" s="95"/>
      <c r="BK2095" s="95"/>
      <c r="BL2095" s="95"/>
      <c r="BM2095" s="95"/>
      <c r="BN2095" s="96"/>
    </row>
    <row r="2096" spans="42:66">
      <c r="AP2096" s="17"/>
      <c r="AQ2096" s="100" t="s">
        <v>141</v>
      </c>
      <c r="AR2096" s="97"/>
      <c r="AS2096" s="98"/>
      <c r="AT2096" s="98"/>
      <c r="AU2096" s="98"/>
      <c r="AV2096" s="98">
        <v>2</v>
      </c>
      <c r="AW2096" s="98"/>
      <c r="AX2096" s="98"/>
      <c r="AY2096" s="98"/>
      <c r="AZ2096" s="98"/>
      <c r="BA2096" s="98">
        <v>3</v>
      </c>
      <c r="BB2096" s="98"/>
      <c r="BC2096" s="98"/>
      <c r="BD2096" s="98"/>
      <c r="BE2096" s="98"/>
      <c r="BF2096" s="98">
        <v>3</v>
      </c>
      <c r="BG2096" s="98"/>
      <c r="BH2096" s="98"/>
      <c r="BI2096" s="98"/>
      <c r="BJ2096" s="98"/>
      <c r="BK2096" s="98"/>
      <c r="BL2096" s="98"/>
      <c r="BM2096" s="98"/>
      <c r="BN2096" s="99"/>
    </row>
    <row r="2097" spans="42:66">
      <c r="AP2097" s="17"/>
      <c r="AQ2097" s="100" t="s">
        <v>142</v>
      </c>
      <c r="AR2097" s="97"/>
      <c r="AS2097" s="98"/>
      <c r="AT2097" s="98"/>
      <c r="AU2097" s="98"/>
      <c r="AV2097" s="98">
        <v>4</v>
      </c>
      <c r="AW2097" s="98"/>
      <c r="AX2097" s="98"/>
      <c r="AY2097" s="98"/>
      <c r="AZ2097" s="98"/>
      <c r="BA2097" s="98">
        <v>3</v>
      </c>
      <c r="BB2097" s="98"/>
      <c r="BC2097" s="98"/>
      <c r="BD2097" s="98"/>
      <c r="BE2097" s="98"/>
      <c r="BF2097" s="98">
        <v>3</v>
      </c>
      <c r="BG2097" s="98"/>
      <c r="BH2097" s="98"/>
      <c r="BI2097" s="98"/>
      <c r="BJ2097" s="98"/>
      <c r="BK2097" s="98"/>
      <c r="BL2097" s="98"/>
      <c r="BM2097" s="98"/>
      <c r="BN2097" s="99"/>
    </row>
    <row r="2098" spans="42:66">
      <c r="AP2098" s="17"/>
      <c r="AQ2098" s="100" t="s">
        <v>143</v>
      </c>
      <c r="AR2098" s="97"/>
      <c r="AS2098" s="98"/>
      <c r="AT2098" s="98"/>
      <c r="AU2098" s="98"/>
      <c r="AV2098" s="98">
        <v>4</v>
      </c>
      <c r="AW2098" s="98"/>
      <c r="AX2098" s="98"/>
      <c r="AY2098" s="98"/>
      <c r="AZ2098" s="98"/>
      <c r="BA2098" s="98">
        <v>4</v>
      </c>
      <c r="BB2098" s="98"/>
      <c r="BC2098" s="98"/>
      <c r="BD2098" s="98"/>
      <c r="BE2098" s="98"/>
      <c r="BF2098" s="98">
        <v>4</v>
      </c>
      <c r="BG2098" s="98"/>
      <c r="BH2098" s="98"/>
      <c r="BI2098" s="98"/>
      <c r="BJ2098" s="98"/>
      <c r="BK2098" s="98"/>
      <c r="BL2098" s="98"/>
      <c r="BM2098" s="98"/>
      <c r="BN2098" s="99"/>
    </row>
    <row r="2099" spans="42:66">
      <c r="AP2099" s="17"/>
      <c r="AQ2099" s="100" t="s">
        <v>144</v>
      </c>
      <c r="AR2099" s="97"/>
      <c r="AS2099" s="98"/>
      <c r="AT2099" s="98"/>
      <c r="AU2099" s="98"/>
      <c r="AV2099" s="98">
        <v>4</v>
      </c>
      <c r="AW2099" s="98"/>
      <c r="AX2099" s="98"/>
      <c r="AY2099" s="98"/>
      <c r="AZ2099" s="98"/>
      <c r="BA2099" s="98">
        <v>3</v>
      </c>
      <c r="BB2099" s="98"/>
      <c r="BC2099" s="98"/>
      <c r="BD2099" s="98"/>
      <c r="BE2099" s="98"/>
      <c r="BF2099" s="98">
        <v>3</v>
      </c>
      <c r="BG2099" s="98"/>
      <c r="BH2099" s="98"/>
      <c r="BI2099" s="98"/>
      <c r="BJ2099" s="98"/>
      <c r="BK2099" s="98"/>
      <c r="BL2099" s="98"/>
      <c r="BM2099" s="98"/>
      <c r="BN2099" s="99"/>
    </row>
    <row r="2100" spans="42:66">
      <c r="AP2100" s="17"/>
      <c r="AQ2100" s="100" t="s">
        <v>145</v>
      </c>
      <c r="AR2100" s="97"/>
      <c r="AS2100" s="98"/>
      <c r="AT2100" s="98"/>
      <c r="AU2100" s="98"/>
      <c r="AV2100" s="98">
        <v>3</v>
      </c>
      <c r="AW2100" s="98"/>
      <c r="AX2100" s="98"/>
      <c r="AY2100" s="98"/>
      <c r="AZ2100" s="98"/>
      <c r="BA2100" s="98">
        <v>3</v>
      </c>
      <c r="BB2100" s="98"/>
      <c r="BC2100" s="98"/>
      <c r="BD2100" s="98"/>
      <c r="BE2100" s="98"/>
      <c r="BF2100" s="98">
        <v>3</v>
      </c>
      <c r="BG2100" s="98"/>
      <c r="BH2100" s="98"/>
      <c r="BI2100" s="98"/>
      <c r="BJ2100" s="98"/>
      <c r="BK2100" s="98"/>
      <c r="BL2100" s="98"/>
      <c r="BM2100" s="98"/>
      <c r="BN2100" s="99"/>
    </row>
    <row r="2101" spans="42:66">
      <c r="AP2101" s="17"/>
      <c r="AQ2101" s="100" t="s">
        <v>146</v>
      </c>
      <c r="AR2101" s="97"/>
      <c r="AS2101" s="98"/>
      <c r="AT2101" s="98"/>
      <c r="AU2101" s="98"/>
      <c r="AV2101" s="98">
        <v>6</v>
      </c>
      <c r="AW2101" s="98"/>
      <c r="AX2101" s="98"/>
      <c r="AY2101" s="98"/>
      <c r="AZ2101" s="98"/>
      <c r="BA2101" s="98">
        <v>4</v>
      </c>
      <c r="BB2101" s="98"/>
      <c r="BC2101" s="98"/>
      <c r="BD2101" s="98"/>
      <c r="BE2101" s="98"/>
      <c r="BF2101" s="98">
        <v>4</v>
      </c>
      <c r="BG2101" s="98"/>
      <c r="BH2101" s="98"/>
      <c r="BI2101" s="98"/>
      <c r="BJ2101" s="98"/>
      <c r="BK2101" s="98"/>
      <c r="BL2101" s="98"/>
      <c r="BM2101" s="98"/>
      <c r="BN2101" s="99"/>
    </row>
    <row r="2102" spans="42:66">
      <c r="AP2102" s="17"/>
      <c r="AQ2102" s="100" t="s">
        <v>147</v>
      </c>
      <c r="AR2102" s="97"/>
      <c r="AS2102" s="98"/>
      <c r="AT2102" s="98"/>
      <c r="AU2102" s="98"/>
      <c r="AV2102" s="98">
        <v>3</v>
      </c>
      <c r="AW2102" s="98"/>
      <c r="AX2102" s="98"/>
      <c r="AY2102" s="98"/>
      <c r="AZ2102" s="98"/>
      <c r="BA2102" s="98">
        <v>6</v>
      </c>
      <c r="BB2102" s="98"/>
      <c r="BC2102" s="98"/>
      <c r="BD2102" s="98"/>
      <c r="BE2102" s="98"/>
      <c r="BF2102" s="98">
        <v>3</v>
      </c>
      <c r="BG2102" s="98"/>
      <c r="BH2102" s="98"/>
      <c r="BI2102" s="98"/>
      <c r="BJ2102" s="98"/>
      <c r="BK2102" s="98"/>
      <c r="BL2102" s="98"/>
      <c r="BM2102" s="98"/>
      <c r="BN2102" s="99"/>
    </row>
    <row r="2103" spans="42:66">
      <c r="AP2103" s="17"/>
      <c r="AQ2103" s="100" t="s">
        <v>148</v>
      </c>
      <c r="AR2103" s="97"/>
      <c r="AS2103" s="98"/>
      <c r="AT2103" s="98"/>
      <c r="AU2103" s="98"/>
      <c r="AV2103" s="98">
        <v>3</v>
      </c>
      <c r="AW2103" s="98"/>
      <c r="AX2103" s="98"/>
      <c r="AY2103" s="98"/>
      <c r="AZ2103" s="98"/>
      <c r="BA2103" s="98">
        <v>3</v>
      </c>
      <c r="BB2103" s="98"/>
      <c r="BC2103" s="98"/>
      <c r="BD2103" s="98"/>
      <c r="BE2103" s="98"/>
      <c r="BF2103" s="98">
        <v>3</v>
      </c>
      <c r="BG2103" s="98"/>
      <c r="BH2103" s="98"/>
      <c r="BI2103" s="98"/>
      <c r="BJ2103" s="98"/>
      <c r="BK2103" s="98"/>
      <c r="BL2103" s="98"/>
      <c r="BM2103" s="98"/>
      <c r="BN2103" s="99"/>
    </row>
    <row r="2104" spans="42:66">
      <c r="AP2104" s="17"/>
      <c r="AQ2104" s="100" t="s">
        <v>149</v>
      </c>
      <c r="AR2104" s="97"/>
      <c r="AS2104" s="98"/>
      <c r="AT2104" s="98"/>
      <c r="AU2104" s="98"/>
      <c r="AV2104" s="98">
        <v>2</v>
      </c>
      <c r="AW2104" s="98"/>
      <c r="AX2104" s="98"/>
      <c r="AY2104" s="98"/>
      <c r="AZ2104" s="98"/>
      <c r="BA2104" s="98">
        <v>3</v>
      </c>
      <c r="BB2104" s="98"/>
      <c r="BC2104" s="98"/>
      <c r="BD2104" s="98"/>
      <c r="BE2104" s="98"/>
      <c r="BF2104" s="98">
        <v>2</v>
      </c>
      <c r="BG2104" s="98"/>
      <c r="BH2104" s="98"/>
      <c r="BI2104" s="98"/>
      <c r="BJ2104" s="98"/>
      <c r="BK2104" s="98"/>
      <c r="BL2104" s="98"/>
      <c r="BM2104" s="98"/>
      <c r="BN2104" s="99"/>
    </row>
    <row r="2105" spans="42:66">
      <c r="AP2105" s="17"/>
      <c r="AQ2105" s="100" t="s">
        <v>150</v>
      </c>
      <c r="AR2105" s="97"/>
      <c r="AS2105" s="98"/>
      <c r="AT2105" s="98"/>
      <c r="AU2105" s="98"/>
      <c r="AV2105" s="98">
        <v>4</v>
      </c>
      <c r="AW2105" s="98"/>
      <c r="AX2105" s="98"/>
      <c r="AY2105" s="98"/>
      <c r="AZ2105" s="98"/>
      <c r="BA2105" s="98">
        <v>4</v>
      </c>
      <c r="BB2105" s="98"/>
      <c r="BC2105" s="98"/>
      <c r="BD2105" s="98"/>
      <c r="BE2105" s="98"/>
      <c r="BF2105" s="98">
        <v>1</v>
      </c>
      <c r="BG2105" s="98"/>
      <c r="BH2105" s="98"/>
      <c r="BI2105" s="98"/>
      <c r="BJ2105" s="98"/>
      <c r="BK2105" s="98"/>
      <c r="BL2105" s="98"/>
      <c r="BM2105" s="98"/>
      <c r="BN2105" s="99"/>
    </row>
    <row r="2106" spans="42:66">
      <c r="AP2106" s="17"/>
      <c r="AQ2106" s="100" t="s">
        <v>151</v>
      </c>
      <c r="AR2106" s="97"/>
      <c r="AS2106" s="98"/>
      <c r="AT2106" s="98"/>
      <c r="AU2106" s="98"/>
      <c r="AV2106" s="98">
        <v>2</v>
      </c>
      <c r="AW2106" s="98"/>
      <c r="AX2106" s="98"/>
      <c r="AY2106" s="98"/>
      <c r="AZ2106" s="98"/>
      <c r="BA2106" s="98">
        <v>4</v>
      </c>
      <c r="BB2106" s="98"/>
      <c r="BC2106" s="98"/>
      <c r="BD2106" s="98"/>
      <c r="BE2106" s="98"/>
      <c r="BF2106" s="98">
        <v>2</v>
      </c>
      <c r="BG2106" s="98"/>
      <c r="BH2106" s="98"/>
      <c r="BI2106" s="98"/>
      <c r="BJ2106" s="98"/>
      <c r="BK2106" s="98"/>
      <c r="BL2106" s="98"/>
      <c r="BM2106" s="98"/>
      <c r="BN2106" s="99"/>
    </row>
    <row r="2107" spans="42:66">
      <c r="AP2107" s="17"/>
      <c r="AQ2107" s="100" t="s">
        <v>152</v>
      </c>
      <c r="AR2107" s="97"/>
      <c r="AS2107" s="98"/>
      <c r="AT2107" s="98"/>
      <c r="AU2107" s="98"/>
      <c r="AV2107" s="98">
        <v>2</v>
      </c>
      <c r="AW2107" s="98"/>
      <c r="AX2107" s="98"/>
      <c r="AY2107" s="98"/>
      <c r="AZ2107" s="98"/>
      <c r="BA2107" s="98">
        <v>3</v>
      </c>
      <c r="BB2107" s="98"/>
      <c r="BC2107" s="98"/>
      <c r="BD2107" s="98"/>
      <c r="BE2107" s="98"/>
      <c r="BF2107" s="98">
        <v>2</v>
      </c>
      <c r="BG2107" s="98"/>
      <c r="BH2107" s="98"/>
      <c r="BI2107" s="98"/>
      <c r="BJ2107" s="98"/>
      <c r="BK2107" s="98"/>
      <c r="BL2107" s="98"/>
      <c r="BM2107" s="98"/>
      <c r="BN2107" s="99"/>
    </row>
    <row r="2108" spans="42:66">
      <c r="AP2108" s="17"/>
      <c r="AQ2108" s="100" t="s">
        <v>153</v>
      </c>
      <c r="AR2108" s="97"/>
      <c r="AS2108" s="98"/>
      <c r="AT2108" s="98"/>
      <c r="AU2108" s="98"/>
      <c r="AV2108" s="98">
        <v>4</v>
      </c>
      <c r="AW2108" s="98"/>
      <c r="AX2108" s="98"/>
      <c r="AY2108" s="98"/>
      <c r="AZ2108" s="98"/>
      <c r="BA2108" s="98">
        <v>3</v>
      </c>
      <c r="BB2108" s="98"/>
      <c r="BC2108" s="98"/>
      <c r="BD2108" s="98"/>
      <c r="BE2108" s="98"/>
      <c r="BF2108" s="98">
        <v>4</v>
      </c>
      <c r="BG2108" s="98"/>
      <c r="BH2108" s="98"/>
      <c r="BI2108" s="98"/>
      <c r="BJ2108" s="98"/>
      <c r="BK2108" s="98"/>
      <c r="BL2108" s="98"/>
      <c r="BM2108" s="98"/>
      <c r="BN2108" s="99"/>
    </row>
    <row r="2109" spans="42:66">
      <c r="AP2109" s="17"/>
      <c r="AQ2109" s="100" t="s">
        <v>154</v>
      </c>
      <c r="AR2109" s="97"/>
      <c r="AS2109" s="98"/>
      <c r="AT2109" s="98"/>
      <c r="AU2109" s="98"/>
      <c r="AV2109" s="98">
        <v>3</v>
      </c>
      <c r="AW2109" s="98"/>
      <c r="AX2109" s="98"/>
      <c r="AY2109" s="98"/>
      <c r="AZ2109" s="98"/>
      <c r="BA2109" s="98">
        <v>4</v>
      </c>
      <c r="BB2109" s="98"/>
      <c r="BC2109" s="98"/>
      <c r="BD2109" s="98"/>
      <c r="BE2109" s="98"/>
      <c r="BF2109" s="98">
        <v>3</v>
      </c>
      <c r="BG2109" s="98"/>
      <c r="BH2109" s="98"/>
      <c r="BI2109" s="98"/>
      <c r="BJ2109" s="98"/>
      <c r="BK2109" s="98"/>
      <c r="BL2109" s="98"/>
      <c r="BM2109" s="98"/>
      <c r="BN2109" s="99"/>
    </row>
    <row r="2110" spans="42:66">
      <c r="AP2110" s="17"/>
      <c r="AQ2110" s="100" t="s">
        <v>155</v>
      </c>
      <c r="AR2110" s="97"/>
      <c r="AS2110" s="98"/>
      <c r="AT2110" s="98"/>
      <c r="AU2110" s="98"/>
      <c r="AV2110" s="98">
        <v>3</v>
      </c>
      <c r="AW2110" s="98"/>
      <c r="AX2110" s="98"/>
      <c r="AY2110" s="98"/>
      <c r="AZ2110" s="98"/>
      <c r="BA2110" s="98">
        <v>3</v>
      </c>
      <c r="BB2110" s="98"/>
      <c r="BC2110" s="98"/>
      <c r="BD2110" s="98"/>
      <c r="BE2110" s="98"/>
      <c r="BF2110" s="98">
        <v>3</v>
      </c>
      <c r="BG2110" s="98"/>
      <c r="BH2110" s="98"/>
      <c r="BI2110" s="98"/>
      <c r="BJ2110" s="98"/>
      <c r="BK2110" s="98"/>
      <c r="BL2110" s="98"/>
      <c r="BM2110" s="98"/>
      <c r="BN2110" s="99"/>
    </row>
    <row r="2111" spans="42:66">
      <c r="AP2111" s="17"/>
      <c r="AQ2111" s="100" t="s">
        <v>156</v>
      </c>
      <c r="AR2111" s="97"/>
      <c r="AS2111" s="98"/>
      <c r="AT2111" s="98"/>
      <c r="AU2111" s="98"/>
      <c r="AV2111" s="98">
        <v>3</v>
      </c>
      <c r="AW2111" s="98"/>
      <c r="AX2111" s="98"/>
      <c r="AY2111" s="98"/>
      <c r="AZ2111" s="98"/>
      <c r="BA2111" s="98">
        <v>3</v>
      </c>
      <c r="BB2111" s="98"/>
      <c r="BC2111" s="98"/>
      <c r="BD2111" s="98"/>
      <c r="BE2111" s="98"/>
      <c r="BF2111" s="98">
        <v>2</v>
      </c>
      <c r="BG2111" s="98"/>
      <c r="BH2111" s="98"/>
      <c r="BI2111" s="98"/>
      <c r="BJ2111" s="98"/>
      <c r="BK2111" s="98"/>
      <c r="BL2111" s="98"/>
      <c r="BM2111" s="98"/>
      <c r="BN2111" s="99"/>
    </row>
    <row r="2112" spans="42:66">
      <c r="AP2112" s="17"/>
      <c r="AQ2112" s="100" t="s">
        <v>157</v>
      </c>
      <c r="AR2112" s="97"/>
      <c r="AS2112" s="98"/>
      <c r="AT2112" s="98"/>
      <c r="AU2112" s="98"/>
      <c r="AV2112" s="98">
        <v>3</v>
      </c>
      <c r="AW2112" s="98"/>
      <c r="AX2112" s="98"/>
      <c r="AY2112" s="98"/>
      <c r="AZ2112" s="98"/>
      <c r="BA2112" s="98">
        <v>4</v>
      </c>
      <c r="BB2112" s="98"/>
      <c r="BC2112" s="98"/>
      <c r="BD2112" s="98"/>
      <c r="BE2112" s="98"/>
      <c r="BF2112" s="98">
        <v>3</v>
      </c>
      <c r="BG2112" s="98"/>
      <c r="BH2112" s="98"/>
      <c r="BI2112" s="98"/>
      <c r="BJ2112" s="98"/>
      <c r="BK2112" s="98"/>
      <c r="BL2112" s="98"/>
      <c r="BM2112" s="98"/>
      <c r="BN2112" s="99"/>
    </row>
    <row r="2113" spans="42:66">
      <c r="AP2113" s="15" t="s">
        <v>22</v>
      </c>
      <c r="AQ2113" s="93" t="s">
        <v>140</v>
      </c>
      <c r="AR2113" s="94"/>
      <c r="AS2113" s="95">
        <v>3</v>
      </c>
      <c r="AT2113" s="95"/>
      <c r="AU2113" s="95">
        <v>4</v>
      </c>
      <c r="AV2113" s="95">
        <v>4</v>
      </c>
      <c r="AW2113" s="95">
        <v>3</v>
      </c>
      <c r="AX2113" s="95"/>
      <c r="AY2113" s="95">
        <v>4</v>
      </c>
      <c r="AZ2113" s="95">
        <v>6</v>
      </c>
      <c r="BA2113" s="95">
        <v>3</v>
      </c>
      <c r="BB2113" s="95">
        <v>3</v>
      </c>
      <c r="BC2113" s="95">
        <v>3</v>
      </c>
      <c r="BD2113" s="95"/>
      <c r="BE2113" s="95">
        <v>3</v>
      </c>
      <c r="BF2113" s="95">
        <v>3</v>
      </c>
      <c r="BG2113" s="95"/>
      <c r="BH2113" s="95">
        <v>5</v>
      </c>
      <c r="BI2113" s="95">
        <v>3</v>
      </c>
      <c r="BJ2113" s="95">
        <v>4</v>
      </c>
      <c r="BK2113" s="95">
        <v>4</v>
      </c>
      <c r="BL2113" s="95"/>
      <c r="BM2113" s="95">
        <v>3</v>
      </c>
      <c r="BN2113" s="96">
        <v>4</v>
      </c>
    </row>
    <row r="2114" spans="42:66">
      <c r="AP2114" s="17"/>
      <c r="AQ2114" s="100" t="s">
        <v>141</v>
      </c>
      <c r="AR2114" s="97"/>
      <c r="AS2114" s="98">
        <v>3</v>
      </c>
      <c r="AT2114" s="98"/>
      <c r="AU2114" s="98">
        <v>3</v>
      </c>
      <c r="AV2114" s="98">
        <v>4</v>
      </c>
      <c r="AW2114" s="98">
        <v>3</v>
      </c>
      <c r="AX2114" s="98"/>
      <c r="AY2114" s="98">
        <v>2</v>
      </c>
      <c r="AZ2114" s="98">
        <v>4</v>
      </c>
      <c r="BA2114" s="98">
        <v>3</v>
      </c>
      <c r="BB2114" s="98">
        <v>3</v>
      </c>
      <c r="BC2114" s="98">
        <v>3</v>
      </c>
      <c r="BD2114" s="98"/>
      <c r="BE2114" s="98">
        <v>3</v>
      </c>
      <c r="BF2114" s="98">
        <v>3</v>
      </c>
      <c r="BG2114" s="98"/>
      <c r="BH2114" s="98">
        <v>4</v>
      </c>
      <c r="BI2114" s="98">
        <v>3</v>
      </c>
      <c r="BJ2114" s="98">
        <v>4</v>
      </c>
      <c r="BK2114" s="98">
        <v>3</v>
      </c>
      <c r="BL2114" s="98"/>
      <c r="BM2114" s="98">
        <v>3</v>
      </c>
      <c r="BN2114" s="99">
        <v>3</v>
      </c>
    </row>
    <row r="2115" spans="42:66">
      <c r="AP2115" s="17"/>
      <c r="AQ2115" s="100" t="s">
        <v>142</v>
      </c>
      <c r="AR2115" s="97"/>
      <c r="AS2115" s="98">
        <v>4</v>
      </c>
      <c r="AT2115" s="98"/>
      <c r="AU2115" s="98">
        <v>3</v>
      </c>
      <c r="AV2115" s="98">
        <v>4</v>
      </c>
      <c r="AW2115" s="98">
        <v>3</v>
      </c>
      <c r="AX2115" s="98"/>
      <c r="AY2115" s="98">
        <v>3</v>
      </c>
      <c r="AZ2115" s="98">
        <v>4</v>
      </c>
      <c r="BA2115" s="98">
        <v>4</v>
      </c>
      <c r="BB2115" s="98">
        <v>3</v>
      </c>
      <c r="BC2115" s="98">
        <v>4</v>
      </c>
      <c r="BD2115" s="98"/>
      <c r="BE2115" s="98">
        <v>5</v>
      </c>
      <c r="BF2115" s="98">
        <v>4</v>
      </c>
      <c r="BG2115" s="98"/>
      <c r="BH2115" s="98">
        <v>3</v>
      </c>
      <c r="BI2115" s="98">
        <v>4</v>
      </c>
      <c r="BJ2115" s="98">
        <v>4</v>
      </c>
      <c r="BK2115" s="98">
        <v>4</v>
      </c>
      <c r="BL2115" s="98"/>
      <c r="BM2115" s="98">
        <v>3</v>
      </c>
      <c r="BN2115" s="99">
        <v>4</v>
      </c>
    </row>
    <row r="2116" spans="42:66">
      <c r="AP2116" s="17"/>
      <c r="AQ2116" s="100" t="s">
        <v>143</v>
      </c>
      <c r="AR2116" s="97"/>
      <c r="AS2116" s="98">
        <v>4</v>
      </c>
      <c r="AT2116" s="98"/>
      <c r="AU2116" s="98">
        <v>5</v>
      </c>
      <c r="AV2116" s="98">
        <v>3</v>
      </c>
      <c r="AW2116" s="98">
        <v>4</v>
      </c>
      <c r="AX2116" s="98"/>
      <c r="AY2116" s="98">
        <v>5</v>
      </c>
      <c r="AZ2116" s="98">
        <v>4</v>
      </c>
      <c r="BA2116" s="98">
        <v>4</v>
      </c>
      <c r="BB2116" s="98">
        <v>4</v>
      </c>
      <c r="BC2116" s="98">
        <v>3</v>
      </c>
      <c r="BD2116" s="98"/>
      <c r="BE2116" s="98">
        <v>4</v>
      </c>
      <c r="BF2116" s="98">
        <v>3</v>
      </c>
      <c r="BG2116" s="98"/>
      <c r="BH2116" s="98">
        <v>4</v>
      </c>
      <c r="BI2116" s="98">
        <v>5</v>
      </c>
      <c r="BJ2116" s="98">
        <v>5</v>
      </c>
      <c r="BK2116" s="98">
        <v>4</v>
      </c>
      <c r="BL2116" s="98"/>
      <c r="BM2116" s="98">
        <v>4</v>
      </c>
      <c r="BN2116" s="99">
        <v>4</v>
      </c>
    </row>
    <row r="2117" spans="42:66">
      <c r="AP2117" s="17"/>
      <c r="AQ2117" s="100" t="s">
        <v>144</v>
      </c>
      <c r="AR2117" s="97"/>
      <c r="AS2117" s="98">
        <v>3</v>
      </c>
      <c r="AT2117" s="98"/>
      <c r="AU2117" s="98">
        <v>3</v>
      </c>
      <c r="AV2117" s="98">
        <v>4</v>
      </c>
      <c r="AW2117" s="98">
        <v>3</v>
      </c>
      <c r="AX2117" s="98"/>
      <c r="AY2117" s="98">
        <v>3</v>
      </c>
      <c r="AZ2117" s="98">
        <v>3</v>
      </c>
      <c r="BA2117" s="98">
        <v>6</v>
      </c>
      <c r="BB2117" s="98">
        <v>3</v>
      </c>
      <c r="BC2117" s="98">
        <v>3</v>
      </c>
      <c r="BD2117" s="98"/>
      <c r="BE2117" s="98">
        <v>3</v>
      </c>
      <c r="BF2117" s="98">
        <v>3</v>
      </c>
      <c r="BG2117" s="98"/>
      <c r="BH2117" s="98">
        <v>3</v>
      </c>
      <c r="BI2117" s="98">
        <v>3</v>
      </c>
      <c r="BJ2117" s="98">
        <v>3</v>
      </c>
      <c r="BK2117" s="98">
        <v>3</v>
      </c>
      <c r="BL2117" s="98"/>
      <c r="BM2117" s="98">
        <v>3</v>
      </c>
      <c r="BN2117" s="99">
        <v>3</v>
      </c>
    </row>
    <row r="2118" spans="42:66">
      <c r="AP2118" s="17"/>
      <c r="AQ2118" s="100" t="s">
        <v>145</v>
      </c>
      <c r="AR2118" s="97"/>
      <c r="AS2118" s="98">
        <v>3</v>
      </c>
      <c r="AT2118" s="98"/>
      <c r="AU2118" s="98">
        <v>3</v>
      </c>
      <c r="AV2118" s="98">
        <v>2</v>
      </c>
      <c r="AW2118" s="98">
        <v>2</v>
      </c>
      <c r="AX2118" s="98"/>
      <c r="AY2118" s="98">
        <v>3</v>
      </c>
      <c r="AZ2118" s="98">
        <v>2</v>
      </c>
      <c r="BA2118" s="98">
        <v>3</v>
      </c>
      <c r="BB2118" s="98">
        <v>2</v>
      </c>
      <c r="BC2118" s="98">
        <v>2</v>
      </c>
      <c r="BD2118" s="98"/>
      <c r="BE2118" s="98">
        <v>3</v>
      </c>
      <c r="BF2118" s="98">
        <v>2</v>
      </c>
      <c r="BG2118" s="98"/>
      <c r="BH2118" s="98">
        <v>2</v>
      </c>
      <c r="BI2118" s="98">
        <v>2</v>
      </c>
      <c r="BJ2118" s="98">
        <v>3</v>
      </c>
      <c r="BK2118" s="98">
        <v>2</v>
      </c>
      <c r="BL2118" s="98"/>
      <c r="BM2118" s="98">
        <v>2</v>
      </c>
      <c r="BN2118" s="99">
        <v>2</v>
      </c>
    </row>
    <row r="2119" spans="42:66">
      <c r="AP2119" s="17"/>
      <c r="AQ2119" s="100" t="s">
        <v>146</v>
      </c>
      <c r="AR2119" s="97"/>
      <c r="AS2119" s="98">
        <v>4</v>
      </c>
      <c r="AT2119" s="98"/>
      <c r="AU2119" s="98">
        <v>4</v>
      </c>
      <c r="AV2119" s="98">
        <v>4</v>
      </c>
      <c r="AW2119" s="98">
        <v>5</v>
      </c>
      <c r="AX2119" s="98"/>
      <c r="AY2119" s="98">
        <v>4</v>
      </c>
      <c r="AZ2119" s="98">
        <v>4</v>
      </c>
      <c r="BA2119" s="98">
        <v>3</v>
      </c>
      <c r="BB2119" s="98">
        <v>4</v>
      </c>
      <c r="BC2119" s="98">
        <v>4</v>
      </c>
      <c r="BD2119" s="98"/>
      <c r="BE2119" s="98">
        <v>4</v>
      </c>
      <c r="BF2119" s="98">
        <v>3</v>
      </c>
      <c r="BG2119" s="98"/>
      <c r="BH2119" s="98">
        <v>5</v>
      </c>
      <c r="BI2119" s="98">
        <v>5</v>
      </c>
      <c r="BJ2119" s="98">
        <v>4</v>
      </c>
      <c r="BK2119" s="98">
        <v>7</v>
      </c>
      <c r="BL2119" s="98"/>
      <c r="BM2119" s="98">
        <v>4</v>
      </c>
      <c r="BN2119" s="99">
        <v>4</v>
      </c>
    </row>
    <row r="2120" spans="42:66">
      <c r="AP2120" s="17"/>
      <c r="AQ2120" s="100" t="s">
        <v>147</v>
      </c>
      <c r="AR2120" s="97"/>
      <c r="AS2120" s="98">
        <v>3</v>
      </c>
      <c r="AT2120" s="98"/>
      <c r="AU2120" s="98">
        <v>3</v>
      </c>
      <c r="AV2120" s="98">
        <v>4</v>
      </c>
      <c r="AW2120" s="98">
        <v>4</v>
      </c>
      <c r="AX2120" s="98"/>
      <c r="AY2120" s="98">
        <v>3</v>
      </c>
      <c r="AZ2120" s="98">
        <v>3</v>
      </c>
      <c r="BA2120" s="98">
        <v>2</v>
      </c>
      <c r="BB2120" s="98">
        <v>3</v>
      </c>
      <c r="BC2120" s="98">
        <v>3</v>
      </c>
      <c r="BD2120" s="98"/>
      <c r="BE2120" s="98">
        <v>3</v>
      </c>
      <c r="BF2120" s="98">
        <v>3</v>
      </c>
      <c r="BG2120" s="98"/>
      <c r="BH2120" s="98">
        <v>4</v>
      </c>
      <c r="BI2120" s="98">
        <v>2</v>
      </c>
      <c r="BJ2120" s="98">
        <v>4</v>
      </c>
      <c r="BK2120" s="98">
        <v>4</v>
      </c>
      <c r="BL2120" s="98"/>
      <c r="BM2120" s="98">
        <v>4</v>
      </c>
      <c r="BN2120" s="99">
        <v>3</v>
      </c>
    </row>
    <row r="2121" spans="42:66">
      <c r="AP2121" s="17"/>
      <c r="AQ2121" s="100" t="s">
        <v>148</v>
      </c>
      <c r="AR2121" s="97"/>
      <c r="AS2121" s="98">
        <v>3</v>
      </c>
      <c r="AT2121" s="98"/>
      <c r="AU2121" s="98">
        <v>3</v>
      </c>
      <c r="AV2121" s="98">
        <v>3</v>
      </c>
      <c r="AW2121" s="98">
        <v>3</v>
      </c>
      <c r="AX2121" s="98"/>
      <c r="AY2121" s="98">
        <v>3</v>
      </c>
      <c r="AZ2121" s="98">
        <v>2</v>
      </c>
      <c r="BA2121" s="98">
        <v>4</v>
      </c>
      <c r="BB2121" s="98">
        <v>4</v>
      </c>
      <c r="BC2121" s="98">
        <v>3</v>
      </c>
      <c r="BD2121" s="98"/>
      <c r="BE2121" s="98">
        <v>3</v>
      </c>
      <c r="BF2121" s="98">
        <v>3</v>
      </c>
      <c r="BG2121" s="98"/>
      <c r="BH2121" s="98">
        <v>4</v>
      </c>
      <c r="BI2121" s="98">
        <v>4</v>
      </c>
      <c r="BJ2121" s="98">
        <v>3</v>
      </c>
      <c r="BK2121" s="98">
        <v>3</v>
      </c>
      <c r="BL2121" s="98"/>
      <c r="BM2121" s="98">
        <v>3</v>
      </c>
      <c r="BN2121" s="99">
        <v>3</v>
      </c>
    </row>
    <row r="2122" spans="42:66">
      <c r="AP2122" s="17"/>
      <c r="AQ2122" s="100" t="s">
        <v>149</v>
      </c>
      <c r="AR2122" s="97"/>
      <c r="AS2122" s="98">
        <v>3</v>
      </c>
      <c r="AT2122" s="98"/>
      <c r="AU2122" s="98">
        <v>3</v>
      </c>
      <c r="AV2122" s="98">
        <v>3</v>
      </c>
      <c r="AW2122" s="98">
        <v>3</v>
      </c>
      <c r="AX2122" s="98"/>
      <c r="AY2122" s="98">
        <v>4</v>
      </c>
      <c r="AZ2122" s="98">
        <v>3</v>
      </c>
      <c r="BA2122" s="98">
        <v>3</v>
      </c>
      <c r="BB2122" s="98">
        <v>3</v>
      </c>
      <c r="BC2122" s="98">
        <v>2</v>
      </c>
      <c r="BD2122" s="98"/>
      <c r="BE2122" s="98">
        <v>3</v>
      </c>
      <c r="BF2122" s="98">
        <v>3</v>
      </c>
      <c r="BG2122" s="98"/>
      <c r="BH2122" s="98">
        <v>3</v>
      </c>
      <c r="BI2122" s="98">
        <v>2</v>
      </c>
      <c r="BJ2122" s="98">
        <v>3</v>
      </c>
      <c r="BK2122" s="98">
        <v>3</v>
      </c>
      <c r="BL2122" s="98"/>
      <c r="BM2122" s="98">
        <v>3</v>
      </c>
      <c r="BN2122" s="99">
        <v>3</v>
      </c>
    </row>
    <row r="2123" spans="42:66">
      <c r="AP2123" s="17"/>
      <c r="AQ2123" s="100" t="s">
        <v>150</v>
      </c>
      <c r="AR2123" s="97"/>
      <c r="AS2123" s="98">
        <v>4</v>
      </c>
      <c r="AT2123" s="98"/>
      <c r="AU2123" s="98">
        <v>2</v>
      </c>
      <c r="AV2123" s="98">
        <v>3</v>
      </c>
      <c r="AW2123" s="98">
        <v>2</v>
      </c>
      <c r="AX2123" s="98"/>
      <c r="AY2123" s="98">
        <v>3</v>
      </c>
      <c r="AZ2123" s="98">
        <v>3</v>
      </c>
      <c r="BA2123" s="98">
        <v>3</v>
      </c>
      <c r="BB2123" s="98">
        <v>4</v>
      </c>
      <c r="BC2123" s="98">
        <v>4</v>
      </c>
      <c r="BD2123" s="98"/>
      <c r="BE2123" s="98">
        <v>2</v>
      </c>
      <c r="BF2123" s="98">
        <v>3</v>
      </c>
      <c r="BG2123" s="98"/>
      <c r="BH2123" s="98">
        <v>4</v>
      </c>
      <c r="BI2123" s="98">
        <v>2</v>
      </c>
      <c r="BJ2123" s="98">
        <v>2</v>
      </c>
      <c r="BK2123" s="98">
        <v>3</v>
      </c>
      <c r="BL2123" s="98"/>
      <c r="BM2123" s="98">
        <v>4</v>
      </c>
      <c r="BN2123" s="99">
        <v>2</v>
      </c>
    </row>
    <row r="2124" spans="42:66">
      <c r="AP2124" s="17"/>
      <c r="AQ2124" s="100" t="s">
        <v>151</v>
      </c>
      <c r="AR2124" s="97"/>
      <c r="AS2124" s="98">
        <v>2</v>
      </c>
      <c r="AT2124" s="98"/>
      <c r="AU2124" s="98">
        <v>5</v>
      </c>
      <c r="AV2124" s="98">
        <v>2</v>
      </c>
      <c r="AW2124" s="98">
        <v>2</v>
      </c>
      <c r="AX2124" s="98"/>
      <c r="AY2124" s="98">
        <v>3</v>
      </c>
      <c r="AZ2124" s="98">
        <v>5</v>
      </c>
      <c r="BA2124" s="98">
        <v>3</v>
      </c>
      <c r="BB2124" s="98">
        <v>2</v>
      </c>
      <c r="BC2124" s="98">
        <v>2</v>
      </c>
      <c r="BD2124" s="98"/>
      <c r="BE2124" s="98">
        <v>2</v>
      </c>
      <c r="BF2124" s="98">
        <v>2</v>
      </c>
      <c r="BG2124" s="98"/>
      <c r="BH2124" s="98">
        <v>3</v>
      </c>
      <c r="BI2124" s="98">
        <v>3</v>
      </c>
      <c r="BJ2124" s="98">
        <v>3</v>
      </c>
      <c r="BK2124" s="98">
        <v>2</v>
      </c>
      <c r="BL2124" s="98"/>
      <c r="BM2124" s="98">
        <v>3</v>
      </c>
      <c r="BN2124" s="99">
        <v>3</v>
      </c>
    </row>
    <row r="2125" spans="42:66">
      <c r="AP2125" s="17"/>
      <c r="AQ2125" s="100" t="s">
        <v>152</v>
      </c>
      <c r="AR2125" s="97"/>
      <c r="AS2125" s="98">
        <v>2</v>
      </c>
      <c r="AT2125" s="98"/>
      <c r="AU2125" s="98">
        <v>3</v>
      </c>
      <c r="AV2125" s="98">
        <v>3</v>
      </c>
      <c r="AW2125" s="98">
        <v>3</v>
      </c>
      <c r="AX2125" s="98"/>
      <c r="AY2125" s="98">
        <v>4</v>
      </c>
      <c r="AZ2125" s="98">
        <v>2</v>
      </c>
      <c r="BA2125" s="98">
        <v>2</v>
      </c>
      <c r="BB2125" s="98">
        <v>2</v>
      </c>
      <c r="BC2125" s="98">
        <v>3</v>
      </c>
      <c r="BD2125" s="98"/>
      <c r="BE2125" s="98">
        <v>3</v>
      </c>
      <c r="BF2125" s="98">
        <v>3</v>
      </c>
      <c r="BG2125" s="98"/>
      <c r="BH2125" s="98">
        <v>2</v>
      </c>
      <c r="BI2125" s="98">
        <v>3</v>
      </c>
      <c r="BJ2125" s="98">
        <v>3</v>
      </c>
      <c r="BK2125" s="98">
        <v>2</v>
      </c>
      <c r="BL2125" s="98"/>
      <c r="BM2125" s="98">
        <v>2</v>
      </c>
      <c r="BN2125" s="99">
        <v>2</v>
      </c>
    </row>
    <row r="2126" spans="42:66">
      <c r="AP2126" s="17"/>
      <c r="AQ2126" s="100" t="s">
        <v>153</v>
      </c>
      <c r="AR2126" s="97"/>
      <c r="AS2126" s="98">
        <v>4</v>
      </c>
      <c r="AT2126" s="98"/>
      <c r="AU2126" s="98">
        <v>4</v>
      </c>
      <c r="AV2126" s="98">
        <v>3</v>
      </c>
      <c r="AW2126" s="98">
        <v>3</v>
      </c>
      <c r="AX2126" s="98"/>
      <c r="AY2126" s="98">
        <v>4</v>
      </c>
      <c r="AZ2126" s="98">
        <v>4</v>
      </c>
      <c r="BA2126" s="98">
        <v>3</v>
      </c>
      <c r="BB2126" s="98">
        <v>4</v>
      </c>
      <c r="BC2126" s="98">
        <v>3</v>
      </c>
      <c r="BD2126" s="98"/>
      <c r="BE2126" s="98">
        <v>3</v>
      </c>
      <c r="BF2126" s="98">
        <v>3</v>
      </c>
      <c r="BG2126" s="98"/>
      <c r="BH2126" s="98">
        <v>4</v>
      </c>
      <c r="BI2126" s="98">
        <v>3</v>
      </c>
      <c r="BJ2126" s="98">
        <v>4</v>
      </c>
      <c r="BK2126" s="98">
        <v>4</v>
      </c>
      <c r="BL2126" s="98"/>
      <c r="BM2126" s="98">
        <v>4</v>
      </c>
      <c r="BN2126" s="99">
        <v>4</v>
      </c>
    </row>
    <row r="2127" spans="42:66">
      <c r="AP2127" s="17"/>
      <c r="AQ2127" s="100" t="s">
        <v>154</v>
      </c>
      <c r="AR2127" s="97"/>
      <c r="AS2127" s="98">
        <v>4</v>
      </c>
      <c r="AT2127" s="98"/>
      <c r="AU2127" s="98">
        <v>3</v>
      </c>
      <c r="AV2127" s="98">
        <v>4</v>
      </c>
      <c r="AW2127" s="98">
        <v>3</v>
      </c>
      <c r="AX2127" s="98"/>
      <c r="AY2127" s="98">
        <v>3</v>
      </c>
      <c r="AZ2127" s="98">
        <v>4</v>
      </c>
      <c r="BA2127" s="98">
        <v>5</v>
      </c>
      <c r="BB2127" s="98">
        <v>3</v>
      </c>
      <c r="BC2127" s="98">
        <v>3</v>
      </c>
      <c r="BD2127" s="98"/>
      <c r="BE2127" s="98">
        <v>3</v>
      </c>
      <c r="BF2127" s="98">
        <v>4</v>
      </c>
      <c r="BG2127" s="98"/>
      <c r="BH2127" s="98">
        <v>4</v>
      </c>
      <c r="BI2127" s="98">
        <v>3</v>
      </c>
      <c r="BJ2127" s="98">
        <v>3</v>
      </c>
      <c r="BK2127" s="98">
        <v>3</v>
      </c>
      <c r="BL2127" s="98"/>
      <c r="BM2127" s="98">
        <v>3</v>
      </c>
      <c r="BN2127" s="99">
        <v>2</v>
      </c>
    </row>
    <row r="2128" spans="42:66">
      <c r="AP2128" s="17"/>
      <c r="AQ2128" s="100" t="s">
        <v>155</v>
      </c>
      <c r="AR2128" s="97"/>
      <c r="AS2128" s="98">
        <v>2</v>
      </c>
      <c r="AT2128" s="98"/>
      <c r="AU2128" s="98">
        <v>2</v>
      </c>
      <c r="AV2128" s="98">
        <v>2</v>
      </c>
      <c r="AW2128" s="98">
        <v>3</v>
      </c>
      <c r="AX2128" s="98"/>
      <c r="AY2128" s="98">
        <v>3</v>
      </c>
      <c r="AZ2128" s="98">
        <v>2</v>
      </c>
      <c r="BA2128" s="98">
        <v>3</v>
      </c>
      <c r="BB2128" s="98">
        <v>2</v>
      </c>
      <c r="BC2128" s="98">
        <v>2</v>
      </c>
      <c r="BD2128" s="98"/>
      <c r="BE2128" s="98">
        <v>3</v>
      </c>
      <c r="BF2128" s="98">
        <v>3</v>
      </c>
      <c r="BG2128" s="98"/>
      <c r="BH2128" s="98">
        <v>3</v>
      </c>
      <c r="BI2128" s="98">
        <v>3</v>
      </c>
      <c r="BJ2128" s="98">
        <v>4</v>
      </c>
      <c r="BK2128" s="98">
        <v>2</v>
      </c>
      <c r="BL2128" s="98"/>
      <c r="BM2128" s="98">
        <v>2</v>
      </c>
      <c r="BN2128" s="99">
        <v>4</v>
      </c>
    </row>
    <row r="2129" spans="42:66">
      <c r="AP2129" s="17"/>
      <c r="AQ2129" s="100" t="s">
        <v>156</v>
      </c>
      <c r="AR2129" s="97"/>
      <c r="AS2129" s="98">
        <v>2</v>
      </c>
      <c r="AT2129" s="98"/>
      <c r="AU2129" s="98">
        <v>3</v>
      </c>
      <c r="AV2129" s="98">
        <v>3</v>
      </c>
      <c r="AW2129" s="98">
        <v>3</v>
      </c>
      <c r="AX2129" s="98"/>
      <c r="AY2129" s="98">
        <v>3</v>
      </c>
      <c r="AZ2129" s="98">
        <v>3</v>
      </c>
      <c r="BA2129" s="98">
        <v>3</v>
      </c>
      <c r="BB2129" s="98">
        <v>2</v>
      </c>
      <c r="BC2129" s="98">
        <v>3</v>
      </c>
      <c r="BD2129" s="98"/>
      <c r="BE2129" s="98">
        <v>3</v>
      </c>
      <c r="BF2129" s="98">
        <v>3</v>
      </c>
      <c r="BG2129" s="98"/>
      <c r="BH2129" s="98">
        <v>3</v>
      </c>
      <c r="BI2129" s="98">
        <v>2</v>
      </c>
      <c r="BJ2129" s="98">
        <v>2</v>
      </c>
      <c r="BK2129" s="98">
        <v>3</v>
      </c>
      <c r="BL2129" s="98"/>
      <c r="BM2129" s="98">
        <v>3</v>
      </c>
      <c r="BN2129" s="99">
        <v>2</v>
      </c>
    </row>
    <row r="2130" spans="42:66">
      <c r="AP2130" s="17"/>
      <c r="AQ2130" s="100" t="s">
        <v>157</v>
      </c>
      <c r="AR2130" s="97"/>
      <c r="AS2130" s="98">
        <v>3</v>
      </c>
      <c r="AT2130" s="98"/>
      <c r="AU2130" s="98">
        <v>2</v>
      </c>
      <c r="AV2130" s="98">
        <v>4</v>
      </c>
      <c r="AW2130" s="98">
        <v>3</v>
      </c>
      <c r="AX2130" s="98"/>
      <c r="AY2130" s="98">
        <v>3</v>
      </c>
      <c r="AZ2130" s="98">
        <v>4</v>
      </c>
      <c r="BA2130" s="98">
        <v>4</v>
      </c>
      <c r="BB2130" s="98">
        <v>4</v>
      </c>
      <c r="BC2130" s="98">
        <v>2</v>
      </c>
      <c r="BD2130" s="98"/>
      <c r="BE2130" s="98">
        <v>5</v>
      </c>
      <c r="BF2130" s="98">
        <v>2</v>
      </c>
      <c r="BG2130" s="98"/>
      <c r="BH2130" s="98">
        <v>3</v>
      </c>
      <c r="BI2130" s="98">
        <v>3</v>
      </c>
      <c r="BJ2130" s="98">
        <v>3</v>
      </c>
      <c r="BK2130" s="98">
        <v>4</v>
      </c>
      <c r="BL2130" s="98"/>
      <c r="BM2130" s="98">
        <v>3</v>
      </c>
      <c r="BN2130" s="99">
        <v>4</v>
      </c>
    </row>
    <row r="2131" spans="42:66">
      <c r="AP2131" s="15" t="s">
        <v>29</v>
      </c>
      <c r="AQ2131" s="93" t="s">
        <v>140</v>
      </c>
      <c r="AR2131" s="94">
        <v>4</v>
      </c>
      <c r="AS2131" s="95">
        <v>4</v>
      </c>
      <c r="AT2131" s="95">
        <v>3</v>
      </c>
      <c r="AU2131" s="95">
        <v>3</v>
      </c>
      <c r="AV2131" s="95">
        <v>3</v>
      </c>
      <c r="AW2131" s="95">
        <v>4</v>
      </c>
      <c r="AX2131" s="95"/>
      <c r="AY2131" s="95">
        <v>3</v>
      </c>
      <c r="AZ2131" s="95">
        <v>3</v>
      </c>
      <c r="BA2131" s="95">
        <v>4</v>
      </c>
      <c r="BB2131" s="95">
        <v>3</v>
      </c>
      <c r="BC2131" s="95">
        <v>3</v>
      </c>
      <c r="BD2131" s="95">
        <v>3</v>
      </c>
      <c r="BE2131" s="95">
        <v>4</v>
      </c>
      <c r="BF2131" s="95">
        <v>3</v>
      </c>
      <c r="BG2131" s="95">
        <v>4</v>
      </c>
      <c r="BH2131" s="95">
        <v>5</v>
      </c>
      <c r="BI2131" s="95"/>
      <c r="BJ2131" s="95"/>
      <c r="BK2131" s="95"/>
      <c r="BL2131" s="95"/>
      <c r="BM2131" s="95"/>
      <c r="BN2131" s="96"/>
    </row>
    <row r="2132" spans="42:66">
      <c r="AP2132" s="17"/>
      <c r="AQ2132" s="100" t="s">
        <v>141</v>
      </c>
      <c r="AR2132" s="97">
        <v>2</v>
      </c>
      <c r="AS2132" s="98">
        <v>3</v>
      </c>
      <c r="AT2132" s="98">
        <v>2</v>
      </c>
      <c r="AU2132" s="98">
        <v>5</v>
      </c>
      <c r="AV2132" s="98">
        <v>3</v>
      </c>
      <c r="AW2132" s="98">
        <v>2</v>
      </c>
      <c r="AX2132" s="98"/>
      <c r="AY2132" s="98">
        <v>3</v>
      </c>
      <c r="AZ2132" s="98">
        <v>3</v>
      </c>
      <c r="BA2132" s="98">
        <v>3</v>
      </c>
      <c r="BB2132" s="98">
        <v>3</v>
      </c>
      <c r="BC2132" s="98">
        <v>2</v>
      </c>
      <c r="BD2132" s="98">
        <v>2</v>
      </c>
      <c r="BE2132" s="98">
        <v>5</v>
      </c>
      <c r="BF2132" s="98">
        <v>4</v>
      </c>
      <c r="BG2132" s="98">
        <v>3</v>
      </c>
      <c r="BH2132" s="98">
        <v>3</v>
      </c>
      <c r="BI2132" s="98"/>
      <c r="BJ2132" s="98"/>
      <c r="BK2132" s="98"/>
      <c r="BL2132" s="98"/>
      <c r="BM2132" s="98"/>
      <c r="BN2132" s="99"/>
    </row>
    <row r="2133" spans="42:66">
      <c r="AP2133" s="17"/>
      <c r="AQ2133" s="100" t="s">
        <v>142</v>
      </c>
      <c r="AR2133" s="97">
        <v>4</v>
      </c>
      <c r="AS2133" s="98">
        <v>4</v>
      </c>
      <c r="AT2133" s="98">
        <v>4</v>
      </c>
      <c r="AU2133" s="98">
        <v>4</v>
      </c>
      <c r="AV2133" s="98">
        <v>3</v>
      </c>
      <c r="AW2133" s="98">
        <v>3</v>
      </c>
      <c r="AX2133" s="98"/>
      <c r="AY2133" s="98">
        <v>4</v>
      </c>
      <c r="AZ2133" s="98">
        <v>5</v>
      </c>
      <c r="BA2133" s="98">
        <v>4</v>
      </c>
      <c r="BB2133" s="98">
        <v>4</v>
      </c>
      <c r="BC2133" s="98">
        <v>4</v>
      </c>
      <c r="BD2133" s="98">
        <v>3</v>
      </c>
      <c r="BE2133" s="98">
        <v>4</v>
      </c>
      <c r="BF2133" s="98">
        <v>5</v>
      </c>
      <c r="BG2133" s="98">
        <v>3</v>
      </c>
      <c r="BH2133" s="98">
        <v>3</v>
      </c>
      <c r="BI2133" s="98"/>
      <c r="BJ2133" s="98"/>
      <c r="BK2133" s="98"/>
      <c r="BL2133" s="98"/>
      <c r="BM2133" s="98"/>
      <c r="BN2133" s="99"/>
    </row>
    <row r="2134" spans="42:66">
      <c r="AP2134" s="17"/>
      <c r="AQ2134" s="100" t="s">
        <v>143</v>
      </c>
      <c r="AR2134" s="97">
        <v>5</v>
      </c>
      <c r="AS2134" s="98">
        <v>4</v>
      </c>
      <c r="AT2134" s="98">
        <v>4</v>
      </c>
      <c r="AU2134" s="98">
        <v>4</v>
      </c>
      <c r="AV2134" s="98">
        <v>4</v>
      </c>
      <c r="AW2134" s="98">
        <v>5</v>
      </c>
      <c r="AX2134" s="98"/>
      <c r="AY2134" s="98">
        <v>4</v>
      </c>
      <c r="AZ2134" s="98">
        <v>4</v>
      </c>
      <c r="BA2134" s="98">
        <v>5</v>
      </c>
      <c r="BB2134" s="98">
        <v>4</v>
      </c>
      <c r="BC2134" s="98">
        <v>4</v>
      </c>
      <c r="BD2134" s="98">
        <v>5</v>
      </c>
      <c r="BE2134" s="98">
        <v>4</v>
      </c>
      <c r="BF2134" s="98">
        <v>4</v>
      </c>
      <c r="BG2134" s="98">
        <v>4</v>
      </c>
      <c r="BH2134" s="98">
        <v>4</v>
      </c>
      <c r="BI2134" s="98"/>
      <c r="BJ2134" s="98"/>
      <c r="BK2134" s="98"/>
      <c r="BL2134" s="98"/>
      <c r="BM2134" s="98"/>
      <c r="BN2134" s="99"/>
    </row>
    <row r="2135" spans="42:66">
      <c r="AP2135" s="17"/>
      <c r="AQ2135" s="100" t="s">
        <v>144</v>
      </c>
      <c r="AR2135" s="97">
        <v>3</v>
      </c>
      <c r="AS2135" s="98">
        <v>3</v>
      </c>
      <c r="AT2135" s="98">
        <v>3</v>
      </c>
      <c r="AU2135" s="98">
        <v>4</v>
      </c>
      <c r="AV2135" s="98">
        <v>3</v>
      </c>
      <c r="AW2135" s="98">
        <v>4</v>
      </c>
      <c r="AX2135" s="98"/>
      <c r="AY2135" s="98">
        <v>4</v>
      </c>
      <c r="AZ2135" s="98">
        <v>4</v>
      </c>
      <c r="BA2135" s="98">
        <v>3</v>
      </c>
      <c r="BB2135" s="98">
        <v>3</v>
      </c>
      <c r="BC2135" s="98">
        <v>4</v>
      </c>
      <c r="BD2135" s="98">
        <v>3</v>
      </c>
      <c r="BE2135" s="98">
        <v>3</v>
      </c>
      <c r="BF2135" s="98">
        <v>3</v>
      </c>
      <c r="BG2135" s="98">
        <v>4</v>
      </c>
      <c r="BH2135" s="98">
        <v>3</v>
      </c>
      <c r="BI2135" s="98"/>
      <c r="BJ2135" s="98"/>
      <c r="BK2135" s="98"/>
      <c r="BL2135" s="98"/>
      <c r="BM2135" s="98"/>
      <c r="BN2135" s="99"/>
    </row>
    <row r="2136" spans="42:66">
      <c r="AP2136" s="17"/>
      <c r="AQ2136" s="100" t="s">
        <v>145</v>
      </c>
      <c r="AR2136" s="97">
        <v>2</v>
      </c>
      <c r="AS2136" s="98">
        <v>3</v>
      </c>
      <c r="AT2136" s="98">
        <v>4</v>
      </c>
      <c r="AU2136" s="98">
        <v>3</v>
      </c>
      <c r="AV2136" s="98">
        <v>2</v>
      </c>
      <c r="AW2136" s="98">
        <v>2</v>
      </c>
      <c r="AX2136" s="98"/>
      <c r="AY2136" s="98">
        <v>4</v>
      </c>
      <c r="AZ2136" s="98">
        <v>3</v>
      </c>
      <c r="BA2136" s="98">
        <v>2</v>
      </c>
      <c r="BB2136" s="98">
        <v>4</v>
      </c>
      <c r="BC2136" s="98">
        <v>3</v>
      </c>
      <c r="BD2136" s="98">
        <v>3</v>
      </c>
      <c r="BE2136" s="98">
        <v>2</v>
      </c>
      <c r="BF2136" s="98">
        <v>2</v>
      </c>
      <c r="BG2136" s="98">
        <v>3</v>
      </c>
      <c r="BH2136" s="98">
        <v>3</v>
      </c>
      <c r="BI2136" s="98"/>
      <c r="BJ2136" s="98"/>
      <c r="BK2136" s="98"/>
      <c r="BL2136" s="98"/>
      <c r="BM2136" s="98"/>
      <c r="BN2136" s="99"/>
    </row>
    <row r="2137" spans="42:66">
      <c r="AP2137" s="17"/>
      <c r="AQ2137" s="100" t="s">
        <v>146</v>
      </c>
      <c r="AR2137" s="97">
        <v>4</v>
      </c>
      <c r="AS2137" s="98">
        <v>6</v>
      </c>
      <c r="AT2137" s="98">
        <v>3</v>
      </c>
      <c r="AU2137" s="98">
        <v>3</v>
      </c>
      <c r="AV2137" s="98">
        <v>3</v>
      </c>
      <c r="AW2137" s="98">
        <v>5</v>
      </c>
      <c r="AX2137" s="98"/>
      <c r="AY2137" s="98">
        <v>4</v>
      </c>
      <c r="AZ2137" s="98">
        <v>3</v>
      </c>
      <c r="BA2137" s="98">
        <v>4</v>
      </c>
      <c r="BB2137" s="98">
        <v>4</v>
      </c>
      <c r="BC2137" s="98">
        <v>4</v>
      </c>
      <c r="BD2137" s="98">
        <v>4</v>
      </c>
      <c r="BE2137" s="98">
        <v>3</v>
      </c>
      <c r="BF2137" s="98">
        <v>4</v>
      </c>
      <c r="BG2137" s="98">
        <v>3</v>
      </c>
      <c r="BH2137" s="98">
        <v>4</v>
      </c>
      <c r="BI2137" s="98"/>
      <c r="BJ2137" s="98"/>
      <c r="BK2137" s="98"/>
      <c r="BL2137" s="98"/>
      <c r="BM2137" s="98"/>
      <c r="BN2137" s="99"/>
    </row>
    <row r="2138" spans="42:66">
      <c r="AP2138" s="17"/>
      <c r="AQ2138" s="100" t="s">
        <v>147</v>
      </c>
      <c r="AR2138" s="97">
        <v>3</v>
      </c>
      <c r="AS2138" s="98">
        <v>3</v>
      </c>
      <c r="AT2138" s="98">
        <v>2</v>
      </c>
      <c r="AU2138" s="98">
        <v>4</v>
      </c>
      <c r="AV2138" s="98">
        <v>4</v>
      </c>
      <c r="AW2138" s="98">
        <v>2</v>
      </c>
      <c r="AX2138" s="98"/>
      <c r="AY2138" s="98">
        <v>3</v>
      </c>
      <c r="AZ2138" s="98">
        <v>4</v>
      </c>
      <c r="BA2138" s="98">
        <v>3</v>
      </c>
      <c r="BB2138" s="98">
        <v>4</v>
      </c>
      <c r="BC2138" s="98">
        <v>5</v>
      </c>
      <c r="BD2138" s="98">
        <v>3</v>
      </c>
      <c r="BE2138" s="98">
        <v>3</v>
      </c>
      <c r="BF2138" s="98">
        <v>3</v>
      </c>
      <c r="BG2138" s="98">
        <v>3</v>
      </c>
      <c r="BH2138" s="98">
        <v>3</v>
      </c>
      <c r="BI2138" s="98"/>
      <c r="BJ2138" s="98"/>
      <c r="BK2138" s="98"/>
      <c r="BL2138" s="98"/>
      <c r="BM2138" s="98"/>
      <c r="BN2138" s="99"/>
    </row>
    <row r="2139" spans="42:66">
      <c r="AP2139" s="17"/>
      <c r="AQ2139" s="100" t="s">
        <v>148</v>
      </c>
      <c r="AR2139" s="97">
        <v>3</v>
      </c>
      <c r="AS2139" s="98">
        <v>3</v>
      </c>
      <c r="AT2139" s="98">
        <v>2</v>
      </c>
      <c r="AU2139" s="98">
        <v>3</v>
      </c>
      <c r="AV2139" s="98">
        <v>3</v>
      </c>
      <c r="AW2139" s="98">
        <v>2</v>
      </c>
      <c r="AX2139" s="98"/>
      <c r="AY2139" s="98">
        <v>2</v>
      </c>
      <c r="AZ2139" s="98">
        <v>3</v>
      </c>
      <c r="BA2139" s="98">
        <v>3</v>
      </c>
      <c r="BB2139" s="98">
        <v>3</v>
      </c>
      <c r="BC2139" s="98">
        <v>3</v>
      </c>
      <c r="BD2139" s="98">
        <v>2</v>
      </c>
      <c r="BE2139" s="98">
        <v>3</v>
      </c>
      <c r="BF2139" s="98">
        <v>3</v>
      </c>
      <c r="BG2139" s="98">
        <v>5</v>
      </c>
      <c r="BH2139" s="98">
        <v>1</v>
      </c>
      <c r="BI2139" s="98"/>
      <c r="BJ2139" s="98"/>
      <c r="BK2139" s="98"/>
      <c r="BL2139" s="98"/>
      <c r="BM2139" s="98"/>
      <c r="BN2139" s="99"/>
    </row>
    <row r="2140" spans="42:66">
      <c r="AP2140" s="17"/>
      <c r="AQ2140" s="100" t="s">
        <v>149</v>
      </c>
      <c r="AR2140" s="97">
        <v>4</v>
      </c>
      <c r="AS2140" s="98">
        <v>3</v>
      </c>
      <c r="AT2140" s="98">
        <v>3</v>
      </c>
      <c r="AU2140" s="98">
        <v>3</v>
      </c>
      <c r="AV2140" s="98">
        <v>4</v>
      </c>
      <c r="AW2140" s="98">
        <v>3</v>
      </c>
      <c r="AX2140" s="98"/>
      <c r="AY2140" s="98">
        <v>2</v>
      </c>
      <c r="AZ2140" s="98">
        <v>3</v>
      </c>
      <c r="BA2140" s="98">
        <v>2</v>
      </c>
      <c r="BB2140" s="98">
        <v>3</v>
      </c>
      <c r="BC2140" s="98">
        <v>3</v>
      </c>
      <c r="BD2140" s="98">
        <v>3</v>
      </c>
      <c r="BE2140" s="98">
        <v>3</v>
      </c>
      <c r="BF2140" s="98">
        <v>3</v>
      </c>
      <c r="BG2140" s="98">
        <v>3</v>
      </c>
      <c r="BH2140" s="98">
        <v>4</v>
      </c>
      <c r="BI2140" s="98"/>
      <c r="BJ2140" s="98"/>
      <c r="BK2140" s="98"/>
      <c r="BL2140" s="98"/>
      <c r="BM2140" s="98"/>
      <c r="BN2140" s="99"/>
    </row>
    <row r="2141" spans="42:66">
      <c r="AP2141" s="17"/>
      <c r="AQ2141" s="100" t="s">
        <v>150</v>
      </c>
      <c r="AR2141" s="97">
        <v>4</v>
      </c>
      <c r="AS2141" s="98">
        <v>2</v>
      </c>
      <c r="AT2141" s="98">
        <v>4</v>
      </c>
      <c r="AU2141" s="98">
        <v>2</v>
      </c>
      <c r="AV2141" s="98">
        <v>4</v>
      </c>
      <c r="AW2141" s="98">
        <v>2</v>
      </c>
      <c r="AX2141" s="98"/>
      <c r="AY2141" s="98">
        <v>4</v>
      </c>
      <c r="AZ2141" s="98">
        <v>2</v>
      </c>
      <c r="BA2141" s="98">
        <v>3</v>
      </c>
      <c r="BB2141" s="98">
        <v>4</v>
      </c>
      <c r="BC2141" s="98">
        <v>2</v>
      </c>
      <c r="BD2141" s="98">
        <v>2</v>
      </c>
      <c r="BE2141" s="98">
        <v>4</v>
      </c>
      <c r="BF2141" s="98">
        <v>2</v>
      </c>
      <c r="BG2141" s="98">
        <v>2</v>
      </c>
      <c r="BH2141" s="98">
        <v>5</v>
      </c>
      <c r="BI2141" s="98"/>
      <c r="BJ2141" s="98"/>
      <c r="BK2141" s="98"/>
      <c r="BL2141" s="98"/>
      <c r="BM2141" s="98"/>
      <c r="BN2141" s="99"/>
    </row>
    <row r="2142" spans="42:66">
      <c r="AP2142" s="17"/>
      <c r="AQ2142" s="100" t="s">
        <v>151</v>
      </c>
      <c r="AR2142" s="97">
        <v>3</v>
      </c>
      <c r="AS2142" s="98">
        <v>3</v>
      </c>
      <c r="AT2142" s="98">
        <v>4</v>
      </c>
      <c r="AU2142" s="98">
        <v>2</v>
      </c>
      <c r="AV2142" s="98">
        <v>2</v>
      </c>
      <c r="AW2142" s="98">
        <v>3</v>
      </c>
      <c r="AX2142" s="98"/>
      <c r="AY2142" s="98">
        <v>3</v>
      </c>
      <c r="AZ2142" s="98">
        <v>2</v>
      </c>
      <c r="BA2142" s="98">
        <v>5</v>
      </c>
      <c r="BB2142" s="98">
        <v>3</v>
      </c>
      <c r="BC2142" s="98">
        <v>2</v>
      </c>
      <c r="BD2142" s="98">
        <v>2</v>
      </c>
      <c r="BE2142" s="98">
        <v>2</v>
      </c>
      <c r="BF2142" s="98">
        <v>3</v>
      </c>
      <c r="BG2142" s="98">
        <v>3</v>
      </c>
      <c r="BH2142" s="98">
        <v>3</v>
      </c>
      <c r="BI2142" s="98"/>
      <c r="BJ2142" s="98"/>
      <c r="BK2142" s="98"/>
      <c r="BL2142" s="98"/>
      <c r="BM2142" s="98"/>
      <c r="BN2142" s="99"/>
    </row>
    <row r="2143" spans="42:66">
      <c r="AP2143" s="17"/>
      <c r="AQ2143" s="100" t="s">
        <v>152</v>
      </c>
      <c r="AR2143" s="97">
        <v>2</v>
      </c>
      <c r="AS2143" s="98">
        <v>3</v>
      </c>
      <c r="AT2143" s="98">
        <v>3</v>
      </c>
      <c r="AU2143" s="98">
        <v>3</v>
      </c>
      <c r="AV2143" s="98">
        <v>2</v>
      </c>
      <c r="AW2143" s="98">
        <v>3</v>
      </c>
      <c r="AX2143" s="98"/>
      <c r="AY2143" s="98">
        <v>3</v>
      </c>
      <c r="AZ2143" s="98">
        <v>3</v>
      </c>
      <c r="BA2143" s="98">
        <v>2</v>
      </c>
      <c r="BB2143" s="98">
        <v>2</v>
      </c>
      <c r="BC2143" s="98">
        <v>2</v>
      </c>
      <c r="BD2143" s="98">
        <v>2</v>
      </c>
      <c r="BE2143" s="98">
        <v>3</v>
      </c>
      <c r="BF2143" s="98">
        <v>2</v>
      </c>
      <c r="BG2143" s="98">
        <v>2</v>
      </c>
      <c r="BH2143" s="98">
        <v>3</v>
      </c>
      <c r="BI2143" s="98"/>
      <c r="BJ2143" s="98"/>
      <c r="BK2143" s="98"/>
      <c r="BL2143" s="98"/>
      <c r="BM2143" s="98"/>
      <c r="BN2143" s="99"/>
    </row>
    <row r="2144" spans="42:66">
      <c r="AP2144" s="17"/>
      <c r="AQ2144" s="100" t="s">
        <v>153</v>
      </c>
      <c r="AR2144" s="97">
        <v>4</v>
      </c>
      <c r="AS2144" s="98">
        <v>4</v>
      </c>
      <c r="AT2144" s="98">
        <v>5</v>
      </c>
      <c r="AU2144" s="98">
        <v>3</v>
      </c>
      <c r="AV2144" s="98">
        <v>4</v>
      </c>
      <c r="AW2144" s="98">
        <v>4</v>
      </c>
      <c r="AX2144" s="98"/>
      <c r="AY2144" s="98">
        <v>4</v>
      </c>
      <c r="AZ2144" s="98">
        <v>4</v>
      </c>
      <c r="BA2144" s="98">
        <v>3</v>
      </c>
      <c r="BB2144" s="98">
        <v>4</v>
      </c>
      <c r="BC2144" s="98">
        <v>4</v>
      </c>
      <c r="BD2144" s="98">
        <v>4</v>
      </c>
      <c r="BE2144" s="98">
        <v>4</v>
      </c>
      <c r="BF2144" s="98">
        <v>4</v>
      </c>
      <c r="BG2144" s="98">
        <v>4</v>
      </c>
      <c r="BH2144" s="98">
        <v>3</v>
      </c>
      <c r="BI2144" s="98"/>
      <c r="BJ2144" s="98"/>
      <c r="BK2144" s="98"/>
      <c r="BL2144" s="98"/>
      <c r="BM2144" s="98"/>
      <c r="BN2144" s="99"/>
    </row>
    <row r="2145" spans="42:66">
      <c r="AP2145" s="17"/>
      <c r="AQ2145" s="100" t="s">
        <v>154</v>
      </c>
      <c r="AR2145" s="97">
        <v>3</v>
      </c>
      <c r="AS2145" s="98">
        <v>3</v>
      </c>
      <c r="AT2145" s="98">
        <v>3</v>
      </c>
      <c r="AU2145" s="98">
        <v>4</v>
      </c>
      <c r="AV2145" s="98">
        <v>3</v>
      </c>
      <c r="AW2145" s="98">
        <v>3</v>
      </c>
      <c r="AX2145" s="98"/>
      <c r="AY2145" s="98">
        <v>3</v>
      </c>
      <c r="AZ2145" s="98">
        <v>5</v>
      </c>
      <c r="BA2145" s="98">
        <v>4</v>
      </c>
      <c r="BB2145" s="98">
        <v>4</v>
      </c>
      <c r="BC2145" s="98">
        <v>3</v>
      </c>
      <c r="BD2145" s="98">
        <v>3</v>
      </c>
      <c r="BE2145" s="98">
        <v>4</v>
      </c>
      <c r="BF2145" s="98">
        <v>3</v>
      </c>
      <c r="BG2145" s="98">
        <v>4</v>
      </c>
      <c r="BH2145" s="98">
        <v>3</v>
      </c>
      <c r="BI2145" s="98"/>
      <c r="BJ2145" s="98"/>
      <c r="BK2145" s="98"/>
      <c r="BL2145" s="98"/>
      <c r="BM2145" s="98"/>
      <c r="BN2145" s="99"/>
    </row>
    <row r="2146" spans="42:66">
      <c r="AP2146" s="17"/>
      <c r="AQ2146" s="100" t="s">
        <v>155</v>
      </c>
      <c r="AR2146" s="97">
        <v>3</v>
      </c>
      <c r="AS2146" s="98">
        <v>3</v>
      </c>
      <c r="AT2146" s="98">
        <v>3</v>
      </c>
      <c r="AU2146" s="98">
        <v>4</v>
      </c>
      <c r="AV2146" s="98">
        <v>3</v>
      </c>
      <c r="AW2146" s="98">
        <v>4</v>
      </c>
      <c r="AX2146" s="98"/>
      <c r="AY2146" s="98">
        <v>3</v>
      </c>
      <c r="AZ2146" s="98">
        <v>3</v>
      </c>
      <c r="BA2146" s="98">
        <v>4</v>
      </c>
      <c r="BB2146" s="98">
        <v>3</v>
      </c>
      <c r="BC2146" s="98">
        <v>3</v>
      </c>
      <c r="BD2146" s="98">
        <v>3</v>
      </c>
      <c r="BE2146" s="98">
        <v>4</v>
      </c>
      <c r="BF2146" s="98">
        <v>3</v>
      </c>
      <c r="BG2146" s="98">
        <v>4</v>
      </c>
      <c r="BH2146" s="98">
        <v>3</v>
      </c>
      <c r="BI2146" s="98"/>
      <c r="BJ2146" s="98"/>
      <c r="BK2146" s="98"/>
      <c r="BL2146" s="98"/>
      <c r="BM2146" s="98"/>
      <c r="BN2146" s="99"/>
    </row>
    <row r="2147" spans="42:66">
      <c r="AP2147" s="17"/>
      <c r="AQ2147" s="100" t="s">
        <v>156</v>
      </c>
      <c r="AR2147" s="97">
        <v>2</v>
      </c>
      <c r="AS2147" s="98">
        <v>2</v>
      </c>
      <c r="AT2147" s="98">
        <v>3</v>
      </c>
      <c r="AU2147" s="98">
        <v>2</v>
      </c>
      <c r="AV2147" s="98">
        <v>3</v>
      </c>
      <c r="AW2147" s="98">
        <v>3</v>
      </c>
      <c r="AX2147" s="98"/>
      <c r="AY2147" s="98">
        <v>3</v>
      </c>
      <c r="AZ2147" s="98">
        <v>2</v>
      </c>
      <c r="BA2147" s="98">
        <v>2</v>
      </c>
      <c r="BB2147" s="98">
        <v>2</v>
      </c>
      <c r="BC2147" s="98">
        <v>2</v>
      </c>
      <c r="BD2147" s="98">
        <v>2</v>
      </c>
      <c r="BE2147" s="98">
        <v>3</v>
      </c>
      <c r="BF2147" s="98">
        <v>2</v>
      </c>
      <c r="BG2147" s="98">
        <v>3</v>
      </c>
      <c r="BH2147" s="98">
        <v>4</v>
      </c>
      <c r="BI2147" s="98"/>
      <c r="BJ2147" s="98"/>
      <c r="BK2147" s="98"/>
      <c r="BL2147" s="98"/>
      <c r="BM2147" s="98"/>
      <c r="BN2147" s="99"/>
    </row>
    <row r="2148" spans="42:66">
      <c r="AP2148" s="17"/>
      <c r="AQ2148" s="100" t="s">
        <v>157</v>
      </c>
      <c r="AR2148" s="97">
        <v>2</v>
      </c>
      <c r="AS2148" s="98">
        <v>3</v>
      </c>
      <c r="AT2148" s="98">
        <v>4</v>
      </c>
      <c r="AU2148" s="98">
        <v>4</v>
      </c>
      <c r="AV2148" s="98">
        <v>3</v>
      </c>
      <c r="AW2148" s="98">
        <v>4</v>
      </c>
      <c r="AX2148" s="98"/>
      <c r="AY2148" s="98">
        <v>3</v>
      </c>
      <c r="AZ2148" s="98">
        <v>3</v>
      </c>
      <c r="BA2148" s="98">
        <v>3</v>
      </c>
      <c r="BB2148" s="98">
        <v>3</v>
      </c>
      <c r="BC2148" s="98">
        <v>3</v>
      </c>
      <c r="BD2148" s="98">
        <v>3</v>
      </c>
      <c r="BE2148" s="98">
        <v>3</v>
      </c>
      <c r="BF2148" s="98">
        <v>3</v>
      </c>
      <c r="BG2148" s="98">
        <v>4</v>
      </c>
      <c r="BH2148" s="98">
        <v>2</v>
      </c>
      <c r="BI2148" s="98"/>
      <c r="BJ2148" s="98"/>
      <c r="BK2148" s="98"/>
      <c r="BL2148" s="98"/>
      <c r="BM2148" s="98"/>
      <c r="BN2148" s="99"/>
    </row>
    <row r="2149" spans="42:66">
      <c r="AP2149" s="15" t="s">
        <v>21</v>
      </c>
      <c r="AQ2149" s="93" t="s">
        <v>140</v>
      </c>
      <c r="AR2149" s="94"/>
      <c r="AS2149" s="95"/>
      <c r="AT2149" s="95"/>
      <c r="AU2149" s="95"/>
      <c r="AV2149" s="95"/>
      <c r="AW2149" s="95">
        <v>5</v>
      </c>
      <c r="AX2149" s="95"/>
      <c r="AY2149" s="95"/>
      <c r="AZ2149" s="95"/>
      <c r="BA2149" s="95"/>
      <c r="BB2149" s="95">
        <v>4</v>
      </c>
      <c r="BC2149" s="95"/>
      <c r="BD2149" s="95"/>
      <c r="BE2149" s="95"/>
      <c r="BF2149" s="95"/>
      <c r="BG2149" s="95"/>
      <c r="BH2149" s="95"/>
      <c r="BI2149" s="95"/>
      <c r="BJ2149" s="95"/>
      <c r="BK2149" s="95">
        <v>3</v>
      </c>
      <c r="BL2149" s="95"/>
      <c r="BM2149" s="95"/>
      <c r="BN2149" s="96"/>
    </row>
    <row r="2150" spans="42:66">
      <c r="AP2150" s="17"/>
      <c r="AQ2150" s="100" t="s">
        <v>141</v>
      </c>
      <c r="AR2150" s="97"/>
      <c r="AS2150" s="98"/>
      <c r="AT2150" s="98"/>
      <c r="AU2150" s="98"/>
      <c r="AV2150" s="98"/>
      <c r="AW2150" s="98">
        <v>2</v>
      </c>
      <c r="AX2150" s="98"/>
      <c r="AY2150" s="98"/>
      <c r="AZ2150" s="98"/>
      <c r="BA2150" s="98"/>
      <c r="BB2150" s="98">
        <v>3</v>
      </c>
      <c r="BC2150" s="98"/>
      <c r="BD2150" s="98"/>
      <c r="BE2150" s="98"/>
      <c r="BF2150" s="98"/>
      <c r="BG2150" s="98"/>
      <c r="BH2150" s="98"/>
      <c r="BI2150" s="98"/>
      <c r="BJ2150" s="98"/>
      <c r="BK2150" s="98">
        <v>4</v>
      </c>
      <c r="BL2150" s="98"/>
      <c r="BM2150" s="98"/>
      <c r="BN2150" s="99"/>
    </row>
    <row r="2151" spans="42:66">
      <c r="AP2151" s="17"/>
      <c r="AQ2151" s="100" t="s">
        <v>142</v>
      </c>
      <c r="AR2151" s="97"/>
      <c r="AS2151" s="98"/>
      <c r="AT2151" s="98"/>
      <c r="AU2151" s="98"/>
      <c r="AV2151" s="98"/>
      <c r="AW2151" s="98">
        <v>4</v>
      </c>
      <c r="AX2151" s="98"/>
      <c r="AY2151" s="98"/>
      <c r="AZ2151" s="98"/>
      <c r="BA2151" s="98"/>
      <c r="BB2151" s="98">
        <v>4</v>
      </c>
      <c r="BC2151" s="98"/>
      <c r="BD2151" s="98"/>
      <c r="BE2151" s="98"/>
      <c r="BF2151" s="98"/>
      <c r="BG2151" s="98"/>
      <c r="BH2151" s="98"/>
      <c r="BI2151" s="98"/>
      <c r="BJ2151" s="98"/>
      <c r="BK2151" s="98">
        <v>3</v>
      </c>
      <c r="BL2151" s="98"/>
      <c r="BM2151" s="98"/>
      <c r="BN2151" s="99"/>
    </row>
    <row r="2152" spans="42:66">
      <c r="AP2152" s="17"/>
      <c r="AQ2152" s="100" t="s">
        <v>143</v>
      </c>
      <c r="AR2152" s="97"/>
      <c r="AS2152" s="98"/>
      <c r="AT2152" s="98"/>
      <c r="AU2152" s="98"/>
      <c r="AV2152" s="98"/>
      <c r="AW2152" s="98">
        <v>4</v>
      </c>
      <c r="AX2152" s="98"/>
      <c r="AY2152" s="98"/>
      <c r="AZ2152" s="98"/>
      <c r="BA2152" s="98"/>
      <c r="BB2152" s="98">
        <v>4</v>
      </c>
      <c r="BC2152" s="98"/>
      <c r="BD2152" s="98"/>
      <c r="BE2152" s="98"/>
      <c r="BF2152" s="98"/>
      <c r="BG2152" s="98"/>
      <c r="BH2152" s="98"/>
      <c r="BI2152" s="98"/>
      <c r="BJ2152" s="98"/>
      <c r="BK2152" s="98">
        <v>5</v>
      </c>
      <c r="BL2152" s="98"/>
      <c r="BM2152" s="98"/>
      <c r="BN2152" s="99"/>
    </row>
    <row r="2153" spans="42:66">
      <c r="AP2153" s="17"/>
      <c r="AQ2153" s="100" t="s">
        <v>144</v>
      </c>
      <c r="AR2153" s="97"/>
      <c r="AS2153" s="98"/>
      <c r="AT2153" s="98"/>
      <c r="AU2153" s="98"/>
      <c r="AV2153" s="98"/>
      <c r="AW2153" s="98">
        <v>3</v>
      </c>
      <c r="AX2153" s="98"/>
      <c r="AY2153" s="98"/>
      <c r="AZ2153" s="98"/>
      <c r="BA2153" s="98"/>
      <c r="BB2153" s="98">
        <v>3</v>
      </c>
      <c r="BC2153" s="98"/>
      <c r="BD2153" s="98"/>
      <c r="BE2153" s="98"/>
      <c r="BF2153" s="98"/>
      <c r="BG2153" s="98"/>
      <c r="BH2153" s="98"/>
      <c r="BI2153" s="98"/>
      <c r="BJ2153" s="98"/>
      <c r="BK2153" s="98">
        <v>4</v>
      </c>
      <c r="BL2153" s="98"/>
      <c r="BM2153" s="98"/>
      <c r="BN2153" s="99"/>
    </row>
    <row r="2154" spans="42:66">
      <c r="AP2154" s="17"/>
      <c r="AQ2154" s="100" t="s">
        <v>145</v>
      </c>
      <c r="AR2154" s="97"/>
      <c r="AS2154" s="98"/>
      <c r="AT2154" s="98"/>
      <c r="AU2154" s="98"/>
      <c r="AV2154" s="98"/>
      <c r="AW2154" s="98">
        <v>3</v>
      </c>
      <c r="AX2154" s="98"/>
      <c r="AY2154" s="98"/>
      <c r="AZ2154" s="98"/>
      <c r="BA2154" s="98"/>
      <c r="BB2154" s="98">
        <v>2</v>
      </c>
      <c r="BC2154" s="98"/>
      <c r="BD2154" s="98"/>
      <c r="BE2154" s="98"/>
      <c r="BF2154" s="98"/>
      <c r="BG2154" s="98"/>
      <c r="BH2154" s="98"/>
      <c r="BI2154" s="98"/>
      <c r="BJ2154" s="98"/>
      <c r="BK2154" s="98">
        <v>2</v>
      </c>
      <c r="BL2154" s="98"/>
      <c r="BM2154" s="98"/>
      <c r="BN2154" s="99"/>
    </row>
    <row r="2155" spans="42:66">
      <c r="AP2155" s="17"/>
      <c r="AQ2155" s="100" t="s">
        <v>146</v>
      </c>
      <c r="AR2155" s="97"/>
      <c r="AS2155" s="98"/>
      <c r="AT2155" s="98"/>
      <c r="AU2155" s="98"/>
      <c r="AV2155" s="98"/>
      <c r="AW2155" s="98">
        <v>5</v>
      </c>
      <c r="AX2155" s="98"/>
      <c r="AY2155" s="98"/>
      <c r="AZ2155" s="98"/>
      <c r="BA2155" s="98"/>
      <c r="BB2155" s="98">
        <v>5</v>
      </c>
      <c r="BC2155" s="98"/>
      <c r="BD2155" s="98"/>
      <c r="BE2155" s="98"/>
      <c r="BF2155" s="98"/>
      <c r="BG2155" s="98"/>
      <c r="BH2155" s="98"/>
      <c r="BI2155" s="98"/>
      <c r="BJ2155" s="98"/>
      <c r="BK2155" s="98">
        <v>4</v>
      </c>
      <c r="BL2155" s="98"/>
      <c r="BM2155" s="98"/>
      <c r="BN2155" s="99"/>
    </row>
    <row r="2156" spans="42:66">
      <c r="AP2156" s="17"/>
      <c r="AQ2156" s="100" t="s">
        <v>147</v>
      </c>
      <c r="AR2156" s="97"/>
      <c r="AS2156" s="98"/>
      <c r="AT2156" s="98"/>
      <c r="AU2156" s="98"/>
      <c r="AV2156" s="98"/>
      <c r="AW2156" s="98">
        <v>3</v>
      </c>
      <c r="AX2156" s="98"/>
      <c r="AY2156" s="98"/>
      <c r="AZ2156" s="98"/>
      <c r="BA2156" s="98"/>
      <c r="BB2156" s="98">
        <v>2</v>
      </c>
      <c r="BC2156" s="98"/>
      <c r="BD2156" s="98"/>
      <c r="BE2156" s="98"/>
      <c r="BF2156" s="98"/>
      <c r="BG2156" s="98"/>
      <c r="BH2156" s="98"/>
      <c r="BI2156" s="98"/>
      <c r="BJ2156" s="98"/>
      <c r="BK2156" s="98">
        <v>3</v>
      </c>
      <c r="BL2156" s="98"/>
      <c r="BM2156" s="98"/>
      <c r="BN2156" s="99"/>
    </row>
    <row r="2157" spans="42:66">
      <c r="AP2157" s="17"/>
      <c r="AQ2157" s="100" t="s">
        <v>148</v>
      </c>
      <c r="AR2157" s="97"/>
      <c r="AS2157" s="98"/>
      <c r="AT2157" s="98"/>
      <c r="AU2157" s="98"/>
      <c r="AV2157" s="98"/>
      <c r="AW2157" s="98">
        <v>4</v>
      </c>
      <c r="AX2157" s="98"/>
      <c r="AY2157" s="98"/>
      <c r="AZ2157" s="98"/>
      <c r="BA2157" s="98"/>
      <c r="BB2157" s="98">
        <v>3</v>
      </c>
      <c r="BC2157" s="98"/>
      <c r="BD2157" s="98"/>
      <c r="BE2157" s="98"/>
      <c r="BF2157" s="98"/>
      <c r="BG2157" s="98"/>
      <c r="BH2157" s="98"/>
      <c r="BI2157" s="98"/>
      <c r="BJ2157" s="98"/>
      <c r="BK2157" s="98">
        <v>3</v>
      </c>
      <c r="BL2157" s="98"/>
      <c r="BM2157" s="98"/>
      <c r="BN2157" s="99"/>
    </row>
    <row r="2158" spans="42:66">
      <c r="AP2158" s="17"/>
      <c r="AQ2158" s="100" t="s">
        <v>149</v>
      </c>
      <c r="AR2158" s="97"/>
      <c r="AS2158" s="98"/>
      <c r="AT2158" s="98"/>
      <c r="AU2158" s="98"/>
      <c r="AV2158" s="98"/>
      <c r="AW2158" s="98">
        <v>3</v>
      </c>
      <c r="AX2158" s="98"/>
      <c r="AY2158" s="98"/>
      <c r="AZ2158" s="98"/>
      <c r="BA2158" s="98"/>
      <c r="BB2158" s="98">
        <v>3</v>
      </c>
      <c r="BC2158" s="98"/>
      <c r="BD2158" s="98"/>
      <c r="BE2158" s="98"/>
      <c r="BF2158" s="98"/>
      <c r="BG2158" s="98"/>
      <c r="BH2158" s="98"/>
      <c r="BI2158" s="98"/>
      <c r="BJ2158" s="98"/>
      <c r="BK2158" s="98">
        <v>3</v>
      </c>
      <c r="BL2158" s="98"/>
      <c r="BM2158" s="98"/>
      <c r="BN2158" s="99"/>
    </row>
    <row r="2159" spans="42:66">
      <c r="AP2159" s="17"/>
      <c r="AQ2159" s="100" t="s">
        <v>150</v>
      </c>
      <c r="AR2159" s="97"/>
      <c r="AS2159" s="98"/>
      <c r="AT2159" s="98"/>
      <c r="AU2159" s="98"/>
      <c r="AV2159" s="98"/>
      <c r="AW2159" s="98">
        <v>5</v>
      </c>
      <c r="AX2159" s="98"/>
      <c r="AY2159" s="98"/>
      <c r="AZ2159" s="98"/>
      <c r="BA2159" s="98"/>
      <c r="BB2159" s="98">
        <v>4</v>
      </c>
      <c r="BC2159" s="98"/>
      <c r="BD2159" s="98"/>
      <c r="BE2159" s="98"/>
      <c r="BF2159" s="98"/>
      <c r="BG2159" s="98"/>
      <c r="BH2159" s="98"/>
      <c r="BI2159" s="98"/>
      <c r="BJ2159" s="98"/>
      <c r="BK2159" s="98">
        <v>3</v>
      </c>
      <c r="BL2159" s="98"/>
      <c r="BM2159" s="98"/>
      <c r="BN2159" s="99"/>
    </row>
    <row r="2160" spans="42:66">
      <c r="AP2160" s="17"/>
      <c r="AQ2160" s="100" t="s">
        <v>151</v>
      </c>
      <c r="AR2160" s="97"/>
      <c r="AS2160" s="98"/>
      <c r="AT2160" s="98"/>
      <c r="AU2160" s="98"/>
      <c r="AV2160" s="98"/>
      <c r="AW2160" s="98">
        <v>3</v>
      </c>
      <c r="AX2160" s="98"/>
      <c r="AY2160" s="98"/>
      <c r="AZ2160" s="98"/>
      <c r="BA2160" s="98"/>
      <c r="BB2160" s="98">
        <v>3</v>
      </c>
      <c r="BC2160" s="98"/>
      <c r="BD2160" s="98"/>
      <c r="BE2160" s="98"/>
      <c r="BF2160" s="98"/>
      <c r="BG2160" s="98"/>
      <c r="BH2160" s="98"/>
      <c r="BI2160" s="98"/>
      <c r="BJ2160" s="98"/>
      <c r="BK2160" s="98">
        <v>3</v>
      </c>
      <c r="BL2160" s="98"/>
      <c r="BM2160" s="98"/>
      <c r="BN2160" s="99"/>
    </row>
    <row r="2161" spans="42:66">
      <c r="AP2161" s="17"/>
      <c r="AQ2161" s="100" t="s">
        <v>152</v>
      </c>
      <c r="AR2161" s="97"/>
      <c r="AS2161" s="98"/>
      <c r="AT2161" s="98"/>
      <c r="AU2161" s="98"/>
      <c r="AV2161" s="98"/>
      <c r="AW2161" s="98">
        <v>2</v>
      </c>
      <c r="AX2161" s="98"/>
      <c r="AY2161" s="98"/>
      <c r="AZ2161" s="98"/>
      <c r="BA2161" s="98"/>
      <c r="BB2161" s="98">
        <v>2</v>
      </c>
      <c r="BC2161" s="98"/>
      <c r="BD2161" s="98"/>
      <c r="BE2161" s="98"/>
      <c r="BF2161" s="98"/>
      <c r="BG2161" s="98"/>
      <c r="BH2161" s="98"/>
      <c r="BI2161" s="98"/>
      <c r="BJ2161" s="98"/>
      <c r="BK2161" s="98">
        <v>3</v>
      </c>
      <c r="BL2161" s="98"/>
      <c r="BM2161" s="98"/>
      <c r="BN2161" s="99"/>
    </row>
    <row r="2162" spans="42:66">
      <c r="AP2162" s="17"/>
      <c r="AQ2162" s="100" t="s">
        <v>153</v>
      </c>
      <c r="AR2162" s="97"/>
      <c r="AS2162" s="98"/>
      <c r="AT2162" s="98"/>
      <c r="AU2162" s="98"/>
      <c r="AV2162" s="98"/>
      <c r="AW2162" s="98">
        <v>5</v>
      </c>
      <c r="AX2162" s="98"/>
      <c r="AY2162" s="98"/>
      <c r="AZ2162" s="98"/>
      <c r="BA2162" s="98"/>
      <c r="BB2162" s="98">
        <v>4</v>
      </c>
      <c r="BC2162" s="98"/>
      <c r="BD2162" s="98"/>
      <c r="BE2162" s="98"/>
      <c r="BF2162" s="98"/>
      <c r="BG2162" s="98"/>
      <c r="BH2162" s="98"/>
      <c r="BI2162" s="98"/>
      <c r="BJ2162" s="98"/>
      <c r="BK2162" s="98">
        <v>4</v>
      </c>
      <c r="BL2162" s="98"/>
      <c r="BM2162" s="98"/>
      <c r="BN2162" s="99"/>
    </row>
    <row r="2163" spans="42:66">
      <c r="AP2163" s="17"/>
      <c r="AQ2163" s="100" t="s">
        <v>154</v>
      </c>
      <c r="AR2163" s="97"/>
      <c r="AS2163" s="98"/>
      <c r="AT2163" s="98"/>
      <c r="AU2163" s="98"/>
      <c r="AV2163" s="98"/>
      <c r="AW2163" s="98">
        <v>4</v>
      </c>
      <c r="AX2163" s="98"/>
      <c r="AY2163" s="98"/>
      <c r="AZ2163" s="98"/>
      <c r="BA2163" s="98"/>
      <c r="BB2163" s="98">
        <v>4</v>
      </c>
      <c r="BC2163" s="98"/>
      <c r="BD2163" s="98"/>
      <c r="BE2163" s="98"/>
      <c r="BF2163" s="98"/>
      <c r="BG2163" s="98"/>
      <c r="BH2163" s="98"/>
      <c r="BI2163" s="98"/>
      <c r="BJ2163" s="98"/>
      <c r="BK2163" s="98">
        <v>3</v>
      </c>
      <c r="BL2163" s="98"/>
      <c r="BM2163" s="98"/>
      <c r="BN2163" s="99"/>
    </row>
    <row r="2164" spans="42:66">
      <c r="AP2164" s="17"/>
      <c r="AQ2164" s="100" t="s">
        <v>155</v>
      </c>
      <c r="AR2164" s="97"/>
      <c r="AS2164" s="98"/>
      <c r="AT2164" s="98"/>
      <c r="AU2164" s="98"/>
      <c r="AV2164" s="98"/>
      <c r="AW2164" s="98">
        <v>4</v>
      </c>
      <c r="AX2164" s="98"/>
      <c r="AY2164" s="98"/>
      <c r="AZ2164" s="98"/>
      <c r="BA2164" s="98"/>
      <c r="BB2164" s="98">
        <v>4</v>
      </c>
      <c r="BC2164" s="98"/>
      <c r="BD2164" s="98"/>
      <c r="BE2164" s="98"/>
      <c r="BF2164" s="98"/>
      <c r="BG2164" s="98"/>
      <c r="BH2164" s="98"/>
      <c r="BI2164" s="98"/>
      <c r="BJ2164" s="98"/>
      <c r="BK2164" s="98">
        <v>2</v>
      </c>
      <c r="BL2164" s="98"/>
      <c r="BM2164" s="98"/>
      <c r="BN2164" s="99"/>
    </row>
    <row r="2165" spans="42:66">
      <c r="AP2165" s="17"/>
      <c r="AQ2165" s="100" t="s">
        <v>156</v>
      </c>
      <c r="AR2165" s="97"/>
      <c r="AS2165" s="98"/>
      <c r="AT2165" s="98"/>
      <c r="AU2165" s="98"/>
      <c r="AV2165" s="98"/>
      <c r="AW2165" s="98">
        <v>3</v>
      </c>
      <c r="AX2165" s="98"/>
      <c r="AY2165" s="98"/>
      <c r="AZ2165" s="98"/>
      <c r="BA2165" s="98"/>
      <c r="BB2165" s="98">
        <v>2</v>
      </c>
      <c r="BC2165" s="98"/>
      <c r="BD2165" s="98"/>
      <c r="BE2165" s="98"/>
      <c r="BF2165" s="98"/>
      <c r="BG2165" s="98"/>
      <c r="BH2165" s="98"/>
      <c r="BI2165" s="98"/>
      <c r="BJ2165" s="98"/>
      <c r="BK2165" s="98">
        <v>3</v>
      </c>
      <c r="BL2165" s="98"/>
      <c r="BM2165" s="98"/>
      <c r="BN2165" s="99"/>
    </row>
    <row r="2166" spans="42:66">
      <c r="AP2166" s="17"/>
      <c r="AQ2166" s="100" t="s">
        <v>157</v>
      </c>
      <c r="AR2166" s="97"/>
      <c r="AS2166" s="98"/>
      <c r="AT2166" s="98"/>
      <c r="AU2166" s="98"/>
      <c r="AV2166" s="98"/>
      <c r="AW2166" s="98">
        <v>3</v>
      </c>
      <c r="AX2166" s="98"/>
      <c r="AY2166" s="98"/>
      <c r="AZ2166" s="98"/>
      <c r="BA2166" s="98"/>
      <c r="BB2166" s="98">
        <v>4</v>
      </c>
      <c r="BC2166" s="98"/>
      <c r="BD2166" s="98"/>
      <c r="BE2166" s="98"/>
      <c r="BF2166" s="98"/>
      <c r="BG2166" s="98"/>
      <c r="BH2166" s="98"/>
      <c r="BI2166" s="98"/>
      <c r="BJ2166" s="98"/>
      <c r="BK2166" s="98">
        <v>3</v>
      </c>
      <c r="BL2166" s="98"/>
      <c r="BM2166" s="98"/>
      <c r="BN2166" s="99"/>
    </row>
    <row r="2167" spans="42:66">
      <c r="AP2167" s="15" t="s">
        <v>23</v>
      </c>
      <c r="AQ2167" s="93" t="s">
        <v>140</v>
      </c>
      <c r="AR2167" s="94"/>
      <c r="AS2167" s="95"/>
      <c r="AT2167" s="95"/>
      <c r="AU2167" s="95"/>
      <c r="AV2167" s="95"/>
      <c r="AW2167" s="95"/>
      <c r="AX2167" s="95"/>
      <c r="AY2167" s="95"/>
      <c r="AZ2167" s="95"/>
      <c r="BA2167" s="95"/>
      <c r="BB2167" s="95"/>
      <c r="BC2167" s="95"/>
      <c r="BD2167" s="95"/>
      <c r="BE2167" s="95"/>
      <c r="BF2167" s="95"/>
      <c r="BG2167" s="95"/>
      <c r="BH2167" s="95"/>
      <c r="BI2167" s="95"/>
      <c r="BJ2167" s="95"/>
      <c r="BK2167" s="95">
        <v>4</v>
      </c>
      <c r="BL2167" s="95"/>
      <c r="BM2167" s="95"/>
      <c r="BN2167" s="96"/>
    </row>
    <row r="2168" spans="42:66">
      <c r="AP2168" s="17"/>
      <c r="AQ2168" s="100" t="s">
        <v>141</v>
      </c>
      <c r="AR2168" s="97"/>
      <c r="AS2168" s="98"/>
      <c r="AT2168" s="98"/>
      <c r="AU2168" s="98"/>
      <c r="AV2168" s="98"/>
      <c r="AW2168" s="98"/>
      <c r="AX2168" s="98"/>
      <c r="AY2168" s="98"/>
      <c r="AZ2168" s="98"/>
      <c r="BA2168" s="98"/>
      <c r="BB2168" s="98"/>
      <c r="BC2168" s="98"/>
      <c r="BD2168" s="98"/>
      <c r="BE2168" s="98"/>
      <c r="BF2168" s="98"/>
      <c r="BG2168" s="98"/>
      <c r="BH2168" s="98"/>
      <c r="BI2168" s="98"/>
      <c r="BJ2168" s="98"/>
      <c r="BK2168" s="98">
        <v>3</v>
      </c>
      <c r="BL2168" s="98"/>
      <c r="BM2168" s="98"/>
      <c r="BN2168" s="99"/>
    </row>
    <row r="2169" spans="42:66">
      <c r="AP2169" s="17"/>
      <c r="AQ2169" s="100" t="s">
        <v>142</v>
      </c>
      <c r="AR2169" s="97"/>
      <c r="AS2169" s="98"/>
      <c r="AT2169" s="98"/>
      <c r="AU2169" s="98"/>
      <c r="AV2169" s="98"/>
      <c r="AW2169" s="98"/>
      <c r="AX2169" s="98"/>
      <c r="AY2169" s="98"/>
      <c r="AZ2169" s="98"/>
      <c r="BA2169" s="98"/>
      <c r="BB2169" s="98"/>
      <c r="BC2169" s="98"/>
      <c r="BD2169" s="98"/>
      <c r="BE2169" s="98"/>
      <c r="BF2169" s="98"/>
      <c r="BG2169" s="98"/>
      <c r="BH2169" s="98"/>
      <c r="BI2169" s="98"/>
      <c r="BJ2169" s="98"/>
      <c r="BK2169" s="98">
        <v>3</v>
      </c>
      <c r="BL2169" s="98"/>
      <c r="BM2169" s="98"/>
      <c r="BN2169" s="99"/>
    </row>
    <row r="2170" spans="42:66">
      <c r="AP2170" s="17"/>
      <c r="AQ2170" s="100" t="s">
        <v>143</v>
      </c>
      <c r="AR2170" s="97"/>
      <c r="AS2170" s="98"/>
      <c r="AT2170" s="98"/>
      <c r="AU2170" s="98"/>
      <c r="AV2170" s="98"/>
      <c r="AW2170" s="98"/>
      <c r="AX2170" s="98"/>
      <c r="AY2170" s="98"/>
      <c r="AZ2170" s="98"/>
      <c r="BA2170" s="98"/>
      <c r="BB2170" s="98"/>
      <c r="BC2170" s="98"/>
      <c r="BD2170" s="98"/>
      <c r="BE2170" s="98"/>
      <c r="BF2170" s="98"/>
      <c r="BG2170" s="98"/>
      <c r="BH2170" s="98"/>
      <c r="BI2170" s="98"/>
      <c r="BJ2170" s="98"/>
      <c r="BK2170" s="98">
        <v>6</v>
      </c>
      <c r="BL2170" s="98"/>
      <c r="BM2170" s="98"/>
      <c r="BN2170" s="99"/>
    </row>
    <row r="2171" spans="42:66">
      <c r="AP2171" s="17"/>
      <c r="AQ2171" s="100" t="s">
        <v>144</v>
      </c>
      <c r="AR2171" s="97"/>
      <c r="AS2171" s="98"/>
      <c r="AT2171" s="98"/>
      <c r="AU2171" s="98"/>
      <c r="AV2171" s="98"/>
      <c r="AW2171" s="98"/>
      <c r="AX2171" s="98"/>
      <c r="AY2171" s="98"/>
      <c r="AZ2171" s="98"/>
      <c r="BA2171" s="98"/>
      <c r="BB2171" s="98"/>
      <c r="BC2171" s="98"/>
      <c r="BD2171" s="98"/>
      <c r="BE2171" s="98"/>
      <c r="BF2171" s="98"/>
      <c r="BG2171" s="98"/>
      <c r="BH2171" s="98"/>
      <c r="BI2171" s="98"/>
      <c r="BJ2171" s="98"/>
      <c r="BK2171" s="98">
        <v>3</v>
      </c>
      <c r="BL2171" s="98"/>
      <c r="BM2171" s="98"/>
      <c r="BN2171" s="99"/>
    </row>
    <row r="2172" spans="42:66">
      <c r="AP2172" s="17"/>
      <c r="AQ2172" s="100" t="s">
        <v>145</v>
      </c>
      <c r="AR2172" s="97"/>
      <c r="AS2172" s="98"/>
      <c r="AT2172" s="98"/>
      <c r="AU2172" s="98"/>
      <c r="AV2172" s="98"/>
      <c r="AW2172" s="98"/>
      <c r="AX2172" s="98"/>
      <c r="AY2172" s="98"/>
      <c r="AZ2172" s="98"/>
      <c r="BA2172" s="98"/>
      <c r="BB2172" s="98"/>
      <c r="BC2172" s="98"/>
      <c r="BD2172" s="98"/>
      <c r="BE2172" s="98"/>
      <c r="BF2172" s="98"/>
      <c r="BG2172" s="98"/>
      <c r="BH2172" s="98"/>
      <c r="BI2172" s="98"/>
      <c r="BJ2172" s="98"/>
      <c r="BK2172" s="98">
        <v>3</v>
      </c>
      <c r="BL2172" s="98"/>
      <c r="BM2172" s="98"/>
      <c r="BN2172" s="99"/>
    </row>
    <row r="2173" spans="42:66">
      <c r="AP2173" s="17"/>
      <c r="AQ2173" s="100" t="s">
        <v>146</v>
      </c>
      <c r="AR2173" s="97"/>
      <c r="AS2173" s="98"/>
      <c r="AT2173" s="98"/>
      <c r="AU2173" s="98"/>
      <c r="AV2173" s="98"/>
      <c r="AW2173" s="98"/>
      <c r="AX2173" s="98"/>
      <c r="AY2173" s="98"/>
      <c r="AZ2173" s="98"/>
      <c r="BA2173" s="98"/>
      <c r="BB2173" s="98"/>
      <c r="BC2173" s="98"/>
      <c r="BD2173" s="98"/>
      <c r="BE2173" s="98"/>
      <c r="BF2173" s="98"/>
      <c r="BG2173" s="98"/>
      <c r="BH2173" s="98"/>
      <c r="BI2173" s="98"/>
      <c r="BJ2173" s="98"/>
      <c r="BK2173" s="98">
        <v>3</v>
      </c>
      <c r="BL2173" s="98"/>
      <c r="BM2173" s="98"/>
      <c r="BN2173" s="99"/>
    </row>
    <row r="2174" spans="42:66">
      <c r="AP2174" s="17"/>
      <c r="AQ2174" s="100" t="s">
        <v>147</v>
      </c>
      <c r="AR2174" s="97"/>
      <c r="AS2174" s="98"/>
      <c r="AT2174" s="98"/>
      <c r="AU2174" s="98"/>
      <c r="AV2174" s="98"/>
      <c r="AW2174" s="98"/>
      <c r="AX2174" s="98"/>
      <c r="AY2174" s="98"/>
      <c r="AZ2174" s="98"/>
      <c r="BA2174" s="98"/>
      <c r="BB2174" s="98"/>
      <c r="BC2174" s="98"/>
      <c r="BD2174" s="98"/>
      <c r="BE2174" s="98"/>
      <c r="BF2174" s="98"/>
      <c r="BG2174" s="98"/>
      <c r="BH2174" s="98"/>
      <c r="BI2174" s="98"/>
      <c r="BJ2174" s="98"/>
      <c r="BK2174" s="98">
        <v>3</v>
      </c>
      <c r="BL2174" s="98"/>
      <c r="BM2174" s="98"/>
      <c r="BN2174" s="99"/>
    </row>
    <row r="2175" spans="42:66">
      <c r="AP2175" s="17"/>
      <c r="AQ2175" s="100" t="s">
        <v>148</v>
      </c>
      <c r="AR2175" s="97"/>
      <c r="AS2175" s="98"/>
      <c r="AT2175" s="98"/>
      <c r="AU2175" s="98"/>
      <c r="AV2175" s="98"/>
      <c r="AW2175" s="98"/>
      <c r="AX2175" s="98"/>
      <c r="AY2175" s="98"/>
      <c r="AZ2175" s="98"/>
      <c r="BA2175" s="98"/>
      <c r="BB2175" s="98"/>
      <c r="BC2175" s="98"/>
      <c r="BD2175" s="98"/>
      <c r="BE2175" s="98"/>
      <c r="BF2175" s="98"/>
      <c r="BG2175" s="98"/>
      <c r="BH2175" s="98"/>
      <c r="BI2175" s="98"/>
      <c r="BJ2175" s="98"/>
      <c r="BK2175" s="98">
        <v>4</v>
      </c>
      <c r="BL2175" s="98"/>
      <c r="BM2175" s="98"/>
      <c r="BN2175" s="99"/>
    </row>
    <row r="2176" spans="42:66">
      <c r="AP2176" s="17"/>
      <c r="AQ2176" s="100" t="s">
        <v>149</v>
      </c>
      <c r="AR2176" s="97"/>
      <c r="AS2176" s="98"/>
      <c r="AT2176" s="98"/>
      <c r="AU2176" s="98"/>
      <c r="AV2176" s="98"/>
      <c r="AW2176" s="98"/>
      <c r="AX2176" s="98"/>
      <c r="AY2176" s="98"/>
      <c r="AZ2176" s="98"/>
      <c r="BA2176" s="98"/>
      <c r="BB2176" s="98"/>
      <c r="BC2176" s="98"/>
      <c r="BD2176" s="98"/>
      <c r="BE2176" s="98"/>
      <c r="BF2176" s="98"/>
      <c r="BG2176" s="98"/>
      <c r="BH2176" s="98"/>
      <c r="BI2176" s="98"/>
      <c r="BJ2176" s="98"/>
      <c r="BK2176" s="98">
        <v>3</v>
      </c>
      <c r="BL2176" s="98"/>
      <c r="BM2176" s="98"/>
      <c r="BN2176" s="99"/>
    </row>
    <row r="2177" spans="42:66">
      <c r="AP2177" s="17"/>
      <c r="AQ2177" s="100" t="s">
        <v>150</v>
      </c>
      <c r="AR2177" s="97"/>
      <c r="AS2177" s="98"/>
      <c r="AT2177" s="98"/>
      <c r="AU2177" s="98"/>
      <c r="AV2177" s="98"/>
      <c r="AW2177" s="98"/>
      <c r="AX2177" s="98"/>
      <c r="AY2177" s="98"/>
      <c r="AZ2177" s="98"/>
      <c r="BA2177" s="98"/>
      <c r="BB2177" s="98"/>
      <c r="BC2177" s="98"/>
      <c r="BD2177" s="98"/>
      <c r="BE2177" s="98"/>
      <c r="BF2177" s="98"/>
      <c r="BG2177" s="98"/>
      <c r="BH2177" s="98"/>
      <c r="BI2177" s="98"/>
      <c r="BJ2177" s="98"/>
      <c r="BK2177" s="98">
        <v>4</v>
      </c>
      <c r="BL2177" s="98"/>
      <c r="BM2177" s="98"/>
      <c r="BN2177" s="99"/>
    </row>
    <row r="2178" spans="42:66">
      <c r="AP2178" s="17"/>
      <c r="AQ2178" s="100" t="s">
        <v>151</v>
      </c>
      <c r="AR2178" s="97"/>
      <c r="AS2178" s="98"/>
      <c r="AT2178" s="98"/>
      <c r="AU2178" s="98"/>
      <c r="AV2178" s="98"/>
      <c r="AW2178" s="98"/>
      <c r="AX2178" s="98"/>
      <c r="AY2178" s="98"/>
      <c r="AZ2178" s="98"/>
      <c r="BA2178" s="98"/>
      <c r="BB2178" s="98"/>
      <c r="BC2178" s="98"/>
      <c r="BD2178" s="98"/>
      <c r="BE2178" s="98"/>
      <c r="BF2178" s="98"/>
      <c r="BG2178" s="98"/>
      <c r="BH2178" s="98"/>
      <c r="BI2178" s="98"/>
      <c r="BJ2178" s="98"/>
      <c r="BK2178" s="98">
        <v>2</v>
      </c>
      <c r="BL2178" s="98"/>
      <c r="BM2178" s="98"/>
      <c r="BN2178" s="99"/>
    </row>
    <row r="2179" spans="42:66">
      <c r="AP2179" s="17"/>
      <c r="AQ2179" s="100" t="s">
        <v>152</v>
      </c>
      <c r="AR2179" s="97"/>
      <c r="AS2179" s="98"/>
      <c r="AT2179" s="98"/>
      <c r="AU2179" s="98"/>
      <c r="AV2179" s="98"/>
      <c r="AW2179" s="98"/>
      <c r="AX2179" s="98"/>
      <c r="AY2179" s="98"/>
      <c r="AZ2179" s="98"/>
      <c r="BA2179" s="98"/>
      <c r="BB2179" s="98"/>
      <c r="BC2179" s="98"/>
      <c r="BD2179" s="98"/>
      <c r="BE2179" s="98"/>
      <c r="BF2179" s="98"/>
      <c r="BG2179" s="98"/>
      <c r="BH2179" s="98"/>
      <c r="BI2179" s="98"/>
      <c r="BJ2179" s="98"/>
      <c r="BK2179" s="98">
        <v>3</v>
      </c>
      <c r="BL2179" s="98"/>
      <c r="BM2179" s="98"/>
      <c r="BN2179" s="99"/>
    </row>
    <row r="2180" spans="42:66">
      <c r="AP2180" s="17"/>
      <c r="AQ2180" s="100" t="s">
        <v>153</v>
      </c>
      <c r="AR2180" s="97"/>
      <c r="AS2180" s="98"/>
      <c r="AT2180" s="98"/>
      <c r="AU2180" s="98"/>
      <c r="AV2180" s="98"/>
      <c r="AW2180" s="98"/>
      <c r="AX2180" s="98"/>
      <c r="AY2180" s="98"/>
      <c r="AZ2180" s="98"/>
      <c r="BA2180" s="98"/>
      <c r="BB2180" s="98"/>
      <c r="BC2180" s="98"/>
      <c r="BD2180" s="98"/>
      <c r="BE2180" s="98"/>
      <c r="BF2180" s="98"/>
      <c r="BG2180" s="98"/>
      <c r="BH2180" s="98"/>
      <c r="BI2180" s="98"/>
      <c r="BJ2180" s="98"/>
      <c r="BK2180" s="98">
        <v>4</v>
      </c>
      <c r="BL2180" s="98"/>
      <c r="BM2180" s="98"/>
      <c r="BN2180" s="99"/>
    </row>
    <row r="2181" spans="42:66">
      <c r="AP2181" s="17"/>
      <c r="AQ2181" s="100" t="s">
        <v>154</v>
      </c>
      <c r="AR2181" s="97"/>
      <c r="AS2181" s="98"/>
      <c r="AT2181" s="98"/>
      <c r="AU2181" s="98"/>
      <c r="AV2181" s="98"/>
      <c r="AW2181" s="98"/>
      <c r="AX2181" s="98"/>
      <c r="AY2181" s="98"/>
      <c r="AZ2181" s="98"/>
      <c r="BA2181" s="98"/>
      <c r="BB2181" s="98"/>
      <c r="BC2181" s="98"/>
      <c r="BD2181" s="98"/>
      <c r="BE2181" s="98"/>
      <c r="BF2181" s="98"/>
      <c r="BG2181" s="98"/>
      <c r="BH2181" s="98"/>
      <c r="BI2181" s="98"/>
      <c r="BJ2181" s="98"/>
      <c r="BK2181" s="98">
        <v>3</v>
      </c>
      <c r="BL2181" s="98"/>
      <c r="BM2181" s="98"/>
      <c r="BN2181" s="99"/>
    </row>
    <row r="2182" spans="42:66">
      <c r="AP2182" s="17"/>
      <c r="AQ2182" s="100" t="s">
        <v>155</v>
      </c>
      <c r="AR2182" s="97"/>
      <c r="AS2182" s="98"/>
      <c r="AT2182" s="98"/>
      <c r="AU2182" s="98"/>
      <c r="AV2182" s="98"/>
      <c r="AW2182" s="98"/>
      <c r="AX2182" s="98"/>
      <c r="AY2182" s="98"/>
      <c r="AZ2182" s="98"/>
      <c r="BA2182" s="98"/>
      <c r="BB2182" s="98"/>
      <c r="BC2182" s="98"/>
      <c r="BD2182" s="98"/>
      <c r="BE2182" s="98"/>
      <c r="BF2182" s="98"/>
      <c r="BG2182" s="98"/>
      <c r="BH2182" s="98"/>
      <c r="BI2182" s="98"/>
      <c r="BJ2182" s="98"/>
      <c r="BK2182" s="98">
        <v>4</v>
      </c>
      <c r="BL2182" s="98"/>
      <c r="BM2182" s="98"/>
      <c r="BN2182" s="99"/>
    </row>
    <row r="2183" spans="42:66">
      <c r="AP2183" s="17"/>
      <c r="AQ2183" s="100" t="s">
        <v>156</v>
      </c>
      <c r="AR2183" s="97"/>
      <c r="AS2183" s="98"/>
      <c r="AT2183" s="98"/>
      <c r="AU2183" s="98"/>
      <c r="AV2183" s="98"/>
      <c r="AW2183" s="98"/>
      <c r="AX2183" s="98"/>
      <c r="AY2183" s="98"/>
      <c r="AZ2183" s="98"/>
      <c r="BA2183" s="98"/>
      <c r="BB2183" s="98"/>
      <c r="BC2183" s="98"/>
      <c r="BD2183" s="98"/>
      <c r="BE2183" s="98"/>
      <c r="BF2183" s="98"/>
      <c r="BG2183" s="98"/>
      <c r="BH2183" s="98"/>
      <c r="BI2183" s="98"/>
      <c r="BJ2183" s="98"/>
      <c r="BK2183" s="98">
        <v>2</v>
      </c>
      <c r="BL2183" s="98"/>
      <c r="BM2183" s="98"/>
      <c r="BN2183" s="99"/>
    </row>
    <row r="2184" spans="42:66">
      <c r="AP2184" s="17"/>
      <c r="AQ2184" s="100" t="s">
        <v>157</v>
      </c>
      <c r="AR2184" s="97"/>
      <c r="AS2184" s="98"/>
      <c r="AT2184" s="98"/>
      <c r="AU2184" s="98"/>
      <c r="AV2184" s="98"/>
      <c r="AW2184" s="98"/>
      <c r="AX2184" s="98"/>
      <c r="AY2184" s="98"/>
      <c r="AZ2184" s="98"/>
      <c r="BA2184" s="98"/>
      <c r="BB2184" s="98"/>
      <c r="BC2184" s="98"/>
      <c r="BD2184" s="98"/>
      <c r="BE2184" s="98"/>
      <c r="BF2184" s="98"/>
      <c r="BG2184" s="98"/>
      <c r="BH2184" s="98"/>
      <c r="BI2184" s="98"/>
      <c r="BJ2184" s="98"/>
      <c r="BK2184" s="98">
        <v>4</v>
      </c>
      <c r="BL2184" s="98"/>
      <c r="BM2184" s="98"/>
      <c r="BN2184" s="99"/>
    </row>
    <row r="2185" spans="42:66">
      <c r="AP2185" s="15" t="s">
        <v>65</v>
      </c>
      <c r="AQ2185" s="93" t="s">
        <v>140</v>
      </c>
      <c r="AR2185" s="94"/>
      <c r="AS2185" s="95"/>
      <c r="AT2185" s="95"/>
      <c r="AU2185" s="95"/>
      <c r="AV2185" s="95">
        <v>4</v>
      </c>
      <c r="AW2185" s="95"/>
      <c r="AX2185" s="95">
        <v>6</v>
      </c>
      <c r="AY2185" s="95"/>
      <c r="AZ2185" s="95"/>
      <c r="BA2185" s="95"/>
      <c r="BB2185" s="95"/>
      <c r="BC2185" s="95">
        <v>4</v>
      </c>
      <c r="BD2185" s="95"/>
      <c r="BE2185" s="95"/>
      <c r="BF2185" s="95"/>
      <c r="BG2185" s="95"/>
      <c r="BH2185" s="95"/>
      <c r="BI2185" s="95"/>
      <c r="BJ2185" s="95"/>
      <c r="BK2185" s="95"/>
      <c r="BL2185" s="95"/>
      <c r="BM2185" s="95"/>
      <c r="BN2185" s="96"/>
    </row>
    <row r="2186" spans="42:66">
      <c r="AP2186" s="17"/>
      <c r="AQ2186" s="100" t="s">
        <v>141</v>
      </c>
      <c r="AR2186" s="97"/>
      <c r="AS2186" s="98"/>
      <c r="AT2186" s="98"/>
      <c r="AU2186" s="98"/>
      <c r="AV2186" s="98">
        <v>4</v>
      </c>
      <c r="AW2186" s="98"/>
      <c r="AX2186" s="98">
        <v>5</v>
      </c>
      <c r="AY2186" s="98"/>
      <c r="AZ2186" s="98"/>
      <c r="BA2186" s="98"/>
      <c r="BB2186" s="98"/>
      <c r="BC2186" s="98">
        <v>5</v>
      </c>
      <c r="BD2186" s="98"/>
      <c r="BE2186" s="98"/>
      <c r="BF2186" s="98"/>
      <c r="BG2186" s="98"/>
      <c r="BH2186" s="98"/>
      <c r="BI2186" s="98"/>
      <c r="BJ2186" s="98"/>
      <c r="BK2186" s="98"/>
      <c r="BL2186" s="98"/>
      <c r="BM2186" s="98"/>
      <c r="BN2186" s="99"/>
    </row>
    <row r="2187" spans="42:66">
      <c r="AP2187" s="17"/>
      <c r="AQ2187" s="100" t="s">
        <v>142</v>
      </c>
      <c r="AR2187" s="97"/>
      <c r="AS2187" s="98"/>
      <c r="AT2187" s="98"/>
      <c r="AU2187" s="98"/>
      <c r="AV2187" s="98">
        <v>4</v>
      </c>
      <c r="AW2187" s="98"/>
      <c r="AX2187" s="98">
        <v>4</v>
      </c>
      <c r="AY2187" s="98"/>
      <c r="AZ2187" s="98"/>
      <c r="BA2187" s="98"/>
      <c r="BB2187" s="98"/>
      <c r="BC2187" s="98">
        <v>4</v>
      </c>
      <c r="BD2187" s="98"/>
      <c r="BE2187" s="98"/>
      <c r="BF2187" s="98"/>
      <c r="BG2187" s="98"/>
      <c r="BH2187" s="98"/>
      <c r="BI2187" s="98"/>
      <c r="BJ2187" s="98"/>
      <c r="BK2187" s="98"/>
      <c r="BL2187" s="98"/>
      <c r="BM2187" s="98"/>
      <c r="BN2187" s="99"/>
    </row>
    <row r="2188" spans="42:66">
      <c r="AP2188" s="17"/>
      <c r="AQ2188" s="100" t="s">
        <v>143</v>
      </c>
      <c r="AR2188" s="97"/>
      <c r="AS2188" s="98"/>
      <c r="AT2188" s="98"/>
      <c r="AU2188" s="98"/>
      <c r="AV2188" s="98">
        <v>5</v>
      </c>
      <c r="AW2188" s="98"/>
      <c r="AX2188" s="98">
        <v>5</v>
      </c>
      <c r="AY2188" s="98"/>
      <c r="AZ2188" s="98"/>
      <c r="BA2188" s="98"/>
      <c r="BB2188" s="98"/>
      <c r="BC2188" s="98">
        <v>4</v>
      </c>
      <c r="BD2188" s="98"/>
      <c r="BE2188" s="98"/>
      <c r="BF2188" s="98"/>
      <c r="BG2188" s="98"/>
      <c r="BH2188" s="98"/>
      <c r="BI2188" s="98"/>
      <c r="BJ2188" s="98"/>
      <c r="BK2188" s="98"/>
      <c r="BL2188" s="98"/>
      <c r="BM2188" s="98"/>
      <c r="BN2188" s="99"/>
    </row>
    <row r="2189" spans="42:66">
      <c r="AP2189" s="17"/>
      <c r="AQ2189" s="100" t="s">
        <v>144</v>
      </c>
      <c r="AR2189" s="97"/>
      <c r="AS2189" s="98"/>
      <c r="AT2189" s="98"/>
      <c r="AU2189" s="98"/>
      <c r="AV2189" s="98">
        <v>5</v>
      </c>
      <c r="AW2189" s="98"/>
      <c r="AX2189" s="98">
        <v>3</v>
      </c>
      <c r="AY2189" s="98"/>
      <c r="AZ2189" s="98"/>
      <c r="BA2189" s="98"/>
      <c r="BB2189" s="98"/>
      <c r="BC2189" s="98">
        <v>3</v>
      </c>
      <c r="BD2189" s="98"/>
      <c r="BE2189" s="98"/>
      <c r="BF2189" s="98"/>
      <c r="BG2189" s="98"/>
      <c r="BH2189" s="98"/>
      <c r="BI2189" s="98"/>
      <c r="BJ2189" s="98"/>
      <c r="BK2189" s="98"/>
      <c r="BL2189" s="98"/>
      <c r="BM2189" s="98"/>
      <c r="BN2189" s="99"/>
    </row>
    <row r="2190" spans="42:66">
      <c r="AP2190" s="17"/>
      <c r="AQ2190" s="100" t="s">
        <v>145</v>
      </c>
      <c r="AR2190" s="97"/>
      <c r="AS2190" s="98"/>
      <c r="AT2190" s="98"/>
      <c r="AU2190" s="98"/>
      <c r="AV2190" s="98">
        <v>5</v>
      </c>
      <c r="AW2190" s="98"/>
      <c r="AX2190" s="98">
        <v>3</v>
      </c>
      <c r="AY2190" s="98"/>
      <c r="AZ2190" s="98"/>
      <c r="BA2190" s="98"/>
      <c r="BB2190" s="98"/>
      <c r="BC2190" s="98">
        <v>3</v>
      </c>
      <c r="BD2190" s="98"/>
      <c r="BE2190" s="98"/>
      <c r="BF2190" s="98"/>
      <c r="BG2190" s="98"/>
      <c r="BH2190" s="98"/>
      <c r="BI2190" s="98"/>
      <c r="BJ2190" s="98"/>
      <c r="BK2190" s="98"/>
      <c r="BL2190" s="98"/>
      <c r="BM2190" s="98"/>
      <c r="BN2190" s="99"/>
    </row>
    <row r="2191" spans="42:66">
      <c r="AP2191" s="17"/>
      <c r="AQ2191" s="100" t="s">
        <v>146</v>
      </c>
      <c r="AR2191" s="97"/>
      <c r="AS2191" s="98"/>
      <c r="AT2191" s="98"/>
      <c r="AU2191" s="98"/>
      <c r="AV2191" s="98">
        <v>4</v>
      </c>
      <c r="AW2191" s="98"/>
      <c r="AX2191" s="98">
        <v>4</v>
      </c>
      <c r="AY2191" s="98"/>
      <c r="AZ2191" s="98"/>
      <c r="BA2191" s="98"/>
      <c r="BB2191" s="98"/>
      <c r="BC2191" s="98">
        <v>6</v>
      </c>
      <c r="BD2191" s="98"/>
      <c r="BE2191" s="98"/>
      <c r="BF2191" s="98"/>
      <c r="BG2191" s="98"/>
      <c r="BH2191" s="98"/>
      <c r="BI2191" s="98"/>
      <c r="BJ2191" s="98"/>
      <c r="BK2191" s="98"/>
      <c r="BL2191" s="98"/>
      <c r="BM2191" s="98"/>
      <c r="BN2191" s="99"/>
    </row>
    <row r="2192" spans="42:66">
      <c r="AP2192" s="17"/>
      <c r="AQ2192" s="100" t="s">
        <v>147</v>
      </c>
      <c r="AR2192" s="97"/>
      <c r="AS2192" s="98"/>
      <c r="AT2192" s="98"/>
      <c r="AU2192" s="98"/>
      <c r="AV2192" s="98">
        <v>4</v>
      </c>
      <c r="AW2192" s="98"/>
      <c r="AX2192" s="98">
        <v>5</v>
      </c>
      <c r="AY2192" s="98"/>
      <c r="AZ2192" s="98"/>
      <c r="BA2192" s="98"/>
      <c r="BB2192" s="98"/>
      <c r="BC2192" s="98">
        <v>3</v>
      </c>
      <c r="BD2192" s="98"/>
      <c r="BE2192" s="98"/>
      <c r="BF2192" s="98"/>
      <c r="BG2192" s="98"/>
      <c r="BH2192" s="98"/>
      <c r="BI2192" s="98"/>
      <c r="BJ2192" s="98"/>
      <c r="BK2192" s="98"/>
      <c r="BL2192" s="98"/>
      <c r="BM2192" s="98"/>
      <c r="BN2192" s="99"/>
    </row>
    <row r="2193" spans="42:66">
      <c r="AP2193" s="17"/>
      <c r="AQ2193" s="100" t="s">
        <v>148</v>
      </c>
      <c r="AR2193" s="97"/>
      <c r="AS2193" s="98"/>
      <c r="AT2193" s="98"/>
      <c r="AU2193" s="98"/>
      <c r="AV2193" s="98">
        <v>5</v>
      </c>
      <c r="AW2193" s="98"/>
      <c r="AX2193" s="98">
        <v>5</v>
      </c>
      <c r="AY2193" s="98"/>
      <c r="AZ2193" s="98"/>
      <c r="BA2193" s="98"/>
      <c r="BB2193" s="98"/>
      <c r="BC2193" s="98">
        <v>3</v>
      </c>
      <c r="BD2193" s="98"/>
      <c r="BE2193" s="98"/>
      <c r="BF2193" s="98"/>
      <c r="BG2193" s="98"/>
      <c r="BH2193" s="98"/>
      <c r="BI2193" s="98"/>
      <c r="BJ2193" s="98"/>
      <c r="BK2193" s="98"/>
      <c r="BL2193" s="98"/>
      <c r="BM2193" s="98"/>
      <c r="BN2193" s="99"/>
    </row>
    <row r="2194" spans="42:66">
      <c r="AP2194" s="17"/>
      <c r="AQ2194" s="100" t="s">
        <v>149</v>
      </c>
      <c r="AR2194" s="97"/>
      <c r="AS2194" s="98"/>
      <c r="AT2194" s="98"/>
      <c r="AU2194" s="98"/>
      <c r="AV2194" s="98">
        <v>5</v>
      </c>
      <c r="AW2194" s="98"/>
      <c r="AX2194" s="98">
        <v>3</v>
      </c>
      <c r="AY2194" s="98"/>
      <c r="AZ2194" s="98"/>
      <c r="BA2194" s="98"/>
      <c r="BB2194" s="98"/>
      <c r="BC2194" s="98">
        <v>3</v>
      </c>
      <c r="BD2194" s="98"/>
      <c r="BE2194" s="98"/>
      <c r="BF2194" s="98"/>
      <c r="BG2194" s="98"/>
      <c r="BH2194" s="98"/>
      <c r="BI2194" s="98"/>
      <c r="BJ2194" s="98"/>
      <c r="BK2194" s="98"/>
      <c r="BL2194" s="98"/>
      <c r="BM2194" s="98"/>
      <c r="BN2194" s="99"/>
    </row>
    <row r="2195" spans="42:66">
      <c r="AP2195" s="17"/>
      <c r="AQ2195" s="100" t="s">
        <v>150</v>
      </c>
      <c r="AR2195" s="97"/>
      <c r="AS2195" s="98"/>
      <c r="AT2195" s="98"/>
      <c r="AU2195" s="98"/>
      <c r="AV2195" s="98">
        <v>4</v>
      </c>
      <c r="AW2195" s="98"/>
      <c r="AX2195" s="98">
        <v>3</v>
      </c>
      <c r="AY2195" s="98"/>
      <c r="AZ2195" s="98"/>
      <c r="BA2195" s="98"/>
      <c r="BB2195" s="98"/>
      <c r="BC2195" s="98">
        <v>3</v>
      </c>
      <c r="BD2195" s="98"/>
      <c r="BE2195" s="98"/>
      <c r="BF2195" s="98"/>
      <c r="BG2195" s="98"/>
      <c r="BH2195" s="98"/>
      <c r="BI2195" s="98"/>
      <c r="BJ2195" s="98"/>
      <c r="BK2195" s="98"/>
      <c r="BL2195" s="98"/>
      <c r="BM2195" s="98"/>
      <c r="BN2195" s="99"/>
    </row>
    <row r="2196" spans="42:66">
      <c r="AP2196" s="17"/>
      <c r="AQ2196" s="100" t="s">
        <v>151</v>
      </c>
      <c r="AR2196" s="97"/>
      <c r="AS2196" s="98"/>
      <c r="AT2196" s="98"/>
      <c r="AU2196" s="98"/>
      <c r="AV2196" s="98">
        <v>3</v>
      </c>
      <c r="AW2196" s="98"/>
      <c r="AX2196" s="98">
        <v>6</v>
      </c>
      <c r="AY2196" s="98"/>
      <c r="AZ2196" s="98"/>
      <c r="BA2196" s="98"/>
      <c r="BB2196" s="98"/>
      <c r="BC2196" s="98">
        <v>3</v>
      </c>
      <c r="BD2196" s="98"/>
      <c r="BE2196" s="98"/>
      <c r="BF2196" s="98"/>
      <c r="BG2196" s="98"/>
      <c r="BH2196" s="98"/>
      <c r="BI2196" s="98"/>
      <c r="BJ2196" s="98"/>
      <c r="BK2196" s="98"/>
      <c r="BL2196" s="98"/>
      <c r="BM2196" s="98"/>
      <c r="BN2196" s="99"/>
    </row>
    <row r="2197" spans="42:66">
      <c r="AP2197" s="17"/>
      <c r="AQ2197" s="100" t="s">
        <v>152</v>
      </c>
      <c r="AR2197" s="97"/>
      <c r="AS2197" s="98"/>
      <c r="AT2197" s="98"/>
      <c r="AU2197" s="98"/>
      <c r="AV2197" s="98">
        <v>4</v>
      </c>
      <c r="AW2197" s="98"/>
      <c r="AX2197" s="98">
        <v>3</v>
      </c>
      <c r="AY2197" s="98"/>
      <c r="AZ2197" s="98"/>
      <c r="BA2197" s="98"/>
      <c r="BB2197" s="98"/>
      <c r="BC2197" s="98">
        <v>2</v>
      </c>
      <c r="BD2197" s="98"/>
      <c r="BE2197" s="98"/>
      <c r="BF2197" s="98"/>
      <c r="BG2197" s="98"/>
      <c r="BH2197" s="98"/>
      <c r="BI2197" s="98"/>
      <c r="BJ2197" s="98"/>
      <c r="BK2197" s="98"/>
      <c r="BL2197" s="98"/>
      <c r="BM2197" s="98"/>
      <c r="BN2197" s="99"/>
    </row>
    <row r="2198" spans="42:66">
      <c r="AP2198" s="17"/>
      <c r="AQ2198" s="100" t="s">
        <v>153</v>
      </c>
      <c r="AR2198" s="97"/>
      <c r="AS2198" s="98"/>
      <c r="AT2198" s="98"/>
      <c r="AU2198" s="98"/>
      <c r="AV2198" s="98">
        <v>4</v>
      </c>
      <c r="AW2198" s="98"/>
      <c r="AX2198" s="98">
        <v>5</v>
      </c>
      <c r="AY2198" s="98"/>
      <c r="AZ2198" s="98"/>
      <c r="BA2198" s="98"/>
      <c r="BB2198" s="98"/>
      <c r="BC2198" s="98">
        <v>4</v>
      </c>
      <c r="BD2198" s="98"/>
      <c r="BE2198" s="98"/>
      <c r="BF2198" s="98"/>
      <c r="BG2198" s="98"/>
      <c r="BH2198" s="98"/>
      <c r="BI2198" s="98"/>
      <c r="BJ2198" s="98"/>
      <c r="BK2198" s="98"/>
      <c r="BL2198" s="98"/>
      <c r="BM2198" s="98"/>
      <c r="BN2198" s="99"/>
    </row>
    <row r="2199" spans="42:66">
      <c r="AP2199" s="17"/>
      <c r="AQ2199" s="100" t="s">
        <v>154</v>
      </c>
      <c r="AR2199" s="97"/>
      <c r="AS2199" s="98"/>
      <c r="AT2199" s="98"/>
      <c r="AU2199" s="98"/>
      <c r="AV2199" s="98">
        <v>4</v>
      </c>
      <c r="AW2199" s="98"/>
      <c r="AX2199" s="98">
        <v>5</v>
      </c>
      <c r="AY2199" s="98"/>
      <c r="AZ2199" s="98"/>
      <c r="BA2199" s="98"/>
      <c r="BB2199" s="98"/>
      <c r="BC2199" s="98">
        <v>4</v>
      </c>
      <c r="BD2199" s="98"/>
      <c r="BE2199" s="98"/>
      <c r="BF2199" s="98"/>
      <c r="BG2199" s="98"/>
      <c r="BH2199" s="98"/>
      <c r="BI2199" s="98"/>
      <c r="BJ2199" s="98"/>
      <c r="BK2199" s="98"/>
      <c r="BL2199" s="98"/>
      <c r="BM2199" s="98"/>
      <c r="BN2199" s="99"/>
    </row>
    <row r="2200" spans="42:66">
      <c r="AP2200" s="17"/>
      <c r="AQ2200" s="100" t="s">
        <v>155</v>
      </c>
      <c r="AR2200" s="97"/>
      <c r="AS2200" s="98"/>
      <c r="AT2200" s="98"/>
      <c r="AU2200" s="98"/>
      <c r="AV2200" s="98">
        <v>4</v>
      </c>
      <c r="AW2200" s="98"/>
      <c r="AX2200" s="98">
        <v>4</v>
      </c>
      <c r="AY2200" s="98"/>
      <c r="AZ2200" s="98"/>
      <c r="BA2200" s="98"/>
      <c r="BB2200" s="98"/>
      <c r="BC2200" s="98">
        <v>3</v>
      </c>
      <c r="BD2200" s="98"/>
      <c r="BE2200" s="98"/>
      <c r="BF2200" s="98"/>
      <c r="BG2200" s="98"/>
      <c r="BH2200" s="98"/>
      <c r="BI2200" s="98"/>
      <c r="BJ2200" s="98"/>
      <c r="BK2200" s="98"/>
      <c r="BL2200" s="98"/>
      <c r="BM2200" s="98"/>
      <c r="BN2200" s="99"/>
    </row>
    <row r="2201" spans="42:66">
      <c r="AP2201" s="17"/>
      <c r="AQ2201" s="100" t="s">
        <v>156</v>
      </c>
      <c r="AR2201" s="97"/>
      <c r="AS2201" s="98"/>
      <c r="AT2201" s="98"/>
      <c r="AU2201" s="98"/>
      <c r="AV2201" s="98">
        <v>2</v>
      </c>
      <c r="AW2201" s="98"/>
      <c r="AX2201" s="98">
        <v>4</v>
      </c>
      <c r="AY2201" s="98"/>
      <c r="AZ2201" s="98"/>
      <c r="BA2201" s="98"/>
      <c r="BB2201" s="98"/>
      <c r="BC2201" s="98">
        <v>3</v>
      </c>
      <c r="BD2201" s="98"/>
      <c r="BE2201" s="98"/>
      <c r="BF2201" s="98"/>
      <c r="BG2201" s="98"/>
      <c r="BH2201" s="98"/>
      <c r="BI2201" s="98"/>
      <c r="BJ2201" s="98"/>
      <c r="BK2201" s="98"/>
      <c r="BL2201" s="98"/>
      <c r="BM2201" s="98"/>
      <c r="BN2201" s="99"/>
    </row>
    <row r="2202" spans="42:66">
      <c r="AP2202" s="17"/>
      <c r="AQ2202" s="100" t="s">
        <v>157</v>
      </c>
      <c r="AR2202" s="97"/>
      <c r="AS2202" s="98"/>
      <c r="AT2202" s="98"/>
      <c r="AU2202" s="98"/>
      <c r="AV2202" s="98">
        <v>6</v>
      </c>
      <c r="AW2202" s="98"/>
      <c r="AX2202" s="98">
        <v>5</v>
      </c>
      <c r="AY2202" s="98"/>
      <c r="AZ2202" s="98"/>
      <c r="BA2202" s="98"/>
      <c r="BB2202" s="98"/>
      <c r="BC2202" s="98">
        <v>4</v>
      </c>
      <c r="BD2202" s="98"/>
      <c r="BE2202" s="98"/>
      <c r="BF2202" s="98"/>
      <c r="BG2202" s="98"/>
      <c r="BH2202" s="98"/>
      <c r="BI2202" s="98"/>
      <c r="BJ2202" s="98"/>
      <c r="BK2202" s="98"/>
      <c r="BL2202" s="98"/>
      <c r="BM2202" s="98"/>
      <c r="BN2202" s="99"/>
    </row>
    <row r="2203" spans="42:66">
      <c r="AP2203" s="15" t="s">
        <v>90</v>
      </c>
      <c r="AQ2203" s="93" t="s">
        <v>140</v>
      </c>
      <c r="AR2203" s="94"/>
      <c r="AS2203" s="95"/>
      <c r="AT2203" s="95"/>
      <c r="AU2203" s="95"/>
      <c r="AV2203" s="95"/>
      <c r="AW2203" s="95"/>
      <c r="AX2203" s="95">
        <v>6</v>
      </c>
      <c r="AY2203" s="95"/>
      <c r="AZ2203" s="95">
        <v>6</v>
      </c>
      <c r="BA2203" s="95">
        <v>6</v>
      </c>
      <c r="BB2203" s="95">
        <v>5</v>
      </c>
      <c r="BC2203" s="95"/>
      <c r="BD2203" s="95"/>
      <c r="BE2203" s="95"/>
      <c r="BF2203" s="95"/>
      <c r="BG2203" s="95">
        <v>5</v>
      </c>
      <c r="BH2203" s="95"/>
      <c r="BI2203" s="95"/>
      <c r="BJ2203" s="95">
        <v>5</v>
      </c>
      <c r="BK2203" s="95"/>
      <c r="BL2203" s="95">
        <v>3</v>
      </c>
      <c r="BM2203" s="95">
        <v>6</v>
      </c>
      <c r="BN2203" s="96">
        <v>6</v>
      </c>
    </row>
    <row r="2204" spans="42:66">
      <c r="AP2204" s="17"/>
      <c r="AQ2204" s="100" t="s">
        <v>141</v>
      </c>
      <c r="AR2204" s="97"/>
      <c r="AS2204" s="98"/>
      <c r="AT2204" s="98"/>
      <c r="AU2204" s="98"/>
      <c r="AV2204" s="98"/>
      <c r="AW2204" s="98"/>
      <c r="AX2204" s="98">
        <v>4</v>
      </c>
      <c r="AY2204" s="98"/>
      <c r="AZ2204" s="98">
        <v>4</v>
      </c>
      <c r="BA2204" s="98">
        <v>3</v>
      </c>
      <c r="BB2204" s="98">
        <v>4</v>
      </c>
      <c r="BC2204" s="98"/>
      <c r="BD2204" s="98"/>
      <c r="BE2204" s="98"/>
      <c r="BF2204" s="98"/>
      <c r="BG2204" s="98">
        <v>4</v>
      </c>
      <c r="BH2204" s="98"/>
      <c r="BI2204" s="98"/>
      <c r="BJ2204" s="98">
        <v>4</v>
      </c>
      <c r="BK2204" s="98"/>
      <c r="BL2204" s="98">
        <v>5</v>
      </c>
      <c r="BM2204" s="98">
        <v>4</v>
      </c>
      <c r="BN2204" s="99">
        <v>4</v>
      </c>
    </row>
    <row r="2205" spans="42:66">
      <c r="AP2205" s="17"/>
      <c r="AQ2205" s="100" t="s">
        <v>142</v>
      </c>
      <c r="AR2205" s="97"/>
      <c r="AS2205" s="98"/>
      <c r="AT2205" s="98"/>
      <c r="AU2205" s="98"/>
      <c r="AV2205" s="98"/>
      <c r="AW2205" s="98"/>
      <c r="AX2205" s="98">
        <v>6</v>
      </c>
      <c r="AY2205" s="98"/>
      <c r="AZ2205" s="98">
        <v>6</v>
      </c>
      <c r="BA2205" s="98">
        <v>6</v>
      </c>
      <c r="BB2205" s="98">
        <v>4</v>
      </c>
      <c r="BC2205" s="98"/>
      <c r="BD2205" s="98"/>
      <c r="BE2205" s="98"/>
      <c r="BF2205" s="98"/>
      <c r="BG2205" s="98">
        <v>5</v>
      </c>
      <c r="BH2205" s="98"/>
      <c r="BI2205" s="98"/>
      <c r="BJ2205" s="98">
        <v>5</v>
      </c>
      <c r="BK2205" s="98"/>
      <c r="BL2205" s="98">
        <v>5</v>
      </c>
      <c r="BM2205" s="98">
        <v>4</v>
      </c>
      <c r="BN2205" s="99">
        <v>5</v>
      </c>
    </row>
    <row r="2206" spans="42:66">
      <c r="AP2206" s="17"/>
      <c r="AQ2206" s="100" t="s">
        <v>143</v>
      </c>
      <c r="AR2206" s="97"/>
      <c r="AS2206" s="98"/>
      <c r="AT2206" s="98"/>
      <c r="AU2206" s="98"/>
      <c r="AV2206" s="98"/>
      <c r="AW2206" s="98"/>
      <c r="AX2206" s="98">
        <v>6</v>
      </c>
      <c r="AY2206" s="98"/>
      <c r="AZ2206" s="98">
        <v>7</v>
      </c>
      <c r="BA2206" s="98">
        <v>5</v>
      </c>
      <c r="BB2206" s="98">
        <v>8</v>
      </c>
      <c r="BC2206" s="98"/>
      <c r="BD2206" s="98"/>
      <c r="BE2206" s="98"/>
      <c r="BF2206" s="98"/>
      <c r="BG2206" s="98">
        <v>6</v>
      </c>
      <c r="BH2206" s="98"/>
      <c r="BI2206" s="98"/>
      <c r="BJ2206" s="98">
        <v>6</v>
      </c>
      <c r="BK2206" s="98"/>
      <c r="BL2206" s="98">
        <v>5</v>
      </c>
      <c r="BM2206" s="98">
        <v>6</v>
      </c>
      <c r="BN2206" s="99">
        <v>6</v>
      </c>
    </row>
    <row r="2207" spans="42:66">
      <c r="AP2207" s="17"/>
      <c r="AQ2207" s="100" t="s">
        <v>144</v>
      </c>
      <c r="AR2207" s="97"/>
      <c r="AS2207" s="98"/>
      <c r="AT2207" s="98"/>
      <c r="AU2207" s="98"/>
      <c r="AV2207" s="98"/>
      <c r="AW2207" s="98"/>
      <c r="AX2207" s="98">
        <v>5</v>
      </c>
      <c r="AY2207" s="98"/>
      <c r="AZ2207" s="98">
        <v>4</v>
      </c>
      <c r="BA2207" s="98">
        <v>4</v>
      </c>
      <c r="BB2207" s="98">
        <v>4</v>
      </c>
      <c r="BC2207" s="98"/>
      <c r="BD2207" s="98"/>
      <c r="BE2207" s="98"/>
      <c r="BF2207" s="98"/>
      <c r="BG2207" s="98">
        <v>4</v>
      </c>
      <c r="BH2207" s="98"/>
      <c r="BI2207" s="98"/>
      <c r="BJ2207" s="98">
        <v>6</v>
      </c>
      <c r="BK2207" s="98"/>
      <c r="BL2207" s="98">
        <v>5</v>
      </c>
      <c r="BM2207" s="98">
        <v>4</v>
      </c>
      <c r="BN2207" s="99">
        <v>5</v>
      </c>
    </row>
    <row r="2208" spans="42:66">
      <c r="AP2208" s="17"/>
      <c r="AQ2208" s="100" t="s">
        <v>145</v>
      </c>
      <c r="AR2208" s="97"/>
      <c r="AS2208" s="98"/>
      <c r="AT2208" s="98"/>
      <c r="AU2208" s="98"/>
      <c r="AV2208" s="98"/>
      <c r="AW2208" s="98"/>
      <c r="AX2208" s="98">
        <v>4</v>
      </c>
      <c r="AY2208" s="98"/>
      <c r="AZ2208" s="98">
        <v>3</v>
      </c>
      <c r="BA2208" s="98">
        <v>6</v>
      </c>
      <c r="BB2208" s="98">
        <v>4</v>
      </c>
      <c r="BC2208" s="98"/>
      <c r="BD2208" s="98"/>
      <c r="BE2208" s="98"/>
      <c r="BF2208" s="98"/>
      <c r="BG2208" s="98">
        <v>4</v>
      </c>
      <c r="BH2208" s="98"/>
      <c r="BI2208" s="98"/>
      <c r="BJ2208" s="98">
        <v>3</v>
      </c>
      <c r="BK2208" s="98"/>
      <c r="BL2208" s="98">
        <v>4</v>
      </c>
      <c r="BM2208" s="98">
        <v>3</v>
      </c>
      <c r="BN2208" s="99">
        <v>5</v>
      </c>
    </row>
    <row r="2209" spans="42:66">
      <c r="AP2209" s="17"/>
      <c r="AQ2209" s="100" t="s">
        <v>146</v>
      </c>
      <c r="AR2209" s="97"/>
      <c r="AS2209" s="98"/>
      <c r="AT2209" s="98"/>
      <c r="AU2209" s="98"/>
      <c r="AV2209" s="98"/>
      <c r="AW2209" s="98"/>
      <c r="AX2209" s="98">
        <v>5</v>
      </c>
      <c r="AY2209" s="98"/>
      <c r="AZ2209" s="98">
        <v>6</v>
      </c>
      <c r="BA2209" s="98">
        <v>7</v>
      </c>
      <c r="BB2209" s="98">
        <v>6</v>
      </c>
      <c r="BC2209" s="98"/>
      <c r="BD2209" s="98"/>
      <c r="BE2209" s="98"/>
      <c r="BF2209" s="98"/>
      <c r="BG2209" s="98">
        <v>5</v>
      </c>
      <c r="BH2209" s="98"/>
      <c r="BI2209" s="98"/>
      <c r="BJ2209" s="98">
        <v>7</v>
      </c>
      <c r="BK2209" s="98"/>
      <c r="BL2209" s="98">
        <v>5</v>
      </c>
      <c r="BM2209" s="98">
        <v>8</v>
      </c>
      <c r="BN2209" s="99">
        <v>5</v>
      </c>
    </row>
    <row r="2210" spans="42:66">
      <c r="AP2210" s="17"/>
      <c r="AQ2210" s="100" t="s">
        <v>147</v>
      </c>
      <c r="AR2210" s="97"/>
      <c r="AS2210" s="98"/>
      <c r="AT2210" s="98"/>
      <c r="AU2210" s="98"/>
      <c r="AV2210" s="98"/>
      <c r="AW2210" s="98"/>
      <c r="AX2210" s="98">
        <v>4</v>
      </c>
      <c r="AY2210" s="98"/>
      <c r="AZ2210" s="98">
        <v>4</v>
      </c>
      <c r="BA2210" s="98">
        <v>5</v>
      </c>
      <c r="BB2210" s="98">
        <v>4</v>
      </c>
      <c r="BC2210" s="98"/>
      <c r="BD2210" s="98"/>
      <c r="BE2210" s="98"/>
      <c r="BF2210" s="98"/>
      <c r="BG2210" s="98">
        <v>5</v>
      </c>
      <c r="BH2210" s="98"/>
      <c r="BI2210" s="98"/>
      <c r="BJ2210" s="98">
        <v>6</v>
      </c>
      <c r="BK2210" s="98"/>
      <c r="BL2210" s="98">
        <v>5</v>
      </c>
      <c r="BM2210" s="98">
        <v>4</v>
      </c>
      <c r="BN2210" s="99">
        <v>4</v>
      </c>
    </row>
    <row r="2211" spans="42:66">
      <c r="AP2211" s="17"/>
      <c r="AQ2211" s="100" t="s">
        <v>148</v>
      </c>
      <c r="AR2211" s="97"/>
      <c r="AS2211" s="98"/>
      <c r="AT2211" s="98"/>
      <c r="AU2211" s="98"/>
      <c r="AV2211" s="98"/>
      <c r="AW2211" s="98"/>
      <c r="AX2211" s="98">
        <v>5</v>
      </c>
      <c r="AY2211" s="98"/>
      <c r="AZ2211" s="98">
        <v>3</v>
      </c>
      <c r="BA2211" s="98">
        <v>5</v>
      </c>
      <c r="BB2211" s="98">
        <v>4</v>
      </c>
      <c r="BC2211" s="98"/>
      <c r="BD2211" s="98"/>
      <c r="BE2211" s="98"/>
      <c r="BF2211" s="98"/>
      <c r="BG2211" s="98">
        <v>5</v>
      </c>
      <c r="BH2211" s="98"/>
      <c r="BI2211" s="98"/>
      <c r="BJ2211" s="98">
        <v>4</v>
      </c>
      <c r="BK2211" s="98"/>
      <c r="BL2211" s="98">
        <v>3</v>
      </c>
      <c r="BM2211" s="98">
        <v>5</v>
      </c>
      <c r="BN2211" s="99">
        <v>3</v>
      </c>
    </row>
    <row r="2212" spans="42:66">
      <c r="AP2212" s="17"/>
      <c r="AQ2212" s="100" t="s">
        <v>149</v>
      </c>
      <c r="AR2212" s="97"/>
      <c r="AS2212" s="98"/>
      <c r="AT2212" s="98"/>
      <c r="AU2212" s="98"/>
      <c r="AV2212" s="98"/>
      <c r="AW2212" s="98"/>
      <c r="AX2212" s="98">
        <v>3</v>
      </c>
      <c r="AY2212" s="98"/>
      <c r="AZ2212" s="98">
        <v>4</v>
      </c>
      <c r="BA2212" s="98">
        <v>6</v>
      </c>
      <c r="BB2212" s="98">
        <v>4</v>
      </c>
      <c r="BC2212" s="98"/>
      <c r="BD2212" s="98"/>
      <c r="BE2212" s="98"/>
      <c r="BF2212" s="98"/>
      <c r="BG2212" s="98">
        <v>3</v>
      </c>
      <c r="BH2212" s="98"/>
      <c r="BI2212" s="98"/>
      <c r="BJ2212" s="98">
        <v>3</v>
      </c>
      <c r="BK2212" s="98"/>
      <c r="BL2212" s="98">
        <v>3</v>
      </c>
      <c r="BM2212" s="98">
        <v>4</v>
      </c>
      <c r="BN2212" s="99">
        <v>6</v>
      </c>
    </row>
    <row r="2213" spans="42:66">
      <c r="AP2213" s="17"/>
      <c r="AQ2213" s="100" t="s">
        <v>150</v>
      </c>
      <c r="AR2213" s="97"/>
      <c r="AS2213" s="98"/>
      <c r="AT2213" s="98"/>
      <c r="AU2213" s="98"/>
      <c r="AV2213" s="98"/>
      <c r="AW2213" s="98"/>
      <c r="AX2213" s="98">
        <v>3</v>
      </c>
      <c r="AY2213" s="98"/>
      <c r="AZ2213" s="98">
        <v>4</v>
      </c>
      <c r="BA2213" s="98">
        <v>5</v>
      </c>
      <c r="BB2213" s="98">
        <v>4</v>
      </c>
      <c r="BC2213" s="98"/>
      <c r="BD2213" s="98"/>
      <c r="BE2213" s="98"/>
      <c r="BF2213" s="98"/>
      <c r="BG2213" s="98">
        <v>5</v>
      </c>
      <c r="BH2213" s="98"/>
      <c r="BI2213" s="98"/>
      <c r="BJ2213" s="98">
        <v>4</v>
      </c>
      <c r="BK2213" s="98"/>
      <c r="BL2213" s="98">
        <v>4</v>
      </c>
      <c r="BM2213" s="98">
        <v>4</v>
      </c>
      <c r="BN2213" s="99">
        <v>4</v>
      </c>
    </row>
    <row r="2214" spans="42:66">
      <c r="AP2214" s="17"/>
      <c r="AQ2214" s="100" t="s">
        <v>151</v>
      </c>
      <c r="AR2214" s="97"/>
      <c r="AS2214" s="98"/>
      <c r="AT2214" s="98"/>
      <c r="AU2214" s="98"/>
      <c r="AV2214" s="98"/>
      <c r="AW2214" s="98"/>
      <c r="AX2214" s="98">
        <v>4</v>
      </c>
      <c r="AY2214" s="98"/>
      <c r="AZ2214" s="98">
        <v>3</v>
      </c>
      <c r="BA2214" s="98">
        <v>4</v>
      </c>
      <c r="BB2214" s="98">
        <v>3</v>
      </c>
      <c r="BC2214" s="98"/>
      <c r="BD2214" s="98"/>
      <c r="BE2214" s="98"/>
      <c r="BF2214" s="98"/>
      <c r="BG2214" s="98">
        <v>5</v>
      </c>
      <c r="BH2214" s="98"/>
      <c r="BI2214" s="98"/>
      <c r="BJ2214" s="98">
        <v>4</v>
      </c>
      <c r="BK2214" s="98"/>
      <c r="BL2214" s="98">
        <v>3</v>
      </c>
      <c r="BM2214" s="98">
        <v>3</v>
      </c>
      <c r="BN2214" s="99">
        <v>5</v>
      </c>
    </row>
    <row r="2215" spans="42:66">
      <c r="AP2215" s="17"/>
      <c r="AQ2215" s="100" t="s">
        <v>152</v>
      </c>
      <c r="AR2215" s="97"/>
      <c r="AS2215" s="98"/>
      <c r="AT2215" s="98"/>
      <c r="AU2215" s="98"/>
      <c r="AV2215" s="98"/>
      <c r="AW2215" s="98"/>
      <c r="AX2215" s="98">
        <v>3</v>
      </c>
      <c r="AY2215" s="98"/>
      <c r="AZ2215" s="98">
        <v>4</v>
      </c>
      <c r="BA2215" s="98">
        <v>4</v>
      </c>
      <c r="BB2215" s="98">
        <v>3</v>
      </c>
      <c r="BC2215" s="98"/>
      <c r="BD2215" s="98"/>
      <c r="BE2215" s="98"/>
      <c r="BF2215" s="98"/>
      <c r="BG2215" s="98">
        <v>3</v>
      </c>
      <c r="BH2215" s="98"/>
      <c r="BI2215" s="98"/>
      <c r="BJ2215" s="98">
        <v>3</v>
      </c>
      <c r="BK2215" s="98"/>
      <c r="BL2215" s="98">
        <v>4</v>
      </c>
      <c r="BM2215" s="98">
        <v>3</v>
      </c>
      <c r="BN2215" s="99">
        <v>3</v>
      </c>
    </row>
    <row r="2216" spans="42:66">
      <c r="AP2216" s="17"/>
      <c r="AQ2216" s="100" t="s">
        <v>153</v>
      </c>
      <c r="AR2216" s="97"/>
      <c r="AS2216" s="98"/>
      <c r="AT2216" s="98"/>
      <c r="AU2216" s="98"/>
      <c r="AV2216" s="98"/>
      <c r="AW2216" s="98"/>
      <c r="AX2216" s="98">
        <v>5</v>
      </c>
      <c r="AY2216" s="98"/>
      <c r="AZ2216" s="98">
        <v>5</v>
      </c>
      <c r="BA2216" s="98">
        <v>6</v>
      </c>
      <c r="BB2216" s="98">
        <v>4</v>
      </c>
      <c r="BC2216" s="98"/>
      <c r="BD2216" s="98"/>
      <c r="BE2216" s="98"/>
      <c r="BF2216" s="98"/>
      <c r="BG2216" s="98">
        <v>6</v>
      </c>
      <c r="BH2216" s="98"/>
      <c r="BI2216" s="98"/>
      <c r="BJ2216" s="98">
        <v>5</v>
      </c>
      <c r="BK2216" s="98"/>
      <c r="BL2216" s="98">
        <v>5</v>
      </c>
      <c r="BM2216" s="98">
        <v>6</v>
      </c>
      <c r="BN2216" s="99">
        <v>5</v>
      </c>
    </row>
    <row r="2217" spans="42:66">
      <c r="AP2217" s="17"/>
      <c r="AQ2217" s="100" t="s">
        <v>154</v>
      </c>
      <c r="AR2217" s="97"/>
      <c r="AS2217" s="98"/>
      <c r="AT2217" s="98"/>
      <c r="AU2217" s="98"/>
      <c r="AV2217" s="98"/>
      <c r="AW2217" s="98"/>
      <c r="AX2217" s="98">
        <v>5</v>
      </c>
      <c r="AY2217" s="98"/>
      <c r="AZ2217" s="98">
        <v>4</v>
      </c>
      <c r="BA2217" s="98">
        <v>4</v>
      </c>
      <c r="BB2217" s="98">
        <v>4</v>
      </c>
      <c r="BC2217" s="98"/>
      <c r="BD2217" s="98"/>
      <c r="BE2217" s="98"/>
      <c r="BF2217" s="98"/>
      <c r="BG2217" s="98">
        <v>4</v>
      </c>
      <c r="BH2217" s="98"/>
      <c r="BI2217" s="98"/>
      <c r="BJ2217" s="98">
        <v>4</v>
      </c>
      <c r="BK2217" s="98"/>
      <c r="BL2217" s="98">
        <v>4</v>
      </c>
      <c r="BM2217" s="98">
        <v>6</v>
      </c>
      <c r="BN2217" s="99">
        <v>5</v>
      </c>
    </row>
    <row r="2218" spans="42:66">
      <c r="AP2218" s="17"/>
      <c r="AQ2218" s="100" t="s">
        <v>155</v>
      </c>
      <c r="AR2218" s="97"/>
      <c r="AS2218" s="98"/>
      <c r="AT2218" s="98"/>
      <c r="AU2218" s="98"/>
      <c r="AV2218" s="98"/>
      <c r="AW2218" s="98"/>
      <c r="AX2218" s="98">
        <v>5</v>
      </c>
      <c r="AY2218" s="98"/>
      <c r="AZ2218" s="98">
        <v>4</v>
      </c>
      <c r="BA2218" s="98">
        <v>3</v>
      </c>
      <c r="BB2218" s="98">
        <v>4</v>
      </c>
      <c r="BC2218" s="98"/>
      <c r="BD2218" s="98"/>
      <c r="BE2218" s="98"/>
      <c r="BF2218" s="98"/>
      <c r="BG2218" s="98">
        <v>6</v>
      </c>
      <c r="BH2218" s="98"/>
      <c r="BI2218" s="98"/>
      <c r="BJ2218" s="98">
        <v>3</v>
      </c>
      <c r="BK2218" s="98"/>
      <c r="BL2218" s="98">
        <v>4</v>
      </c>
      <c r="BM2218" s="98">
        <v>4</v>
      </c>
      <c r="BN2218" s="99">
        <v>3</v>
      </c>
    </row>
    <row r="2219" spans="42:66">
      <c r="AP2219" s="17"/>
      <c r="AQ2219" s="100" t="s">
        <v>156</v>
      </c>
      <c r="AR2219" s="97"/>
      <c r="AS2219" s="98"/>
      <c r="AT2219" s="98"/>
      <c r="AU2219" s="98"/>
      <c r="AV2219" s="98"/>
      <c r="AW2219" s="98"/>
      <c r="AX2219" s="98">
        <v>5</v>
      </c>
      <c r="AY2219" s="98"/>
      <c r="AZ2219" s="98">
        <v>4</v>
      </c>
      <c r="BA2219" s="98">
        <v>6</v>
      </c>
      <c r="BB2219" s="98">
        <v>4</v>
      </c>
      <c r="BC2219" s="98"/>
      <c r="BD2219" s="98"/>
      <c r="BE2219" s="98"/>
      <c r="BF2219" s="98"/>
      <c r="BG2219" s="98">
        <v>4</v>
      </c>
      <c r="BH2219" s="98"/>
      <c r="BI2219" s="98"/>
      <c r="BJ2219" s="98">
        <v>4</v>
      </c>
      <c r="BK2219" s="98"/>
      <c r="BL2219" s="98">
        <v>5</v>
      </c>
      <c r="BM2219" s="98">
        <v>4</v>
      </c>
      <c r="BN2219" s="99">
        <v>4</v>
      </c>
    </row>
    <row r="2220" spans="42:66">
      <c r="AP2220" s="17"/>
      <c r="AQ2220" s="100" t="s">
        <v>157</v>
      </c>
      <c r="AR2220" s="97"/>
      <c r="AS2220" s="98"/>
      <c r="AT2220" s="98"/>
      <c r="AU2220" s="98"/>
      <c r="AV2220" s="98"/>
      <c r="AW2220" s="98"/>
      <c r="AX2220" s="98">
        <v>4</v>
      </c>
      <c r="AY2220" s="98"/>
      <c r="AZ2220" s="98">
        <v>4</v>
      </c>
      <c r="BA2220" s="98">
        <v>4</v>
      </c>
      <c r="BB2220" s="98">
        <v>4</v>
      </c>
      <c r="BC2220" s="98"/>
      <c r="BD2220" s="98"/>
      <c r="BE2220" s="98"/>
      <c r="BF2220" s="98"/>
      <c r="BG2220" s="98">
        <v>5</v>
      </c>
      <c r="BH2220" s="98"/>
      <c r="BI2220" s="98"/>
      <c r="BJ2220" s="98">
        <v>4</v>
      </c>
      <c r="BK2220" s="98"/>
      <c r="BL2220" s="98">
        <v>4</v>
      </c>
      <c r="BM2220" s="98">
        <v>5</v>
      </c>
      <c r="BN2220" s="99">
        <v>6</v>
      </c>
    </row>
    <row r="2221" spans="42:66">
      <c r="AP2221" s="15" t="s">
        <v>28</v>
      </c>
      <c r="AQ2221" s="93" t="s">
        <v>140</v>
      </c>
      <c r="AR2221" s="94"/>
      <c r="AS2221" s="95"/>
      <c r="AT2221" s="95"/>
      <c r="AU2221" s="95"/>
      <c r="AV2221" s="95"/>
      <c r="AW2221" s="95"/>
      <c r="AX2221" s="95"/>
      <c r="AY2221" s="95"/>
      <c r="AZ2221" s="95"/>
      <c r="BA2221" s="95">
        <v>5</v>
      </c>
      <c r="BB2221" s="95">
        <v>4</v>
      </c>
      <c r="BC2221" s="95"/>
      <c r="BD2221" s="95"/>
      <c r="BE2221" s="95"/>
      <c r="BF2221" s="95"/>
      <c r="BG2221" s="95"/>
      <c r="BH2221" s="95"/>
      <c r="BI2221" s="95"/>
      <c r="BJ2221" s="95"/>
      <c r="BK2221" s="95">
        <v>3</v>
      </c>
      <c r="BL2221" s="95"/>
      <c r="BM2221" s="95"/>
      <c r="BN2221" s="96"/>
    </row>
    <row r="2222" spans="42:66">
      <c r="AP2222" s="17"/>
      <c r="AQ2222" s="100" t="s">
        <v>141</v>
      </c>
      <c r="AR2222" s="97"/>
      <c r="AS2222" s="98"/>
      <c r="AT2222" s="98"/>
      <c r="AU2222" s="98"/>
      <c r="AV2222" s="98"/>
      <c r="AW2222" s="98"/>
      <c r="AX2222" s="98"/>
      <c r="AY2222" s="98"/>
      <c r="AZ2222" s="98"/>
      <c r="BA2222" s="98">
        <v>3</v>
      </c>
      <c r="BB2222" s="98">
        <v>4</v>
      </c>
      <c r="BC2222" s="98"/>
      <c r="BD2222" s="98"/>
      <c r="BE2222" s="98"/>
      <c r="BF2222" s="98"/>
      <c r="BG2222" s="98"/>
      <c r="BH2222" s="98"/>
      <c r="BI2222" s="98"/>
      <c r="BJ2222" s="98"/>
      <c r="BK2222" s="98">
        <v>4</v>
      </c>
      <c r="BL2222" s="98"/>
      <c r="BM2222" s="98"/>
      <c r="BN2222" s="99"/>
    </row>
    <row r="2223" spans="42:66">
      <c r="AP2223" s="17"/>
      <c r="AQ2223" s="100" t="s">
        <v>142</v>
      </c>
      <c r="AR2223" s="97"/>
      <c r="AS2223" s="98"/>
      <c r="AT2223" s="98"/>
      <c r="AU2223" s="98"/>
      <c r="AV2223" s="98"/>
      <c r="AW2223" s="98"/>
      <c r="AX2223" s="98"/>
      <c r="AY2223" s="98"/>
      <c r="AZ2223" s="98"/>
      <c r="BA2223" s="98">
        <v>5</v>
      </c>
      <c r="BB2223" s="98">
        <v>4</v>
      </c>
      <c r="BC2223" s="98"/>
      <c r="BD2223" s="98"/>
      <c r="BE2223" s="98"/>
      <c r="BF2223" s="98"/>
      <c r="BG2223" s="98"/>
      <c r="BH2223" s="98"/>
      <c r="BI2223" s="98"/>
      <c r="BJ2223" s="98"/>
      <c r="BK2223" s="98">
        <v>6</v>
      </c>
      <c r="BL2223" s="98"/>
      <c r="BM2223" s="98"/>
      <c r="BN2223" s="99"/>
    </row>
    <row r="2224" spans="42:66">
      <c r="AP2224" s="17"/>
      <c r="AQ2224" s="100" t="s">
        <v>143</v>
      </c>
      <c r="AR2224" s="97"/>
      <c r="AS2224" s="98"/>
      <c r="AT2224" s="98"/>
      <c r="AU2224" s="98"/>
      <c r="AV2224" s="98"/>
      <c r="AW2224" s="98"/>
      <c r="AX2224" s="98"/>
      <c r="AY2224" s="98"/>
      <c r="AZ2224" s="98"/>
      <c r="BA2224" s="98">
        <v>6</v>
      </c>
      <c r="BB2224" s="98">
        <v>7</v>
      </c>
      <c r="BC2224" s="98"/>
      <c r="BD2224" s="98"/>
      <c r="BE2224" s="98"/>
      <c r="BF2224" s="98"/>
      <c r="BG2224" s="98"/>
      <c r="BH2224" s="98"/>
      <c r="BI2224" s="98"/>
      <c r="BJ2224" s="98"/>
      <c r="BK2224" s="98">
        <v>5</v>
      </c>
      <c r="BL2224" s="98"/>
      <c r="BM2224" s="98"/>
      <c r="BN2224" s="99"/>
    </row>
    <row r="2225" spans="42:66">
      <c r="AP2225" s="17"/>
      <c r="AQ2225" s="100" t="s">
        <v>144</v>
      </c>
      <c r="AR2225" s="97"/>
      <c r="AS2225" s="98"/>
      <c r="AT2225" s="98"/>
      <c r="AU2225" s="98"/>
      <c r="AV2225" s="98"/>
      <c r="AW2225" s="98"/>
      <c r="AX2225" s="98"/>
      <c r="AY2225" s="98"/>
      <c r="AZ2225" s="98"/>
      <c r="BA2225" s="98">
        <v>4</v>
      </c>
      <c r="BB2225" s="98">
        <v>4</v>
      </c>
      <c r="BC2225" s="98"/>
      <c r="BD2225" s="98"/>
      <c r="BE2225" s="98"/>
      <c r="BF2225" s="98"/>
      <c r="BG2225" s="98"/>
      <c r="BH2225" s="98"/>
      <c r="BI2225" s="98"/>
      <c r="BJ2225" s="98"/>
      <c r="BK2225" s="98">
        <v>4</v>
      </c>
      <c r="BL2225" s="98"/>
      <c r="BM2225" s="98"/>
      <c r="BN2225" s="99"/>
    </row>
    <row r="2226" spans="42:66">
      <c r="AP2226" s="17"/>
      <c r="AQ2226" s="100" t="s">
        <v>145</v>
      </c>
      <c r="AR2226" s="97"/>
      <c r="AS2226" s="98"/>
      <c r="AT2226" s="98"/>
      <c r="AU2226" s="98"/>
      <c r="AV2226" s="98"/>
      <c r="AW2226" s="98"/>
      <c r="AX2226" s="98"/>
      <c r="AY2226" s="98"/>
      <c r="AZ2226" s="98"/>
      <c r="BA2226" s="98">
        <v>3</v>
      </c>
      <c r="BB2226" s="98">
        <v>3</v>
      </c>
      <c r="BC2226" s="98"/>
      <c r="BD2226" s="98"/>
      <c r="BE2226" s="98"/>
      <c r="BF2226" s="98"/>
      <c r="BG2226" s="98"/>
      <c r="BH2226" s="98"/>
      <c r="BI2226" s="98"/>
      <c r="BJ2226" s="98"/>
      <c r="BK2226" s="98">
        <v>5</v>
      </c>
      <c r="BL2226" s="98"/>
      <c r="BM2226" s="98"/>
      <c r="BN2226" s="99"/>
    </row>
    <row r="2227" spans="42:66">
      <c r="AP2227" s="17"/>
      <c r="AQ2227" s="100" t="s">
        <v>146</v>
      </c>
      <c r="AR2227" s="97"/>
      <c r="AS2227" s="98"/>
      <c r="AT2227" s="98"/>
      <c r="AU2227" s="98"/>
      <c r="AV2227" s="98"/>
      <c r="AW2227" s="98"/>
      <c r="AX2227" s="98"/>
      <c r="AY2227" s="98"/>
      <c r="AZ2227" s="98"/>
      <c r="BA2227" s="98">
        <v>6</v>
      </c>
      <c r="BB2227" s="98">
        <v>6</v>
      </c>
      <c r="BC2227" s="98"/>
      <c r="BD2227" s="98"/>
      <c r="BE2227" s="98"/>
      <c r="BF2227" s="98"/>
      <c r="BG2227" s="98"/>
      <c r="BH2227" s="98"/>
      <c r="BI2227" s="98"/>
      <c r="BJ2227" s="98"/>
      <c r="BK2227" s="98">
        <v>4</v>
      </c>
      <c r="BL2227" s="98"/>
      <c r="BM2227" s="98"/>
      <c r="BN2227" s="99"/>
    </row>
    <row r="2228" spans="42:66">
      <c r="AP2228" s="17"/>
      <c r="AQ2228" s="100" t="s">
        <v>147</v>
      </c>
      <c r="AR2228" s="97"/>
      <c r="AS2228" s="98"/>
      <c r="AT2228" s="98"/>
      <c r="AU2228" s="98"/>
      <c r="AV2228" s="98"/>
      <c r="AW2228" s="98"/>
      <c r="AX2228" s="98"/>
      <c r="AY2228" s="98"/>
      <c r="AZ2228" s="98"/>
      <c r="BA2228" s="98">
        <v>4</v>
      </c>
      <c r="BB2228" s="98">
        <v>4</v>
      </c>
      <c r="BC2228" s="98"/>
      <c r="BD2228" s="98"/>
      <c r="BE2228" s="98"/>
      <c r="BF2228" s="98"/>
      <c r="BG2228" s="98"/>
      <c r="BH2228" s="98"/>
      <c r="BI2228" s="98"/>
      <c r="BJ2228" s="98"/>
      <c r="BK2228" s="98">
        <v>3</v>
      </c>
      <c r="BL2228" s="98"/>
      <c r="BM2228" s="98"/>
      <c r="BN2228" s="99"/>
    </row>
    <row r="2229" spans="42:66">
      <c r="AP2229" s="17"/>
      <c r="AQ2229" s="100" t="s">
        <v>148</v>
      </c>
      <c r="AR2229" s="97"/>
      <c r="AS2229" s="98"/>
      <c r="AT2229" s="98"/>
      <c r="AU2229" s="98"/>
      <c r="AV2229" s="98"/>
      <c r="AW2229" s="98"/>
      <c r="AX2229" s="98"/>
      <c r="AY2229" s="98"/>
      <c r="AZ2229" s="98"/>
      <c r="BA2229" s="98">
        <v>4</v>
      </c>
      <c r="BB2229" s="98">
        <v>4</v>
      </c>
      <c r="BC2229" s="98"/>
      <c r="BD2229" s="98"/>
      <c r="BE2229" s="98"/>
      <c r="BF2229" s="98"/>
      <c r="BG2229" s="98"/>
      <c r="BH2229" s="98"/>
      <c r="BI2229" s="98"/>
      <c r="BJ2229" s="98"/>
      <c r="BK2229" s="98">
        <v>5</v>
      </c>
      <c r="BL2229" s="98"/>
      <c r="BM2229" s="98"/>
      <c r="BN2229" s="99"/>
    </row>
    <row r="2230" spans="42:66">
      <c r="AP2230" s="17"/>
      <c r="AQ2230" s="100" t="s">
        <v>149</v>
      </c>
      <c r="AR2230" s="97"/>
      <c r="AS2230" s="98"/>
      <c r="AT2230" s="98"/>
      <c r="AU2230" s="98"/>
      <c r="AV2230" s="98"/>
      <c r="AW2230" s="98"/>
      <c r="AX2230" s="98"/>
      <c r="AY2230" s="98"/>
      <c r="AZ2230" s="98"/>
      <c r="BA2230" s="98">
        <v>3</v>
      </c>
      <c r="BB2230" s="98">
        <v>5</v>
      </c>
      <c r="BC2230" s="98"/>
      <c r="BD2230" s="98"/>
      <c r="BE2230" s="98"/>
      <c r="BF2230" s="98"/>
      <c r="BG2230" s="98"/>
      <c r="BH2230" s="98"/>
      <c r="BI2230" s="98"/>
      <c r="BJ2230" s="98"/>
      <c r="BK2230" s="98">
        <v>4</v>
      </c>
      <c r="BL2230" s="98"/>
      <c r="BM2230" s="98"/>
      <c r="BN2230" s="99"/>
    </row>
    <row r="2231" spans="42:66">
      <c r="AP2231" s="17"/>
      <c r="AQ2231" s="100" t="s">
        <v>150</v>
      </c>
      <c r="AR2231" s="97"/>
      <c r="AS2231" s="98"/>
      <c r="AT2231" s="98"/>
      <c r="AU2231" s="98"/>
      <c r="AV2231" s="98"/>
      <c r="AW2231" s="98"/>
      <c r="AX2231" s="98"/>
      <c r="AY2231" s="98"/>
      <c r="AZ2231" s="98"/>
      <c r="BA2231" s="98">
        <v>3</v>
      </c>
      <c r="BB2231" s="98">
        <v>4</v>
      </c>
      <c r="BC2231" s="98"/>
      <c r="BD2231" s="98"/>
      <c r="BE2231" s="98"/>
      <c r="BF2231" s="98"/>
      <c r="BG2231" s="98"/>
      <c r="BH2231" s="98"/>
      <c r="BI2231" s="98"/>
      <c r="BJ2231" s="98"/>
      <c r="BK2231" s="98">
        <v>3</v>
      </c>
      <c r="BL2231" s="98"/>
      <c r="BM2231" s="98"/>
      <c r="BN2231" s="99"/>
    </row>
    <row r="2232" spans="42:66">
      <c r="AP2232" s="17"/>
      <c r="AQ2232" s="100" t="s">
        <v>151</v>
      </c>
      <c r="AR2232" s="97"/>
      <c r="AS2232" s="98"/>
      <c r="AT2232" s="98"/>
      <c r="AU2232" s="98"/>
      <c r="AV2232" s="98"/>
      <c r="AW2232" s="98"/>
      <c r="AX2232" s="98"/>
      <c r="AY2232" s="98"/>
      <c r="AZ2232" s="98"/>
      <c r="BA2232" s="98">
        <v>4</v>
      </c>
      <c r="BB2232" s="98">
        <v>3</v>
      </c>
      <c r="BC2232" s="98"/>
      <c r="BD2232" s="98"/>
      <c r="BE2232" s="98"/>
      <c r="BF2232" s="98"/>
      <c r="BG2232" s="98"/>
      <c r="BH2232" s="98"/>
      <c r="BI2232" s="98"/>
      <c r="BJ2232" s="98"/>
      <c r="BK2232" s="98">
        <v>5</v>
      </c>
      <c r="BL2232" s="98"/>
      <c r="BM2232" s="98"/>
      <c r="BN2232" s="99"/>
    </row>
    <row r="2233" spans="42:66">
      <c r="AP2233" s="17"/>
      <c r="AQ2233" s="100" t="s">
        <v>152</v>
      </c>
      <c r="AR2233" s="97"/>
      <c r="AS2233" s="98"/>
      <c r="AT2233" s="98"/>
      <c r="AU2233" s="98"/>
      <c r="AV2233" s="98"/>
      <c r="AW2233" s="98"/>
      <c r="AX2233" s="98"/>
      <c r="AY2233" s="98"/>
      <c r="AZ2233" s="98"/>
      <c r="BA2233" s="98">
        <v>4</v>
      </c>
      <c r="BB2233" s="98">
        <v>4</v>
      </c>
      <c r="BC2233" s="98"/>
      <c r="BD2233" s="98"/>
      <c r="BE2233" s="98"/>
      <c r="BF2233" s="98"/>
      <c r="BG2233" s="98"/>
      <c r="BH2233" s="98"/>
      <c r="BI2233" s="98"/>
      <c r="BJ2233" s="98"/>
      <c r="BK2233" s="98">
        <v>3</v>
      </c>
      <c r="BL2233" s="98"/>
      <c r="BM2233" s="98"/>
      <c r="BN2233" s="99"/>
    </row>
    <row r="2234" spans="42:66">
      <c r="AP2234" s="17"/>
      <c r="AQ2234" s="100" t="s">
        <v>153</v>
      </c>
      <c r="AR2234" s="97"/>
      <c r="AS2234" s="98"/>
      <c r="AT2234" s="98"/>
      <c r="AU2234" s="98"/>
      <c r="AV2234" s="98"/>
      <c r="AW2234" s="98"/>
      <c r="AX2234" s="98"/>
      <c r="AY2234" s="98"/>
      <c r="AZ2234" s="98"/>
      <c r="BA2234" s="98">
        <v>5</v>
      </c>
      <c r="BB2234" s="98">
        <v>6</v>
      </c>
      <c r="BC2234" s="98"/>
      <c r="BD2234" s="98"/>
      <c r="BE2234" s="98"/>
      <c r="BF2234" s="98"/>
      <c r="BG2234" s="98"/>
      <c r="BH2234" s="98"/>
      <c r="BI2234" s="98"/>
      <c r="BJ2234" s="98"/>
      <c r="BK2234" s="98">
        <v>6</v>
      </c>
      <c r="BL2234" s="98"/>
      <c r="BM2234" s="98"/>
      <c r="BN2234" s="99"/>
    </row>
    <row r="2235" spans="42:66">
      <c r="AP2235" s="17"/>
      <c r="AQ2235" s="100" t="s">
        <v>154</v>
      </c>
      <c r="AR2235" s="97"/>
      <c r="AS2235" s="98"/>
      <c r="AT2235" s="98"/>
      <c r="AU2235" s="98"/>
      <c r="AV2235" s="98"/>
      <c r="AW2235" s="98"/>
      <c r="AX2235" s="98"/>
      <c r="AY2235" s="98"/>
      <c r="AZ2235" s="98"/>
      <c r="BA2235" s="98">
        <v>5</v>
      </c>
      <c r="BB2235" s="98">
        <v>4</v>
      </c>
      <c r="BC2235" s="98"/>
      <c r="BD2235" s="98"/>
      <c r="BE2235" s="98"/>
      <c r="BF2235" s="98"/>
      <c r="BG2235" s="98"/>
      <c r="BH2235" s="98"/>
      <c r="BI2235" s="98"/>
      <c r="BJ2235" s="98"/>
      <c r="BK2235" s="98">
        <v>4</v>
      </c>
      <c r="BL2235" s="98"/>
      <c r="BM2235" s="98"/>
      <c r="BN2235" s="99"/>
    </row>
    <row r="2236" spans="42:66">
      <c r="AP2236" s="17"/>
      <c r="AQ2236" s="100" t="s">
        <v>155</v>
      </c>
      <c r="AR2236" s="97"/>
      <c r="AS2236" s="98"/>
      <c r="AT2236" s="98"/>
      <c r="AU2236" s="98"/>
      <c r="AV2236" s="98"/>
      <c r="AW2236" s="98"/>
      <c r="AX2236" s="98"/>
      <c r="AY2236" s="98"/>
      <c r="AZ2236" s="98"/>
      <c r="BA2236" s="98">
        <v>4</v>
      </c>
      <c r="BB2236" s="98">
        <v>3</v>
      </c>
      <c r="BC2236" s="98"/>
      <c r="BD2236" s="98"/>
      <c r="BE2236" s="98"/>
      <c r="BF2236" s="98"/>
      <c r="BG2236" s="98"/>
      <c r="BH2236" s="98"/>
      <c r="BI2236" s="98"/>
      <c r="BJ2236" s="98"/>
      <c r="BK2236" s="98">
        <v>3</v>
      </c>
      <c r="BL2236" s="98"/>
      <c r="BM2236" s="98"/>
      <c r="BN2236" s="99"/>
    </row>
    <row r="2237" spans="42:66">
      <c r="AP2237" s="17"/>
      <c r="AQ2237" s="100" t="s">
        <v>156</v>
      </c>
      <c r="AR2237" s="97"/>
      <c r="AS2237" s="98"/>
      <c r="AT2237" s="98"/>
      <c r="AU2237" s="98"/>
      <c r="AV2237" s="98"/>
      <c r="AW2237" s="98"/>
      <c r="AX2237" s="98"/>
      <c r="AY2237" s="98"/>
      <c r="AZ2237" s="98"/>
      <c r="BA2237" s="98">
        <v>3</v>
      </c>
      <c r="BB2237" s="98">
        <v>4</v>
      </c>
      <c r="BC2237" s="98"/>
      <c r="BD2237" s="98"/>
      <c r="BE2237" s="98"/>
      <c r="BF2237" s="98"/>
      <c r="BG2237" s="98"/>
      <c r="BH2237" s="98"/>
      <c r="BI2237" s="98"/>
      <c r="BJ2237" s="98"/>
      <c r="BK2237" s="98">
        <v>4</v>
      </c>
      <c r="BL2237" s="98"/>
      <c r="BM2237" s="98"/>
      <c r="BN2237" s="99"/>
    </row>
    <row r="2238" spans="42:66">
      <c r="AP2238" s="17"/>
      <c r="AQ2238" s="100" t="s">
        <v>157</v>
      </c>
      <c r="AR2238" s="97"/>
      <c r="AS2238" s="98"/>
      <c r="AT2238" s="98"/>
      <c r="AU2238" s="98"/>
      <c r="AV2238" s="98"/>
      <c r="AW2238" s="98"/>
      <c r="AX2238" s="98"/>
      <c r="AY2238" s="98"/>
      <c r="AZ2238" s="98"/>
      <c r="BA2238" s="98">
        <v>4</v>
      </c>
      <c r="BB2238" s="98">
        <v>3</v>
      </c>
      <c r="BC2238" s="98"/>
      <c r="BD2238" s="98"/>
      <c r="BE2238" s="98"/>
      <c r="BF2238" s="98"/>
      <c r="BG2238" s="98"/>
      <c r="BH2238" s="98"/>
      <c r="BI2238" s="98"/>
      <c r="BJ2238" s="98"/>
      <c r="BK2238" s="98">
        <v>4</v>
      </c>
      <c r="BL2238" s="98"/>
      <c r="BM2238" s="98"/>
      <c r="BN2238" s="99"/>
    </row>
    <row r="2239" spans="42:66">
      <c r="AP2239" s="15" t="s">
        <v>68</v>
      </c>
      <c r="AQ2239" s="93" t="s">
        <v>140</v>
      </c>
      <c r="AR2239" s="94"/>
      <c r="AS2239" s="95"/>
      <c r="AT2239" s="95"/>
      <c r="AU2239" s="95"/>
      <c r="AV2239" s="95"/>
      <c r="AW2239" s="95"/>
      <c r="AX2239" s="95"/>
      <c r="AY2239" s="95"/>
      <c r="AZ2239" s="95"/>
      <c r="BA2239" s="95"/>
      <c r="BB2239" s="95">
        <v>7</v>
      </c>
      <c r="BC2239" s="95">
        <v>6</v>
      </c>
      <c r="BD2239" s="95"/>
      <c r="BE2239" s="95"/>
      <c r="BF2239" s="95"/>
      <c r="BG2239" s="95"/>
      <c r="BH2239" s="95"/>
      <c r="BI2239" s="95"/>
      <c r="BJ2239" s="95"/>
      <c r="BK2239" s="95"/>
      <c r="BL2239" s="95"/>
      <c r="BM2239" s="95"/>
      <c r="BN2239" s="96"/>
    </row>
    <row r="2240" spans="42:66">
      <c r="AP2240" s="17"/>
      <c r="AQ2240" s="100" t="s">
        <v>141</v>
      </c>
      <c r="AR2240" s="97"/>
      <c r="AS2240" s="98"/>
      <c r="AT2240" s="98"/>
      <c r="AU2240" s="98"/>
      <c r="AV2240" s="98"/>
      <c r="AW2240" s="98"/>
      <c r="AX2240" s="98"/>
      <c r="AY2240" s="98"/>
      <c r="AZ2240" s="98"/>
      <c r="BA2240" s="98"/>
      <c r="BB2240" s="98">
        <v>4</v>
      </c>
      <c r="BC2240" s="98">
        <v>4</v>
      </c>
      <c r="BD2240" s="98"/>
      <c r="BE2240" s="98"/>
      <c r="BF2240" s="98"/>
      <c r="BG2240" s="98"/>
      <c r="BH2240" s="98"/>
      <c r="BI2240" s="98"/>
      <c r="BJ2240" s="98"/>
      <c r="BK2240" s="98"/>
      <c r="BL2240" s="98"/>
      <c r="BM2240" s="98"/>
      <c r="BN2240" s="99"/>
    </row>
    <row r="2241" spans="42:66">
      <c r="AP2241" s="17"/>
      <c r="AQ2241" s="100" t="s">
        <v>142</v>
      </c>
      <c r="AR2241" s="97"/>
      <c r="AS2241" s="98"/>
      <c r="AT2241" s="98"/>
      <c r="AU2241" s="98"/>
      <c r="AV2241" s="98"/>
      <c r="AW2241" s="98"/>
      <c r="AX2241" s="98"/>
      <c r="AY2241" s="98"/>
      <c r="AZ2241" s="98"/>
      <c r="BA2241" s="98"/>
      <c r="BB2241" s="98">
        <v>9</v>
      </c>
      <c r="BC2241" s="98">
        <v>6</v>
      </c>
      <c r="BD2241" s="98"/>
      <c r="BE2241" s="98"/>
      <c r="BF2241" s="98"/>
      <c r="BG2241" s="98"/>
      <c r="BH2241" s="98"/>
      <c r="BI2241" s="98"/>
      <c r="BJ2241" s="98"/>
      <c r="BK2241" s="98"/>
      <c r="BL2241" s="98"/>
      <c r="BM2241" s="98"/>
      <c r="BN2241" s="99"/>
    </row>
    <row r="2242" spans="42:66">
      <c r="AP2242" s="17"/>
      <c r="AQ2242" s="100" t="s">
        <v>143</v>
      </c>
      <c r="AR2242" s="97"/>
      <c r="AS2242" s="98"/>
      <c r="AT2242" s="98"/>
      <c r="AU2242" s="98"/>
      <c r="AV2242" s="98"/>
      <c r="AW2242" s="98"/>
      <c r="AX2242" s="98"/>
      <c r="AY2242" s="98"/>
      <c r="AZ2242" s="98"/>
      <c r="BA2242" s="98"/>
      <c r="BB2242" s="98">
        <v>9</v>
      </c>
      <c r="BC2242" s="98">
        <v>9</v>
      </c>
      <c r="BD2242" s="98"/>
      <c r="BE2242" s="98"/>
      <c r="BF2242" s="98"/>
      <c r="BG2242" s="98"/>
      <c r="BH2242" s="98"/>
      <c r="BI2242" s="98"/>
      <c r="BJ2242" s="98"/>
      <c r="BK2242" s="98"/>
      <c r="BL2242" s="98"/>
      <c r="BM2242" s="98"/>
      <c r="BN2242" s="99"/>
    </row>
    <row r="2243" spans="42:66">
      <c r="AP2243" s="17"/>
      <c r="AQ2243" s="100" t="s">
        <v>144</v>
      </c>
      <c r="AR2243" s="97"/>
      <c r="AS2243" s="98"/>
      <c r="AT2243" s="98"/>
      <c r="AU2243" s="98"/>
      <c r="AV2243" s="98"/>
      <c r="AW2243" s="98"/>
      <c r="AX2243" s="98"/>
      <c r="AY2243" s="98"/>
      <c r="AZ2243" s="98"/>
      <c r="BA2243" s="98"/>
      <c r="BB2243" s="98">
        <v>7</v>
      </c>
      <c r="BC2243" s="98">
        <v>6</v>
      </c>
      <c r="BD2243" s="98"/>
      <c r="BE2243" s="98"/>
      <c r="BF2243" s="98"/>
      <c r="BG2243" s="98"/>
      <c r="BH2243" s="98"/>
      <c r="BI2243" s="98"/>
      <c r="BJ2243" s="98"/>
      <c r="BK2243" s="98"/>
      <c r="BL2243" s="98"/>
      <c r="BM2243" s="98"/>
      <c r="BN2243" s="99"/>
    </row>
    <row r="2244" spans="42:66">
      <c r="AP2244" s="17"/>
      <c r="AQ2244" s="100" t="s">
        <v>145</v>
      </c>
      <c r="AR2244" s="97"/>
      <c r="AS2244" s="98"/>
      <c r="AT2244" s="98"/>
      <c r="AU2244" s="98"/>
      <c r="AV2244" s="98"/>
      <c r="AW2244" s="98"/>
      <c r="AX2244" s="98"/>
      <c r="AY2244" s="98"/>
      <c r="AZ2244" s="98"/>
      <c r="BA2244" s="98"/>
      <c r="BB2244" s="98">
        <v>4</v>
      </c>
      <c r="BC2244" s="98">
        <v>5</v>
      </c>
      <c r="BD2244" s="98"/>
      <c r="BE2244" s="98"/>
      <c r="BF2244" s="98"/>
      <c r="BG2244" s="98"/>
      <c r="BH2244" s="98"/>
      <c r="BI2244" s="98"/>
      <c r="BJ2244" s="98"/>
      <c r="BK2244" s="98"/>
      <c r="BL2244" s="98"/>
      <c r="BM2244" s="98"/>
      <c r="BN2244" s="99"/>
    </row>
    <row r="2245" spans="42:66">
      <c r="AP2245" s="17"/>
      <c r="AQ2245" s="100" t="s">
        <v>146</v>
      </c>
      <c r="AR2245" s="97"/>
      <c r="AS2245" s="98"/>
      <c r="AT2245" s="98"/>
      <c r="AU2245" s="98"/>
      <c r="AV2245" s="98"/>
      <c r="AW2245" s="98"/>
      <c r="AX2245" s="98"/>
      <c r="AY2245" s="98"/>
      <c r="AZ2245" s="98"/>
      <c r="BA2245" s="98"/>
      <c r="BB2245" s="98">
        <v>10</v>
      </c>
      <c r="BC2245" s="98">
        <v>7</v>
      </c>
      <c r="BD2245" s="98"/>
      <c r="BE2245" s="98"/>
      <c r="BF2245" s="98"/>
      <c r="BG2245" s="98"/>
      <c r="BH2245" s="98"/>
      <c r="BI2245" s="98"/>
      <c r="BJ2245" s="98"/>
      <c r="BK2245" s="98"/>
      <c r="BL2245" s="98"/>
      <c r="BM2245" s="98"/>
      <c r="BN2245" s="99"/>
    </row>
    <row r="2246" spans="42:66">
      <c r="AP2246" s="17"/>
      <c r="AQ2246" s="100" t="s">
        <v>147</v>
      </c>
      <c r="AR2246" s="97"/>
      <c r="AS2246" s="98"/>
      <c r="AT2246" s="98"/>
      <c r="AU2246" s="98"/>
      <c r="AV2246" s="98"/>
      <c r="AW2246" s="98"/>
      <c r="AX2246" s="98"/>
      <c r="AY2246" s="98"/>
      <c r="AZ2246" s="98"/>
      <c r="BA2246" s="98"/>
      <c r="BB2246" s="98">
        <v>7</v>
      </c>
      <c r="BC2246" s="98">
        <v>5</v>
      </c>
      <c r="BD2246" s="98"/>
      <c r="BE2246" s="98"/>
      <c r="BF2246" s="98"/>
      <c r="BG2246" s="98"/>
      <c r="BH2246" s="98"/>
      <c r="BI2246" s="98"/>
      <c r="BJ2246" s="98"/>
      <c r="BK2246" s="98"/>
      <c r="BL2246" s="98"/>
      <c r="BM2246" s="98"/>
      <c r="BN2246" s="99"/>
    </row>
    <row r="2247" spans="42:66">
      <c r="AP2247" s="17"/>
      <c r="AQ2247" s="100" t="s">
        <v>148</v>
      </c>
      <c r="AR2247" s="97"/>
      <c r="AS2247" s="98"/>
      <c r="AT2247" s="98"/>
      <c r="AU2247" s="98"/>
      <c r="AV2247" s="98"/>
      <c r="AW2247" s="98"/>
      <c r="AX2247" s="98"/>
      <c r="AY2247" s="98"/>
      <c r="AZ2247" s="98"/>
      <c r="BA2247" s="98"/>
      <c r="BB2247" s="98">
        <v>5</v>
      </c>
      <c r="BC2247" s="98">
        <v>6</v>
      </c>
      <c r="BD2247" s="98"/>
      <c r="BE2247" s="98"/>
      <c r="BF2247" s="98"/>
      <c r="BG2247" s="98"/>
      <c r="BH2247" s="98"/>
      <c r="BI2247" s="98"/>
      <c r="BJ2247" s="98"/>
      <c r="BK2247" s="98"/>
      <c r="BL2247" s="98"/>
      <c r="BM2247" s="98"/>
      <c r="BN2247" s="99"/>
    </row>
    <row r="2248" spans="42:66">
      <c r="AP2248" s="17"/>
      <c r="AQ2248" s="100" t="s">
        <v>149</v>
      </c>
      <c r="AR2248" s="97"/>
      <c r="AS2248" s="98"/>
      <c r="AT2248" s="98"/>
      <c r="AU2248" s="98"/>
      <c r="AV2248" s="98"/>
      <c r="AW2248" s="98"/>
      <c r="AX2248" s="98"/>
      <c r="AY2248" s="98"/>
      <c r="AZ2248" s="98"/>
      <c r="BA2248" s="98"/>
      <c r="BB2248" s="98">
        <v>4</v>
      </c>
      <c r="BC2248" s="98">
        <v>8</v>
      </c>
      <c r="BD2248" s="98"/>
      <c r="BE2248" s="98"/>
      <c r="BF2248" s="98"/>
      <c r="BG2248" s="98"/>
      <c r="BH2248" s="98"/>
      <c r="BI2248" s="98"/>
      <c r="BJ2248" s="98"/>
      <c r="BK2248" s="98"/>
      <c r="BL2248" s="98"/>
      <c r="BM2248" s="98"/>
      <c r="BN2248" s="99"/>
    </row>
    <row r="2249" spans="42:66">
      <c r="AP2249" s="17"/>
      <c r="AQ2249" s="100" t="s">
        <v>150</v>
      </c>
      <c r="AR2249" s="97"/>
      <c r="AS2249" s="98"/>
      <c r="AT2249" s="98"/>
      <c r="AU2249" s="98"/>
      <c r="AV2249" s="98"/>
      <c r="AW2249" s="98"/>
      <c r="AX2249" s="98"/>
      <c r="AY2249" s="98"/>
      <c r="AZ2249" s="98"/>
      <c r="BA2249" s="98"/>
      <c r="BB2249" s="98">
        <v>4</v>
      </c>
      <c r="BC2249" s="98">
        <v>5</v>
      </c>
      <c r="BD2249" s="98"/>
      <c r="BE2249" s="98"/>
      <c r="BF2249" s="98"/>
      <c r="BG2249" s="98"/>
      <c r="BH2249" s="98"/>
      <c r="BI2249" s="98"/>
      <c r="BJ2249" s="98"/>
      <c r="BK2249" s="98"/>
      <c r="BL2249" s="98"/>
      <c r="BM2249" s="98"/>
      <c r="BN2249" s="99"/>
    </row>
    <row r="2250" spans="42:66">
      <c r="AP2250" s="17"/>
      <c r="AQ2250" s="100" t="s">
        <v>151</v>
      </c>
      <c r="AR2250" s="97"/>
      <c r="AS2250" s="98"/>
      <c r="AT2250" s="98"/>
      <c r="AU2250" s="98"/>
      <c r="AV2250" s="98"/>
      <c r="AW2250" s="98"/>
      <c r="AX2250" s="98"/>
      <c r="AY2250" s="98"/>
      <c r="AZ2250" s="98"/>
      <c r="BA2250" s="98"/>
      <c r="BB2250" s="98">
        <v>4</v>
      </c>
      <c r="BC2250" s="98">
        <v>4</v>
      </c>
      <c r="BD2250" s="98"/>
      <c r="BE2250" s="98"/>
      <c r="BF2250" s="98"/>
      <c r="BG2250" s="98"/>
      <c r="BH2250" s="98"/>
      <c r="BI2250" s="98"/>
      <c r="BJ2250" s="98"/>
      <c r="BK2250" s="98"/>
      <c r="BL2250" s="98"/>
      <c r="BM2250" s="98"/>
      <c r="BN2250" s="99"/>
    </row>
    <row r="2251" spans="42:66">
      <c r="AP2251" s="17"/>
      <c r="AQ2251" s="100" t="s">
        <v>152</v>
      </c>
      <c r="AR2251" s="97"/>
      <c r="AS2251" s="98"/>
      <c r="AT2251" s="98"/>
      <c r="AU2251" s="98"/>
      <c r="AV2251" s="98"/>
      <c r="AW2251" s="98"/>
      <c r="AX2251" s="98"/>
      <c r="AY2251" s="98"/>
      <c r="AZ2251" s="98"/>
      <c r="BA2251" s="98"/>
      <c r="BB2251" s="98">
        <v>3</v>
      </c>
      <c r="BC2251" s="98">
        <v>4</v>
      </c>
      <c r="BD2251" s="98"/>
      <c r="BE2251" s="98"/>
      <c r="BF2251" s="98"/>
      <c r="BG2251" s="98"/>
      <c r="BH2251" s="98"/>
      <c r="BI2251" s="98"/>
      <c r="BJ2251" s="98"/>
      <c r="BK2251" s="98"/>
      <c r="BL2251" s="98"/>
      <c r="BM2251" s="98"/>
      <c r="BN2251" s="99"/>
    </row>
    <row r="2252" spans="42:66">
      <c r="AP2252" s="17"/>
      <c r="AQ2252" s="100" t="s">
        <v>153</v>
      </c>
      <c r="AR2252" s="97"/>
      <c r="AS2252" s="98"/>
      <c r="AT2252" s="98"/>
      <c r="AU2252" s="98"/>
      <c r="AV2252" s="98"/>
      <c r="AW2252" s="98"/>
      <c r="AX2252" s="98"/>
      <c r="AY2252" s="98"/>
      <c r="AZ2252" s="98"/>
      <c r="BA2252" s="98"/>
      <c r="BB2252" s="98">
        <v>7</v>
      </c>
      <c r="BC2252" s="98">
        <v>6</v>
      </c>
      <c r="BD2252" s="98"/>
      <c r="BE2252" s="98"/>
      <c r="BF2252" s="98"/>
      <c r="BG2252" s="98"/>
      <c r="BH2252" s="98"/>
      <c r="BI2252" s="98"/>
      <c r="BJ2252" s="98"/>
      <c r="BK2252" s="98"/>
      <c r="BL2252" s="98"/>
      <c r="BM2252" s="98"/>
      <c r="BN2252" s="99"/>
    </row>
    <row r="2253" spans="42:66">
      <c r="AP2253" s="17"/>
      <c r="AQ2253" s="100" t="s">
        <v>154</v>
      </c>
      <c r="AR2253" s="97"/>
      <c r="AS2253" s="98"/>
      <c r="AT2253" s="98"/>
      <c r="AU2253" s="98"/>
      <c r="AV2253" s="98"/>
      <c r="AW2253" s="98"/>
      <c r="AX2253" s="98"/>
      <c r="AY2253" s="98"/>
      <c r="AZ2253" s="98"/>
      <c r="BA2253" s="98"/>
      <c r="BB2253" s="98">
        <v>5</v>
      </c>
      <c r="BC2253" s="98">
        <v>6</v>
      </c>
      <c r="BD2253" s="98"/>
      <c r="BE2253" s="98"/>
      <c r="BF2253" s="98"/>
      <c r="BG2253" s="98"/>
      <c r="BH2253" s="98"/>
      <c r="BI2253" s="98"/>
      <c r="BJ2253" s="98"/>
      <c r="BK2253" s="98"/>
      <c r="BL2253" s="98"/>
      <c r="BM2253" s="98"/>
      <c r="BN2253" s="99"/>
    </row>
    <row r="2254" spans="42:66">
      <c r="AP2254" s="17"/>
      <c r="AQ2254" s="100" t="s">
        <v>155</v>
      </c>
      <c r="AR2254" s="97"/>
      <c r="AS2254" s="98"/>
      <c r="AT2254" s="98"/>
      <c r="AU2254" s="98"/>
      <c r="AV2254" s="98"/>
      <c r="AW2254" s="98"/>
      <c r="AX2254" s="98"/>
      <c r="AY2254" s="98"/>
      <c r="AZ2254" s="98"/>
      <c r="BA2254" s="98"/>
      <c r="BB2254" s="98">
        <v>6</v>
      </c>
      <c r="BC2254" s="98">
        <v>5</v>
      </c>
      <c r="BD2254" s="98"/>
      <c r="BE2254" s="98"/>
      <c r="BF2254" s="98"/>
      <c r="BG2254" s="98"/>
      <c r="BH2254" s="98"/>
      <c r="BI2254" s="98"/>
      <c r="BJ2254" s="98"/>
      <c r="BK2254" s="98"/>
      <c r="BL2254" s="98"/>
      <c r="BM2254" s="98"/>
      <c r="BN2254" s="99"/>
    </row>
    <row r="2255" spans="42:66">
      <c r="AP2255" s="17"/>
      <c r="AQ2255" s="100" t="s">
        <v>156</v>
      </c>
      <c r="AR2255" s="97"/>
      <c r="AS2255" s="98"/>
      <c r="AT2255" s="98"/>
      <c r="AU2255" s="98"/>
      <c r="AV2255" s="98"/>
      <c r="AW2255" s="98"/>
      <c r="AX2255" s="98"/>
      <c r="AY2255" s="98"/>
      <c r="AZ2255" s="98"/>
      <c r="BA2255" s="98"/>
      <c r="BB2255" s="98">
        <v>7</v>
      </c>
      <c r="BC2255" s="98">
        <v>4</v>
      </c>
      <c r="BD2255" s="98"/>
      <c r="BE2255" s="98"/>
      <c r="BF2255" s="98"/>
      <c r="BG2255" s="98"/>
      <c r="BH2255" s="98"/>
      <c r="BI2255" s="98"/>
      <c r="BJ2255" s="98"/>
      <c r="BK2255" s="98"/>
      <c r="BL2255" s="98"/>
      <c r="BM2255" s="98"/>
      <c r="BN2255" s="99"/>
    </row>
    <row r="2256" spans="42:66">
      <c r="AP2256" s="68"/>
      <c r="AQ2256" s="104" t="s">
        <v>157</v>
      </c>
      <c r="AR2256" s="101"/>
      <c r="AS2256" s="102"/>
      <c r="AT2256" s="102"/>
      <c r="AU2256" s="102"/>
      <c r="AV2256" s="102"/>
      <c r="AW2256" s="102"/>
      <c r="AX2256" s="102"/>
      <c r="AY2256" s="102"/>
      <c r="AZ2256" s="102"/>
      <c r="BA2256" s="102"/>
      <c r="BB2256" s="102">
        <v>5</v>
      </c>
      <c r="BC2256" s="102">
        <v>7</v>
      </c>
      <c r="BD2256" s="102"/>
      <c r="BE2256" s="102"/>
      <c r="BF2256" s="102"/>
      <c r="BG2256" s="102"/>
      <c r="BH2256" s="102"/>
      <c r="BI2256" s="102"/>
      <c r="BJ2256" s="102"/>
      <c r="BK2256" s="102"/>
      <c r="BL2256" s="102"/>
      <c r="BM2256" s="102"/>
      <c r="BN2256" s="103"/>
    </row>
    <row r="2257" spans="44:61"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</row>
    <row r="2258" spans="44:61"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</row>
    <row r="2259" spans="44:61"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</row>
    <row r="2260" spans="44:61"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</row>
    <row r="2261" spans="44:61"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</row>
    <row r="2262" spans="44:61"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</row>
    <row r="2263" spans="44:61"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</row>
    <row r="2264" spans="44:61"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</row>
    <row r="2265" spans="44:61"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</row>
    <row r="2266" spans="44:61"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</row>
    <row r="2267" spans="44:61"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</row>
    <row r="2268" spans="44:61"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</row>
    <row r="2269" spans="44:61"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</row>
    <row r="2270" spans="44:61"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</row>
    <row r="2271" spans="44:61"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</row>
    <row r="2272" spans="44:61"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</row>
    <row r="2273" spans="44:61"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</row>
    <row r="2274" spans="44:61"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</row>
    <row r="2275" spans="44:61">
      <c r="AR2275"/>
      <c r="AS2275"/>
    </row>
    <row r="2276" spans="44:61">
      <c r="AR2276"/>
      <c r="AS2276"/>
    </row>
    <row r="2277" spans="44:61">
      <c r="AR2277"/>
      <c r="AS2277"/>
    </row>
    <row r="2278" spans="44:61">
      <c r="AR2278"/>
      <c r="AS2278"/>
    </row>
    <row r="2279" spans="44:61">
      <c r="AR2279"/>
      <c r="AS2279"/>
    </row>
    <row r="2280" spans="44:61">
      <c r="AR2280"/>
      <c r="AS2280"/>
    </row>
    <row r="2281" spans="44:61">
      <c r="AR2281"/>
      <c r="AS2281"/>
    </row>
    <row r="2282" spans="44:61">
      <c r="AR2282"/>
      <c r="AS2282"/>
    </row>
    <row r="2283" spans="44:61">
      <c r="AR2283"/>
      <c r="AS2283"/>
    </row>
    <row r="2284" spans="44:61">
      <c r="AR2284"/>
      <c r="AS2284"/>
    </row>
    <row r="2285" spans="44:61">
      <c r="AR2285"/>
      <c r="AS2285"/>
    </row>
    <row r="2286" spans="44:61">
      <c r="AR2286"/>
      <c r="AS2286"/>
    </row>
    <row r="2287" spans="44:61">
      <c r="AR2287"/>
      <c r="AS2287"/>
    </row>
    <row r="2288" spans="44:61">
      <c r="AR2288"/>
      <c r="AS2288"/>
    </row>
    <row r="2289" spans="44:45">
      <c r="AR2289"/>
      <c r="AS2289"/>
    </row>
    <row r="2290" spans="44:45">
      <c r="AR2290"/>
      <c r="AS2290"/>
    </row>
    <row r="2291" spans="44:45">
      <c r="AR2291"/>
      <c r="AS2291"/>
    </row>
    <row r="2292" spans="44:45">
      <c r="AR2292"/>
      <c r="AS2292"/>
    </row>
    <row r="2293" spans="44:45">
      <c r="AR2293"/>
      <c r="AS2293"/>
    </row>
    <row r="2294" spans="44:45">
      <c r="AR2294"/>
      <c r="AS2294"/>
    </row>
    <row r="2295" spans="44:45">
      <c r="AR2295"/>
      <c r="AS2295"/>
    </row>
    <row r="2296" spans="44:45">
      <c r="AR2296"/>
      <c r="AS2296"/>
    </row>
    <row r="2297" spans="44:45">
      <c r="AR2297"/>
      <c r="AS2297"/>
    </row>
    <row r="2298" spans="44:45">
      <c r="AR2298"/>
      <c r="AS2298"/>
    </row>
    <row r="2299" spans="44:45">
      <c r="AR2299"/>
      <c r="AS2299"/>
    </row>
    <row r="2300" spans="44:45">
      <c r="AR2300"/>
      <c r="AS2300"/>
    </row>
    <row r="2301" spans="44:45">
      <c r="AR2301"/>
      <c r="AS2301"/>
    </row>
    <row r="2302" spans="44:45">
      <c r="AR2302"/>
      <c r="AS2302"/>
    </row>
    <row r="2303" spans="44:45">
      <c r="AR2303"/>
      <c r="AS2303"/>
    </row>
    <row r="2304" spans="44:45">
      <c r="AR2304"/>
      <c r="AS2304"/>
    </row>
    <row r="2305" spans="44:45">
      <c r="AR2305"/>
      <c r="AS2305"/>
    </row>
    <row r="2306" spans="44:45">
      <c r="AR2306"/>
      <c r="AS2306"/>
    </row>
    <row r="2307" spans="44:45">
      <c r="AR2307"/>
      <c r="AS2307"/>
    </row>
    <row r="2308" spans="44:45">
      <c r="AR2308"/>
      <c r="AS2308"/>
    </row>
    <row r="2309" spans="44:45">
      <c r="AR2309"/>
      <c r="AS2309"/>
    </row>
    <row r="2310" spans="44:45">
      <c r="AR2310"/>
      <c r="AS2310"/>
    </row>
    <row r="2311" spans="44:45">
      <c r="AR2311"/>
      <c r="AS2311"/>
    </row>
    <row r="2312" spans="44:45">
      <c r="AR2312"/>
      <c r="AS2312"/>
    </row>
    <row r="2313" spans="44:45">
      <c r="AR2313"/>
      <c r="AS2313"/>
    </row>
    <row r="2314" spans="44:45">
      <c r="AR2314"/>
      <c r="AS2314"/>
    </row>
    <row r="2315" spans="44:45">
      <c r="AR2315"/>
      <c r="AS2315"/>
    </row>
    <row r="2316" spans="44:45">
      <c r="AR2316"/>
      <c r="AS2316"/>
    </row>
    <row r="2317" spans="44:45">
      <c r="AR2317"/>
      <c r="AS2317"/>
    </row>
    <row r="2318" spans="44:45">
      <c r="AR2318"/>
      <c r="AS2318"/>
    </row>
    <row r="2319" spans="44:45">
      <c r="AR2319"/>
      <c r="AS2319"/>
    </row>
    <row r="2320" spans="44:45">
      <c r="AR2320"/>
      <c r="AS2320"/>
    </row>
    <row r="2321" spans="44:45">
      <c r="AR2321"/>
      <c r="AS2321"/>
    </row>
    <row r="2322" spans="44:45">
      <c r="AR2322"/>
      <c r="AS2322"/>
    </row>
    <row r="2323" spans="44:45">
      <c r="AR2323"/>
      <c r="AS2323"/>
    </row>
    <row r="2324" spans="44:45">
      <c r="AR2324"/>
      <c r="AS2324"/>
    </row>
    <row r="2325" spans="44:45">
      <c r="AR2325"/>
      <c r="AS2325"/>
    </row>
    <row r="2326" spans="44:45">
      <c r="AR2326"/>
      <c r="AS2326"/>
    </row>
    <row r="2327" spans="44:45">
      <c r="AR2327"/>
      <c r="AS2327"/>
    </row>
    <row r="2328" spans="44:45">
      <c r="AR2328"/>
      <c r="AS2328"/>
    </row>
    <row r="2329" spans="44:45">
      <c r="AR2329"/>
      <c r="AS2329"/>
    </row>
    <row r="2330" spans="44:45">
      <c r="AR2330"/>
      <c r="AS2330"/>
    </row>
    <row r="2331" spans="44:45">
      <c r="AR2331"/>
      <c r="AS2331"/>
    </row>
    <row r="2332" spans="44:45">
      <c r="AR2332"/>
      <c r="AS2332"/>
    </row>
    <row r="2333" spans="44:45">
      <c r="AR2333"/>
      <c r="AS2333"/>
    </row>
    <row r="2334" spans="44:45">
      <c r="AR2334"/>
      <c r="AS2334"/>
    </row>
    <row r="2335" spans="44:45">
      <c r="AR2335"/>
      <c r="AS2335"/>
    </row>
    <row r="2336" spans="44:45">
      <c r="AR2336"/>
      <c r="AS2336"/>
    </row>
    <row r="2337" spans="44:45">
      <c r="AR2337"/>
      <c r="AS2337"/>
    </row>
    <row r="2338" spans="44:45">
      <c r="AR2338"/>
      <c r="AS2338"/>
    </row>
    <row r="2339" spans="44:45">
      <c r="AR2339"/>
      <c r="AS2339"/>
    </row>
    <row r="2340" spans="44:45">
      <c r="AR2340"/>
      <c r="AS2340"/>
    </row>
    <row r="2341" spans="44:45">
      <c r="AR2341"/>
      <c r="AS2341"/>
    </row>
    <row r="2342" spans="44:45">
      <c r="AR2342"/>
      <c r="AS2342"/>
    </row>
    <row r="2343" spans="44:45">
      <c r="AR2343"/>
      <c r="AS2343"/>
    </row>
    <row r="2344" spans="44:45">
      <c r="AR2344"/>
      <c r="AS2344"/>
    </row>
    <row r="2345" spans="44:45">
      <c r="AR2345"/>
      <c r="AS2345"/>
    </row>
    <row r="2346" spans="44:45">
      <c r="AR2346"/>
      <c r="AS2346"/>
    </row>
    <row r="2347" spans="44:45">
      <c r="AR2347"/>
      <c r="AS2347"/>
    </row>
    <row r="2348" spans="44:45">
      <c r="AR2348"/>
      <c r="AS2348"/>
    </row>
    <row r="2349" spans="44:45">
      <c r="AR2349"/>
      <c r="AS2349"/>
    </row>
    <row r="2350" spans="44:45">
      <c r="AR2350"/>
      <c r="AS2350"/>
    </row>
    <row r="2351" spans="44:45">
      <c r="AR2351"/>
      <c r="AS2351"/>
    </row>
    <row r="2352" spans="44:45">
      <c r="AR2352"/>
      <c r="AS2352"/>
    </row>
    <row r="2353" spans="44:45">
      <c r="AR2353"/>
      <c r="AS2353"/>
    </row>
    <row r="2354" spans="44:45">
      <c r="AR2354"/>
      <c r="AS2354"/>
    </row>
    <row r="2355" spans="44:45">
      <c r="AR2355"/>
      <c r="AS2355"/>
    </row>
    <row r="2356" spans="44:45">
      <c r="AR2356"/>
      <c r="AS2356"/>
    </row>
    <row r="2357" spans="44:45">
      <c r="AR2357"/>
      <c r="AS2357"/>
    </row>
    <row r="2358" spans="44:45">
      <c r="AR2358"/>
      <c r="AS2358"/>
    </row>
    <row r="2359" spans="44:45">
      <c r="AR2359"/>
      <c r="AS2359"/>
    </row>
    <row r="2360" spans="44:45">
      <c r="AR2360"/>
      <c r="AS2360"/>
    </row>
    <row r="2361" spans="44:45">
      <c r="AR2361"/>
      <c r="AS2361"/>
    </row>
    <row r="2362" spans="44:45">
      <c r="AR2362"/>
      <c r="AS2362"/>
    </row>
    <row r="2363" spans="44:45">
      <c r="AR2363"/>
      <c r="AS2363"/>
    </row>
    <row r="2364" spans="44:45">
      <c r="AR2364"/>
      <c r="AS2364"/>
    </row>
    <row r="2365" spans="44:45">
      <c r="AR2365"/>
      <c r="AS2365"/>
    </row>
    <row r="2366" spans="44:45">
      <c r="AR2366"/>
      <c r="AS2366"/>
    </row>
    <row r="2367" spans="44:45">
      <c r="AR2367"/>
      <c r="AS2367"/>
    </row>
    <row r="2368" spans="44:45">
      <c r="AR2368"/>
      <c r="AS2368"/>
    </row>
    <row r="2369" spans="44:45">
      <c r="AR2369"/>
      <c r="AS2369"/>
    </row>
    <row r="2370" spans="44:45">
      <c r="AR2370"/>
      <c r="AS2370"/>
    </row>
    <row r="2371" spans="44:45">
      <c r="AR2371"/>
      <c r="AS2371"/>
    </row>
    <row r="2372" spans="44:45">
      <c r="AR2372"/>
      <c r="AS2372"/>
    </row>
    <row r="2373" spans="44:45">
      <c r="AR2373"/>
      <c r="AS2373"/>
    </row>
    <row r="2374" spans="44:45">
      <c r="AR2374"/>
      <c r="AS2374"/>
    </row>
    <row r="2375" spans="44:45">
      <c r="AR2375"/>
      <c r="AS2375"/>
    </row>
    <row r="2376" spans="44:45">
      <c r="AR2376"/>
      <c r="AS2376"/>
    </row>
    <row r="2377" spans="44:45">
      <c r="AR2377"/>
      <c r="AS2377"/>
    </row>
    <row r="2378" spans="44:45">
      <c r="AR2378"/>
      <c r="AS2378"/>
    </row>
    <row r="2379" spans="44:45">
      <c r="AR2379"/>
      <c r="AS2379"/>
    </row>
    <row r="2380" spans="44:45">
      <c r="AR2380"/>
      <c r="AS2380"/>
    </row>
    <row r="2381" spans="44:45">
      <c r="AR2381"/>
      <c r="AS2381"/>
    </row>
    <row r="2382" spans="44:45">
      <c r="AR2382"/>
      <c r="AS2382"/>
    </row>
    <row r="2383" spans="44:45">
      <c r="AR2383"/>
      <c r="AS2383"/>
    </row>
    <row r="2384" spans="44:45">
      <c r="AR2384"/>
      <c r="AS2384"/>
    </row>
    <row r="2385" spans="44:45">
      <c r="AR2385"/>
      <c r="AS2385"/>
    </row>
    <row r="2386" spans="44:45">
      <c r="AR2386"/>
      <c r="AS2386"/>
    </row>
    <row r="2387" spans="44:45">
      <c r="AR2387"/>
      <c r="AS2387"/>
    </row>
    <row r="2388" spans="44:45">
      <c r="AR2388"/>
      <c r="AS2388"/>
    </row>
    <row r="2389" spans="44:45">
      <c r="AR2389"/>
      <c r="AS2389"/>
    </row>
    <row r="2390" spans="44:45">
      <c r="AR2390"/>
      <c r="AS2390"/>
    </row>
    <row r="2391" spans="44:45">
      <c r="AR2391"/>
      <c r="AS2391"/>
    </row>
    <row r="2392" spans="44:45">
      <c r="AR2392"/>
      <c r="AS2392"/>
    </row>
    <row r="2393" spans="44:45">
      <c r="AR2393"/>
      <c r="AS2393"/>
    </row>
    <row r="2394" spans="44:45">
      <c r="AR2394"/>
      <c r="AS2394"/>
    </row>
    <row r="2395" spans="44:45">
      <c r="AR2395"/>
      <c r="AS2395"/>
    </row>
    <row r="2396" spans="44:45">
      <c r="AR2396"/>
      <c r="AS2396"/>
    </row>
    <row r="2397" spans="44:45">
      <c r="AR2397"/>
      <c r="AS2397"/>
    </row>
    <row r="2398" spans="44:45">
      <c r="AR2398"/>
      <c r="AS2398"/>
    </row>
    <row r="2399" spans="44:45">
      <c r="AR2399"/>
      <c r="AS2399"/>
    </row>
    <row r="2400" spans="44:45">
      <c r="AR2400"/>
      <c r="AS2400"/>
    </row>
    <row r="2401" spans="44:45">
      <c r="AR2401"/>
      <c r="AS2401"/>
    </row>
    <row r="2402" spans="44:45">
      <c r="AR2402"/>
      <c r="AS2402"/>
    </row>
    <row r="2403" spans="44:45">
      <c r="AR2403"/>
      <c r="AS2403"/>
    </row>
    <row r="2404" spans="44:45">
      <c r="AR2404"/>
      <c r="AS2404"/>
    </row>
    <row r="2405" spans="44:45">
      <c r="AR2405"/>
      <c r="AS2405"/>
    </row>
    <row r="2406" spans="44:45">
      <c r="AR2406"/>
      <c r="AS2406"/>
    </row>
    <row r="2407" spans="44:45">
      <c r="AR2407"/>
      <c r="AS2407"/>
    </row>
    <row r="2408" spans="44:45">
      <c r="AR2408"/>
      <c r="AS2408"/>
    </row>
    <row r="2409" spans="44:45">
      <c r="AR2409"/>
      <c r="AS2409"/>
    </row>
    <row r="2410" spans="44:45">
      <c r="AR2410"/>
      <c r="AS2410"/>
    </row>
    <row r="2411" spans="44:45">
      <c r="AR2411"/>
      <c r="AS2411"/>
    </row>
    <row r="2412" spans="44:45">
      <c r="AR2412"/>
      <c r="AS2412"/>
    </row>
    <row r="2413" spans="44:45">
      <c r="AR2413"/>
      <c r="AS2413"/>
    </row>
    <row r="2414" spans="44:45">
      <c r="AR2414"/>
      <c r="AS2414"/>
    </row>
    <row r="2415" spans="44:45">
      <c r="AR2415"/>
      <c r="AS2415"/>
    </row>
    <row r="2416" spans="44:45">
      <c r="AR2416"/>
      <c r="AS2416"/>
    </row>
    <row r="2417" spans="44:45">
      <c r="AR2417"/>
      <c r="AS2417"/>
    </row>
    <row r="2418" spans="44:45">
      <c r="AR2418"/>
      <c r="AS2418"/>
    </row>
    <row r="2419" spans="44:45">
      <c r="AR2419"/>
      <c r="AS2419"/>
    </row>
    <row r="2420" spans="44:45">
      <c r="AR2420"/>
      <c r="AS2420"/>
    </row>
    <row r="2421" spans="44:45">
      <c r="AR2421"/>
      <c r="AS2421"/>
    </row>
    <row r="2422" spans="44:45">
      <c r="AR2422"/>
      <c r="AS2422"/>
    </row>
    <row r="2423" spans="44:45">
      <c r="AR2423"/>
      <c r="AS2423"/>
    </row>
    <row r="2424" spans="44:45">
      <c r="AR2424"/>
      <c r="AS2424"/>
    </row>
    <row r="2425" spans="44:45">
      <c r="AR2425"/>
      <c r="AS2425"/>
    </row>
    <row r="2426" spans="44:45">
      <c r="AR2426"/>
      <c r="AS2426"/>
    </row>
    <row r="2427" spans="44:45">
      <c r="AR2427"/>
      <c r="AS2427"/>
    </row>
    <row r="2428" spans="44:45">
      <c r="AR2428"/>
      <c r="AS2428"/>
    </row>
    <row r="2429" spans="44:45">
      <c r="AR2429"/>
      <c r="AS2429"/>
    </row>
    <row r="2430" spans="44:45">
      <c r="AR2430"/>
      <c r="AS2430"/>
    </row>
    <row r="2431" spans="44:45">
      <c r="AR2431"/>
      <c r="AS2431"/>
    </row>
    <row r="2432" spans="44:45">
      <c r="AR2432"/>
      <c r="AS2432"/>
    </row>
    <row r="2433" spans="44:45">
      <c r="AR2433"/>
      <c r="AS2433"/>
    </row>
    <row r="2434" spans="44:45">
      <c r="AR2434"/>
      <c r="AS2434"/>
    </row>
    <row r="2435" spans="44:45">
      <c r="AR2435"/>
      <c r="AS2435"/>
    </row>
    <row r="2436" spans="44:45">
      <c r="AR2436"/>
      <c r="AS2436"/>
    </row>
    <row r="2437" spans="44:45">
      <c r="AR2437"/>
      <c r="AS2437"/>
    </row>
    <row r="2438" spans="44:45">
      <c r="AR2438"/>
      <c r="AS2438"/>
    </row>
    <row r="2439" spans="44:45">
      <c r="AR2439"/>
      <c r="AS2439"/>
    </row>
    <row r="2440" spans="44:45">
      <c r="AR2440"/>
      <c r="AS2440"/>
    </row>
    <row r="2441" spans="44:45">
      <c r="AR2441"/>
      <c r="AS2441"/>
    </row>
    <row r="2442" spans="44:45">
      <c r="AR2442"/>
      <c r="AS2442"/>
    </row>
    <row r="2443" spans="44:45">
      <c r="AR2443"/>
      <c r="AS2443"/>
    </row>
    <row r="2444" spans="44:45">
      <c r="AR2444"/>
      <c r="AS2444"/>
    </row>
    <row r="2445" spans="44:45">
      <c r="AR2445"/>
      <c r="AS2445"/>
    </row>
    <row r="2446" spans="44:45">
      <c r="AR2446"/>
      <c r="AS2446"/>
    </row>
    <row r="2447" spans="44:45">
      <c r="AR2447"/>
      <c r="AS2447"/>
    </row>
    <row r="2448" spans="44:45">
      <c r="AR2448"/>
      <c r="AS2448"/>
    </row>
    <row r="2449" spans="44:45">
      <c r="AR2449"/>
      <c r="AS2449"/>
    </row>
    <row r="2450" spans="44:45">
      <c r="AR2450"/>
      <c r="AS2450"/>
    </row>
    <row r="2451" spans="44:45">
      <c r="AR2451"/>
      <c r="AS2451"/>
    </row>
    <row r="2452" spans="44:45">
      <c r="AR2452"/>
      <c r="AS2452"/>
    </row>
    <row r="2453" spans="44:45">
      <c r="AR2453"/>
      <c r="AS2453"/>
    </row>
    <row r="2454" spans="44:45">
      <c r="AR2454"/>
      <c r="AS2454"/>
    </row>
    <row r="2455" spans="44:45">
      <c r="AR2455"/>
      <c r="AS2455"/>
    </row>
    <row r="2456" spans="44:45">
      <c r="AR2456"/>
      <c r="AS2456"/>
    </row>
    <row r="2457" spans="44:45">
      <c r="AR2457"/>
      <c r="AS2457"/>
    </row>
    <row r="2458" spans="44:45">
      <c r="AR2458"/>
      <c r="AS2458"/>
    </row>
    <row r="2459" spans="44:45">
      <c r="AR2459"/>
      <c r="AS2459"/>
    </row>
    <row r="2460" spans="44:45">
      <c r="AR2460"/>
      <c r="AS2460"/>
    </row>
    <row r="2461" spans="44:45">
      <c r="AR2461"/>
      <c r="AS2461"/>
    </row>
    <row r="2462" spans="44:45">
      <c r="AR2462"/>
      <c r="AS2462"/>
    </row>
    <row r="2463" spans="44:45">
      <c r="AR2463"/>
      <c r="AS2463"/>
    </row>
    <row r="2464" spans="44:45">
      <c r="AR2464"/>
      <c r="AS2464"/>
    </row>
    <row r="2465" spans="44:45">
      <c r="AR2465"/>
      <c r="AS2465"/>
    </row>
    <row r="2466" spans="44:45">
      <c r="AR2466"/>
      <c r="AS2466"/>
    </row>
    <row r="2467" spans="44:45">
      <c r="AR2467"/>
      <c r="AS2467"/>
    </row>
    <row r="2468" spans="44:45">
      <c r="AR2468"/>
      <c r="AS2468"/>
    </row>
    <row r="2469" spans="44:45">
      <c r="AR2469"/>
      <c r="AS2469"/>
    </row>
    <row r="2470" spans="44:45">
      <c r="AR2470"/>
      <c r="AS2470"/>
    </row>
    <row r="2471" spans="44:45">
      <c r="AR2471"/>
      <c r="AS2471"/>
    </row>
    <row r="2472" spans="44:45">
      <c r="AR2472"/>
      <c r="AS2472"/>
    </row>
    <row r="2473" spans="44:45">
      <c r="AR2473"/>
      <c r="AS2473"/>
    </row>
    <row r="2474" spans="44:45">
      <c r="AR2474"/>
      <c r="AS2474"/>
    </row>
    <row r="2475" spans="44:45">
      <c r="AR2475"/>
      <c r="AS2475"/>
    </row>
    <row r="2476" spans="44:45">
      <c r="AR2476"/>
      <c r="AS2476"/>
    </row>
    <row r="2477" spans="44:45">
      <c r="AR2477"/>
      <c r="AS2477"/>
    </row>
    <row r="2478" spans="44:45">
      <c r="AR2478"/>
      <c r="AS2478"/>
    </row>
    <row r="2479" spans="44:45">
      <c r="AR2479"/>
      <c r="AS2479"/>
    </row>
    <row r="2480" spans="44:45">
      <c r="AR2480"/>
      <c r="AS2480"/>
    </row>
    <row r="2481" spans="44:45">
      <c r="AR2481"/>
      <c r="AS2481"/>
    </row>
    <row r="2482" spans="44:45">
      <c r="AR2482"/>
      <c r="AS2482"/>
    </row>
    <row r="2483" spans="44:45">
      <c r="AR2483"/>
      <c r="AS2483"/>
    </row>
    <row r="2484" spans="44:45">
      <c r="AR2484"/>
      <c r="AS2484"/>
    </row>
    <row r="2485" spans="44:45">
      <c r="AR2485"/>
      <c r="AS2485"/>
    </row>
    <row r="2486" spans="44:45">
      <c r="AR2486"/>
      <c r="AS2486"/>
    </row>
    <row r="2487" spans="44:45">
      <c r="AR2487"/>
      <c r="AS2487"/>
    </row>
    <row r="2488" spans="44:45">
      <c r="AR2488"/>
      <c r="AS2488"/>
    </row>
    <row r="2489" spans="44:45">
      <c r="AR2489"/>
      <c r="AS2489"/>
    </row>
    <row r="2490" spans="44:45">
      <c r="AR2490"/>
      <c r="AS2490"/>
    </row>
    <row r="2491" spans="44:45">
      <c r="AR2491"/>
      <c r="AS2491"/>
    </row>
    <row r="2492" spans="44:45">
      <c r="AR2492"/>
      <c r="AS2492"/>
    </row>
    <row r="2493" spans="44:45">
      <c r="AR2493"/>
      <c r="AS2493"/>
    </row>
    <row r="2494" spans="44:45">
      <c r="AR2494"/>
      <c r="AS2494"/>
    </row>
    <row r="2495" spans="44:45">
      <c r="AR2495"/>
      <c r="AS2495"/>
    </row>
    <row r="2496" spans="44:45">
      <c r="AR2496"/>
      <c r="AS2496"/>
    </row>
    <row r="2497" spans="44:45">
      <c r="AR2497"/>
      <c r="AS2497"/>
    </row>
    <row r="2498" spans="44:45">
      <c r="AR2498"/>
      <c r="AS2498"/>
    </row>
    <row r="2499" spans="44:45">
      <c r="AR2499"/>
      <c r="AS2499"/>
    </row>
    <row r="2500" spans="44:45">
      <c r="AR2500"/>
      <c r="AS2500"/>
    </row>
    <row r="2501" spans="44:45">
      <c r="AR2501"/>
      <c r="AS2501"/>
    </row>
    <row r="2502" spans="44:45">
      <c r="AR2502"/>
      <c r="AS2502"/>
    </row>
    <row r="2503" spans="44:45">
      <c r="AR2503"/>
      <c r="AS2503"/>
    </row>
    <row r="2504" spans="44:45">
      <c r="AR2504"/>
      <c r="AS2504"/>
    </row>
    <row r="2505" spans="44:45">
      <c r="AR2505"/>
      <c r="AS2505"/>
    </row>
    <row r="2506" spans="44:45">
      <c r="AR2506"/>
      <c r="AS2506"/>
    </row>
    <row r="2507" spans="44:45">
      <c r="AR2507"/>
      <c r="AS2507"/>
    </row>
    <row r="2508" spans="44:45">
      <c r="AR2508"/>
      <c r="AS2508"/>
    </row>
    <row r="2509" spans="44:45">
      <c r="AR2509"/>
      <c r="AS2509"/>
    </row>
    <row r="2510" spans="44:45">
      <c r="AR2510"/>
      <c r="AS2510"/>
    </row>
    <row r="2511" spans="44:45">
      <c r="AR2511"/>
      <c r="AS2511"/>
    </row>
    <row r="2512" spans="44:45">
      <c r="AR2512"/>
      <c r="AS2512"/>
    </row>
    <row r="2513" spans="44:45">
      <c r="AR2513"/>
      <c r="AS2513"/>
    </row>
    <row r="2514" spans="44:45">
      <c r="AR2514"/>
      <c r="AS2514"/>
    </row>
    <row r="2515" spans="44:45">
      <c r="AR2515"/>
      <c r="AS2515"/>
    </row>
    <row r="2516" spans="44:45">
      <c r="AR2516"/>
      <c r="AS2516"/>
    </row>
    <row r="2517" spans="44:45">
      <c r="AR2517"/>
      <c r="AS2517"/>
    </row>
    <row r="2518" spans="44:45">
      <c r="AR2518"/>
      <c r="AS2518"/>
    </row>
    <row r="2519" spans="44:45">
      <c r="AR2519"/>
      <c r="AS2519"/>
    </row>
    <row r="2520" spans="44:45">
      <c r="AR2520"/>
      <c r="AS2520"/>
    </row>
    <row r="2521" spans="44:45">
      <c r="AR2521"/>
      <c r="AS2521"/>
    </row>
    <row r="2522" spans="44:45">
      <c r="AR2522"/>
      <c r="AS2522"/>
    </row>
    <row r="2523" spans="44:45">
      <c r="AR2523"/>
      <c r="AS2523"/>
    </row>
    <row r="2524" spans="44:45">
      <c r="AR2524"/>
      <c r="AS2524"/>
    </row>
    <row r="2525" spans="44:45">
      <c r="AR2525"/>
      <c r="AS2525"/>
    </row>
    <row r="2526" spans="44:45">
      <c r="AR2526"/>
      <c r="AS2526"/>
    </row>
    <row r="2527" spans="44:45">
      <c r="AR2527"/>
      <c r="AS2527"/>
    </row>
    <row r="2528" spans="44:45">
      <c r="AR2528"/>
      <c r="AS2528"/>
    </row>
    <row r="2529" spans="44:45">
      <c r="AR2529"/>
      <c r="AS2529"/>
    </row>
    <row r="2530" spans="44:45">
      <c r="AR2530"/>
      <c r="AS2530"/>
    </row>
    <row r="2531" spans="44:45">
      <c r="AR2531"/>
      <c r="AS2531"/>
    </row>
    <row r="2532" spans="44:45">
      <c r="AR2532"/>
      <c r="AS2532"/>
    </row>
    <row r="2533" spans="44:45">
      <c r="AR2533"/>
      <c r="AS2533"/>
    </row>
    <row r="2534" spans="44:45">
      <c r="AR2534"/>
      <c r="AS2534"/>
    </row>
    <row r="2535" spans="44:45">
      <c r="AR2535"/>
      <c r="AS2535"/>
    </row>
    <row r="2536" spans="44:45">
      <c r="AR2536"/>
      <c r="AS2536"/>
    </row>
    <row r="2537" spans="44:45">
      <c r="AR2537"/>
      <c r="AS2537"/>
    </row>
    <row r="2538" spans="44:45">
      <c r="AR2538"/>
      <c r="AS2538"/>
    </row>
    <row r="2539" spans="44:45">
      <c r="AR2539"/>
      <c r="AS2539"/>
    </row>
    <row r="2540" spans="44:45">
      <c r="AR2540"/>
      <c r="AS2540"/>
    </row>
    <row r="2541" spans="44:45">
      <c r="AR2541"/>
      <c r="AS2541"/>
    </row>
    <row r="2542" spans="44:45">
      <c r="AR2542"/>
      <c r="AS2542"/>
    </row>
    <row r="2543" spans="44:45">
      <c r="AR2543"/>
      <c r="AS2543"/>
    </row>
    <row r="2544" spans="44:45">
      <c r="AR2544"/>
      <c r="AS2544"/>
    </row>
    <row r="2545" spans="44:45">
      <c r="AR2545"/>
      <c r="AS2545"/>
    </row>
    <row r="2546" spans="44:45">
      <c r="AR2546"/>
      <c r="AS2546"/>
    </row>
    <row r="2547" spans="44:45">
      <c r="AR2547"/>
      <c r="AS2547"/>
    </row>
    <row r="2548" spans="44:45">
      <c r="AR2548"/>
      <c r="AS2548"/>
    </row>
    <row r="2549" spans="44:45">
      <c r="AR2549"/>
      <c r="AS2549"/>
    </row>
    <row r="2550" spans="44:45">
      <c r="AR2550"/>
      <c r="AS2550"/>
    </row>
    <row r="2551" spans="44:45">
      <c r="AR2551"/>
      <c r="AS2551"/>
    </row>
    <row r="2552" spans="44:45">
      <c r="AR2552"/>
      <c r="AS2552"/>
    </row>
    <row r="2553" spans="44:45">
      <c r="AR2553"/>
      <c r="AS2553"/>
    </row>
    <row r="2554" spans="44:45">
      <c r="AR2554"/>
      <c r="AS2554"/>
    </row>
    <row r="2555" spans="44:45">
      <c r="AR2555"/>
      <c r="AS2555"/>
    </row>
    <row r="2556" spans="44:45">
      <c r="AR2556"/>
      <c r="AS2556"/>
    </row>
    <row r="2557" spans="44:45">
      <c r="AR2557"/>
      <c r="AS2557"/>
    </row>
    <row r="2558" spans="44:45">
      <c r="AR2558"/>
      <c r="AS2558"/>
    </row>
    <row r="2559" spans="44:45">
      <c r="AR2559"/>
      <c r="AS2559"/>
    </row>
    <row r="2560" spans="44:45">
      <c r="AR2560"/>
      <c r="AS2560"/>
    </row>
    <row r="2561" spans="44:45">
      <c r="AR2561"/>
      <c r="AS2561"/>
    </row>
    <row r="2562" spans="44:45">
      <c r="AR2562"/>
      <c r="AS2562"/>
    </row>
    <row r="2563" spans="44:45">
      <c r="AR2563"/>
      <c r="AS2563"/>
    </row>
    <row r="2564" spans="44:45">
      <c r="AR2564"/>
      <c r="AS2564"/>
    </row>
    <row r="2565" spans="44:45">
      <c r="AR2565"/>
      <c r="AS2565"/>
    </row>
    <row r="2566" spans="44:45">
      <c r="AR2566"/>
      <c r="AS2566"/>
    </row>
    <row r="2567" spans="44:45">
      <c r="AR2567"/>
      <c r="AS2567"/>
    </row>
    <row r="2568" spans="44:45">
      <c r="AR2568"/>
      <c r="AS2568"/>
    </row>
    <row r="2569" spans="44:45">
      <c r="AR2569"/>
      <c r="AS2569"/>
    </row>
    <row r="2570" spans="44:45">
      <c r="AR2570"/>
      <c r="AS2570"/>
    </row>
    <row r="2571" spans="44:45">
      <c r="AR2571"/>
      <c r="AS2571"/>
    </row>
    <row r="2572" spans="44:45">
      <c r="AR2572"/>
      <c r="AS2572"/>
    </row>
    <row r="2573" spans="44:45">
      <c r="AR2573"/>
      <c r="AS2573"/>
    </row>
    <row r="2574" spans="44:45">
      <c r="AR2574"/>
      <c r="AS2574"/>
    </row>
    <row r="2575" spans="44:45">
      <c r="AR2575"/>
      <c r="AS2575"/>
    </row>
    <row r="2576" spans="44:45">
      <c r="AR2576"/>
      <c r="AS2576"/>
    </row>
    <row r="2577" spans="44:45">
      <c r="AR2577"/>
      <c r="AS2577"/>
    </row>
    <row r="2578" spans="44:45">
      <c r="AR2578"/>
      <c r="AS2578"/>
    </row>
    <row r="2579" spans="44:45">
      <c r="AR2579"/>
      <c r="AS2579"/>
    </row>
    <row r="2580" spans="44:45">
      <c r="AR2580"/>
      <c r="AS2580"/>
    </row>
    <row r="2581" spans="44:45">
      <c r="AR2581"/>
      <c r="AS2581"/>
    </row>
    <row r="2582" spans="44:45">
      <c r="AR2582"/>
      <c r="AS2582"/>
    </row>
    <row r="2583" spans="44:45">
      <c r="AR2583"/>
      <c r="AS2583"/>
    </row>
    <row r="2584" spans="44:45">
      <c r="AR2584"/>
      <c r="AS2584"/>
    </row>
    <row r="2585" spans="44:45">
      <c r="AR2585"/>
      <c r="AS2585"/>
    </row>
    <row r="2586" spans="44:45">
      <c r="AR2586"/>
      <c r="AS2586"/>
    </row>
    <row r="2587" spans="44:45">
      <c r="AR2587"/>
      <c r="AS2587"/>
    </row>
    <row r="2588" spans="44:45">
      <c r="AR2588"/>
      <c r="AS2588"/>
    </row>
    <row r="2589" spans="44:45">
      <c r="AR2589"/>
      <c r="AS2589"/>
    </row>
    <row r="2590" spans="44:45">
      <c r="AR2590"/>
      <c r="AS2590"/>
    </row>
    <row r="2591" spans="44:45">
      <c r="AR2591"/>
      <c r="AS2591"/>
    </row>
    <row r="2592" spans="44:45">
      <c r="AR2592"/>
      <c r="AS2592"/>
    </row>
    <row r="2593" spans="44:45">
      <c r="AR2593"/>
      <c r="AS2593"/>
    </row>
    <row r="2594" spans="44:45">
      <c r="AR2594"/>
      <c r="AS2594"/>
    </row>
    <row r="2595" spans="44:45">
      <c r="AR2595"/>
      <c r="AS2595"/>
    </row>
    <row r="2596" spans="44:45">
      <c r="AR2596"/>
      <c r="AS2596"/>
    </row>
    <row r="2597" spans="44:45">
      <c r="AR2597"/>
      <c r="AS2597"/>
    </row>
    <row r="2598" spans="44:45">
      <c r="AR2598"/>
      <c r="AS2598"/>
    </row>
    <row r="2599" spans="44:45">
      <c r="AR2599"/>
      <c r="AS2599"/>
    </row>
    <row r="2600" spans="44:45">
      <c r="AR2600"/>
      <c r="AS2600"/>
    </row>
    <row r="2601" spans="44:45">
      <c r="AR2601"/>
      <c r="AS2601"/>
    </row>
    <row r="2602" spans="44:45">
      <c r="AR2602"/>
      <c r="AS2602"/>
    </row>
    <row r="2603" spans="44:45">
      <c r="AR2603"/>
      <c r="AS2603"/>
    </row>
    <row r="2604" spans="44:45">
      <c r="AR2604"/>
      <c r="AS2604"/>
    </row>
    <row r="2605" spans="44:45">
      <c r="AR2605"/>
      <c r="AS2605"/>
    </row>
    <row r="2606" spans="44:45">
      <c r="AR2606"/>
      <c r="AS2606"/>
    </row>
    <row r="2607" spans="44:45">
      <c r="AR2607"/>
      <c r="AS2607"/>
    </row>
    <row r="2608" spans="44:45">
      <c r="AR2608"/>
      <c r="AS2608"/>
    </row>
    <row r="2609" spans="44:45">
      <c r="AR2609"/>
      <c r="AS2609"/>
    </row>
    <row r="2610" spans="44:45">
      <c r="AR2610"/>
      <c r="AS2610"/>
    </row>
    <row r="2611" spans="44:45">
      <c r="AR2611"/>
      <c r="AS2611"/>
    </row>
    <row r="2612" spans="44:45">
      <c r="AR2612"/>
      <c r="AS2612"/>
    </row>
    <row r="2613" spans="44:45">
      <c r="AR2613"/>
      <c r="AS2613"/>
    </row>
    <row r="2614" spans="44:45">
      <c r="AR2614"/>
      <c r="AS2614"/>
    </row>
    <row r="2615" spans="44:45">
      <c r="AR2615"/>
      <c r="AS2615"/>
    </row>
    <row r="2616" spans="44:45">
      <c r="AR2616"/>
      <c r="AS2616"/>
    </row>
    <row r="2617" spans="44:45">
      <c r="AR2617"/>
      <c r="AS2617"/>
    </row>
    <row r="2618" spans="44:45">
      <c r="AR2618"/>
      <c r="AS2618"/>
    </row>
    <row r="2619" spans="44:45">
      <c r="AR2619"/>
      <c r="AS2619"/>
    </row>
    <row r="2620" spans="44:45">
      <c r="AR2620"/>
      <c r="AS2620"/>
    </row>
    <row r="2621" spans="44:45">
      <c r="AR2621"/>
      <c r="AS2621"/>
    </row>
    <row r="2622" spans="44:45">
      <c r="AR2622"/>
      <c r="AS2622"/>
    </row>
    <row r="2623" spans="44:45">
      <c r="AR2623"/>
      <c r="AS2623"/>
    </row>
    <row r="2624" spans="44:45">
      <c r="AR2624"/>
      <c r="AS2624"/>
    </row>
    <row r="2625" spans="44:45">
      <c r="AR2625"/>
      <c r="AS2625"/>
    </row>
    <row r="2626" spans="44:45">
      <c r="AR2626"/>
      <c r="AS2626"/>
    </row>
    <row r="2627" spans="44:45">
      <c r="AR2627"/>
      <c r="AS2627"/>
    </row>
    <row r="2628" spans="44:45">
      <c r="AR2628"/>
      <c r="AS2628"/>
    </row>
    <row r="2629" spans="44:45">
      <c r="AR2629"/>
      <c r="AS2629"/>
    </row>
    <row r="2630" spans="44:45">
      <c r="AR2630"/>
      <c r="AS2630"/>
    </row>
    <row r="2631" spans="44:45">
      <c r="AR2631"/>
      <c r="AS2631"/>
    </row>
    <row r="2632" spans="44:45">
      <c r="AR2632"/>
      <c r="AS2632"/>
    </row>
    <row r="2633" spans="44:45">
      <c r="AR2633"/>
      <c r="AS2633"/>
    </row>
    <row r="2634" spans="44:45">
      <c r="AR2634"/>
      <c r="AS2634"/>
    </row>
    <row r="2635" spans="44:45">
      <c r="AR2635"/>
      <c r="AS2635"/>
    </row>
    <row r="2636" spans="44:45">
      <c r="AR2636"/>
      <c r="AS2636"/>
    </row>
    <row r="2637" spans="44:45">
      <c r="AR2637"/>
      <c r="AS2637"/>
    </row>
    <row r="2638" spans="44:45">
      <c r="AR2638"/>
      <c r="AS2638"/>
    </row>
    <row r="2639" spans="44:45">
      <c r="AR2639"/>
      <c r="AS2639"/>
    </row>
    <row r="2640" spans="44:45">
      <c r="AR2640"/>
      <c r="AS2640"/>
    </row>
    <row r="2641" spans="44:45">
      <c r="AR2641"/>
      <c r="AS2641"/>
    </row>
    <row r="2642" spans="44:45">
      <c r="AR2642"/>
      <c r="AS2642"/>
    </row>
    <row r="2643" spans="44:45">
      <c r="AR2643"/>
      <c r="AS2643"/>
    </row>
    <row r="2644" spans="44:45">
      <c r="AR2644"/>
      <c r="AS2644"/>
    </row>
    <row r="2645" spans="44:45">
      <c r="AR2645"/>
      <c r="AS2645"/>
    </row>
    <row r="2646" spans="44:45">
      <c r="AR2646"/>
      <c r="AS2646"/>
    </row>
    <row r="2647" spans="44:45">
      <c r="AR2647"/>
      <c r="AS2647"/>
    </row>
    <row r="2648" spans="44:45">
      <c r="AR2648"/>
      <c r="AS2648"/>
    </row>
    <row r="2649" spans="44:45">
      <c r="AR2649"/>
      <c r="AS2649"/>
    </row>
    <row r="2650" spans="44:45">
      <c r="AR2650"/>
      <c r="AS2650"/>
    </row>
    <row r="2651" spans="44:45">
      <c r="AR2651"/>
      <c r="AS2651"/>
    </row>
    <row r="2652" spans="44:45">
      <c r="AR2652"/>
      <c r="AS2652"/>
    </row>
    <row r="2653" spans="44:45">
      <c r="AR2653"/>
      <c r="AS2653"/>
    </row>
    <row r="2654" spans="44:45">
      <c r="AR2654"/>
      <c r="AS2654"/>
    </row>
    <row r="2655" spans="44:45">
      <c r="AR2655"/>
      <c r="AS2655"/>
    </row>
    <row r="2656" spans="44:45">
      <c r="AR2656"/>
      <c r="AS2656"/>
    </row>
    <row r="2657" spans="44:45">
      <c r="AR2657"/>
      <c r="AS2657"/>
    </row>
    <row r="2658" spans="44:45">
      <c r="AR2658"/>
      <c r="AS2658"/>
    </row>
    <row r="2659" spans="44:45">
      <c r="AR2659"/>
      <c r="AS2659"/>
    </row>
    <row r="2660" spans="44:45">
      <c r="AR2660"/>
      <c r="AS2660"/>
    </row>
    <row r="2661" spans="44:45">
      <c r="AR2661"/>
      <c r="AS2661"/>
    </row>
    <row r="2662" spans="44:45">
      <c r="AR2662"/>
      <c r="AS2662"/>
    </row>
    <row r="2663" spans="44:45">
      <c r="AR2663"/>
      <c r="AS2663"/>
    </row>
    <row r="2664" spans="44:45">
      <c r="AR2664"/>
      <c r="AS2664"/>
    </row>
    <row r="2665" spans="44:45">
      <c r="AR2665"/>
      <c r="AS2665"/>
    </row>
    <row r="2666" spans="44:45">
      <c r="AR2666"/>
      <c r="AS2666"/>
    </row>
    <row r="2667" spans="44:45">
      <c r="AR2667"/>
      <c r="AS2667"/>
    </row>
    <row r="2668" spans="44:45">
      <c r="AR2668"/>
      <c r="AS2668"/>
    </row>
    <row r="2669" spans="44:45">
      <c r="AR2669"/>
      <c r="AS2669"/>
    </row>
    <row r="2670" spans="44:45">
      <c r="AR2670"/>
      <c r="AS2670"/>
    </row>
    <row r="2671" spans="44:45">
      <c r="AR2671"/>
      <c r="AS2671"/>
    </row>
    <row r="2672" spans="44:45">
      <c r="AR2672"/>
      <c r="AS2672"/>
    </row>
    <row r="2673" spans="44:45">
      <c r="AR2673"/>
      <c r="AS2673"/>
    </row>
    <row r="2674" spans="44:45">
      <c r="AR2674"/>
      <c r="AS2674"/>
    </row>
    <row r="2675" spans="44:45">
      <c r="AR2675"/>
      <c r="AS2675"/>
    </row>
    <row r="2676" spans="44:45">
      <c r="AR2676"/>
      <c r="AS2676"/>
    </row>
    <row r="2677" spans="44:45">
      <c r="AR2677"/>
      <c r="AS2677"/>
    </row>
    <row r="2678" spans="44:45">
      <c r="AR2678"/>
      <c r="AS2678"/>
    </row>
    <row r="2679" spans="44:45">
      <c r="AR2679"/>
      <c r="AS2679"/>
    </row>
    <row r="2680" spans="44:45">
      <c r="AR2680"/>
      <c r="AS2680"/>
    </row>
    <row r="2681" spans="44:45">
      <c r="AR2681"/>
      <c r="AS2681"/>
    </row>
    <row r="2682" spans="44:45">
      <c r="AR2682"/>
      <c r="AS2682"/>
    </row>
    <row r="2683" spans="44:45">
      <c r="AR2683"/>
      <c r="AS2683"/>
    </row>
    <row r="2684" spans="44:45">
      <c r="AR2684"/>
      <c r="AS2684"/>
    </row>
    <row r="2685" spans="44:45">
      <c r="AR2685"/>
      <c r="AS2685"/>
    </row>
    <row r="2686" spans="44:45">
      <c r="AR2686"/>
      <c r="AS2686"/>
    </row>
    <row r="2687" spans="44:45">
      <c r="AR2687"/>
      <c r="AS2687"/>
    </row>
    <row r="2688" spans="44:45">
      <c r="AR2688"/>
      <c r="AS2688"/>
    </row>
    <row r="2689" spans="44:45">
      <c r="AR2689"/>
      <c r="AS2689"/>
    </row>
    <row r="2690" spans="44:45">
      <c r="AR2690"/>
      <c r="AS2690"/>
    </row>
    <row r="2691" spans="44:45">
      <c r="AR2691"/>
      <c r="AS2691"/>
    </row>
    <row r="2692" spans="44:45">
      <c r="AR2692"/>
      <c r="AS2692"/>
    </row>
    <row r="2693" spans="44:45">
      <c r="AR2693"/>
      <c r="AS2693"/>
    </row>
    <row r="2694" spans="44:45">
      <c r="AR2694"/>
      <c r="AS2694"/>
    </row>
    <row r="2695" spans="44:45">
      <c r="AR2695"/>
      <c r="AS2695"/>
    </row>
    <row r="2696" spans="44:45">
      <c r="AR2696"/>
      <c r="AS2696"/>
    </row>
    <row r="2697" spans="44:45">
      <c r="AR2697"/>
      <c r="AS2697"/>
    </row>
    <row r="2698" spans="44:45">
      <c r="AR2698"/>
      <c r="AS2698"/>
    </row>
    <row r="2699" spans="44:45">
      <c r="AR2699"/>
      <c r="AS2699"/>
    </row>
    <row r="2700" spans="44:45">
      <c r="AR2700"/>
      <c r="AS2700"/>
    </row>
    <row r="2701" spans="44:45">
      <c r="AR2701"/>
      <c r="AS2701"/>
    </row>
    <row r="2702" spans="44:45">
      <c r="AR2702"/>
      <c r="AS2702"/>
    </row>
    <row r="2703" spans="44:45">
      <c r="AR2703"/>
      <c r="AS2703"/>
    </row>
    <row r="2704" spans="44:45">
      <c r="AR2704"/>
      <c r="AS2704"/>
    </row>
    <row r="2705" spans="44:45">
      <c r="AR2705"/>
      <c r="AS2705"/>
    </row>
    <row r="2706" spans="44:45">
      <c r="AR2706"/>
      <c r="AS2706"/>
    </row>
    <row r="2707" spans="44:45">
      <c r="AR2707"/>
      <c r="AS2707"/>
    </row>
    <row r="2708" spans="44:45">
      <c r="AR2708"/>
      <c r="AS2708"/>
    </row>
    <row r="2709" spans="44:45">
      <c r="AR2709"/>
      <c r="AS2709"/>
    </row>
    <row r="2710" spans="44:45">
      <c r="AR2710"/>
      <c r="AS2710"/>
    </row>
    <row r="2711" spans="44:45">
      <c r="AR2711"/>
      <c r="AS2711"/>
    </row>
    <row r="2712" spans="44:45">
      <c r="AR2712"/>
      <c r="AS2712"/>
    </row>
    <row r="2713" spans="44:45">
      <c r="AR2713"/>
      <c r="AS2713"/>
    </row>
    <row r="2714" spans="44:45">
      <c r="AR2714"/>
      <c r="AS2714"/>
    </row>
    <row r="2715" spans="44:45">
      <c r="AR2715"/>
      <c r="AS2715"/>
    </row>
    <row r="2716" spans="44:45">
      <c r="AR2716"/>
      <c r="AS2716"/>
    </row>
    <row r="2717" spans="44:45">
      <c r="AR2717"/>
      <c r="AS2717"/>
    </row>
    <row r="2718" spans="44:45">
      <c r="AR2718"/>
      <c r="AS2718"/>
    </row>
    <row r="2719" spans="44:45">
      <c r="AR2719"/>
      <c r="AS2719"/>
    </row>
    <row r="2720" spans="44:45">
      <c r="AR2720"/>
      <c r="AS2720"/>
    </row>
    <row r="2721" spans="44:45">
      <c r="AR2721"/>
      <c r="AS2721"/>
    </row>
    <row r="2722" spans="44:45">
      <c r="AR2722"/>
      <c r="AS2722"/>
    </row>
    <row r="2723" spans="44:45">
      <c r="AR2723"/>
      <c r="AS2723"/>
    </row>
    <row r="2724" spans="44:45">
      <c r="AR2724"/>
      <c r="AS2724"/>
    </row>
    <row r="2725" spans="44:45">
      <c r="AR2725"/>
      <c r="AS2725"/>
    </row>
    <row r="2726" spans="44:45">
      <c r="AR2726"/>
      <c r="AS2726"/>
    </row>
    <row r="2727" spans="44:45">
      <c r="AR2727"/>
      <c r="AS2727"/>
    </row>
    <row r="2728" spans="44:45">
      <c r="AR2728"/>
      <c r="AS2728"/>
    </row>
    <row r="2729" spans="44:45">
      <c r="AR2729"/>
      <c r="AS2729"/>
    </row>
    <row r="2730" spans="44:45">
      <c r="AR2730"/>
      <c r="AS2730"/>
    </row>
    <row r="2731" spans="44:45">
      <c r="AR2731"/>
      <c r="AS2731"/>
    </row>
    <row r="2732" spans="44:45">
      <c r="AR2732"/>
      <c r="AS2732"/>
    </row>
    <row r="2733" spans="44:45">
      <c r="AR2733"/>
      <c r="AS2733"/>
    </row>
    <row r="2734" spans="44:45">
      <c r="AR2734"/>
      <c r="AS2734"/>
    </row>
    <row r="2735" spans="44:45">
      <c r="AR2735"/>
      <c r="AS2735"/>
    </row>
    <row r="2736" spans="44:45">
      <c r="AR2736"/>
      <c r="AS2736"/>
    </row>
    <row r="2737" spans="44:45">
      <c r="AR2737"/>
      <c r="AS2737"/>
    </row>
    <row r="2738" spans="44:45">
      <c r="AR2738"/>
      <c r="AS2738"/>
    </row>
    <row r="2739" spans="44:45">
      <c r="AR2739"/>
      <c r="AS2739"/>
    </row>
    <row r="2740" spans="44:45">
      <c r="AR2740"/>
      <c r="AS2740"/>
    </row>
    <row r="2741" spans="44:45">
      <c r="AR2741"/>
      <c r="AS2741"/>
    </row>
    <row r="2742" spans="44:45">
      <c r="AR2742"/>
      <c r="AS2742"/>
    </row>
    <row r="2743" spans="44:45">
      <c r="AR2743"/>
      <c r="AS2743"/>
    </row>
    <row r="2744" spans="44:45">
      <c r="AR2744"/>
      <c r="AS2744"/>
    </row>
    <row r="2745" spans="44:45">
      <c r="AR2745"/>
      <c r="AS2745"/>
    </row>
    <row r="2746" spans="44:45">
      <c r="AR2746"/>
      <c r="AS2746"/>
    </row>
    <row r="2747" spans="44:45">
      <c r="AR2747"/>
      <c r="AS2747"/>
    </row>
    <row r="2748" spans="44:45">
      <c r="AR2748"/>
      <c r="AS2748"/>
    </row>
    <row r="2749" spans="44:45">
      <c r="AR2749"/>
      <c r="AS2749"/>
    </row>
    <row r="2750" spans="44:45">
      <c r="AR2750"/>
      <c r="AS2750"/>
    </row>
    <row r="2751" spans="44:45">
      <c r="AR2751"/>
      <c r="AS2751"/>
    </row>
    <row r="2752" spans="44:45">
      <c r="AR2752"/>
      <c r="AS2752"/>
    </row>
    <row r="2753" spans="44:45">
      <c r="AR2753"/>
      <c r="AS2753"/>
    </row>
    <row r="2754" spans="44:45">
      <c r="AR2754"/>
      <c r="AS2754"/>
    </row>
    <row r="2755" spans="44:45">
      <c r="AR2755"/>
      <c r="AS2755"/>
    </row>
    <row r="2756" spans="44:45">
      <c r="AR2756"/>
      <c r="AS2756"/>
    </row>
    <row r="2757" spans="44:45">
      <c r="AR2757"/>
      <c r="AS2757"/>
    </row>
    <row r="2758" spans="44:45">
      <c r="AR2758"/>
      <c r="AS2758"/>
    </row>
    <row r="2759" spans="44:45">
      <c r="AR2759"/>
      <c r="AS2759"/>
    </row>
    <row r="2760" spans="44:45">
      <c r="AR2760"/>
      <c r="AS2760"/>
    </row>
    <row r="2761" spans="44:45">
      <c r="AR2761"/>
      <c r="AS2761"/>
    </row>
    <row r="2762" spans="44:45">
      <c r="AR2762"/>
      <c r="AS2762"/>
    </row>
    <row r="2763" spans="44:45">
      <c r="AR2763"/>
      <c r="AS2763"/>
    </row>
    <row r="2764" spans="44:45">
      <c r="AR2764"/>
      <c r="AS2764"/>
    </row>
    <row r="2765" spans="44:45">
      <c r="AR2765"/>
      <c r="AS2765"/>
    </row>
    <row r="2766" spans="44:45">
      <c r="AR2766"/>
      <c r="AS2766"/>
    </row>
    <row r="2767" spans="44:45">
      <c r="AR2767"/>
      <c r="AS2767"/>
    </row>
    <row r="2768" spans="44:45">
      <c r="AR2768"/>
      <c r="AS2768"/>
    </row>
    <row r="2769" spans="44:45">
      <c r="AR2769"/>
      <c r="AS2769"/>
    </row>
    <row r="2770" spans="44:45">
      <c r="AR2770"/>
      <c r="AS2770"/>
    </row>
    <row r="2771" spans="44:45">
      <c r="AR2771"/>
      <c r="AS2771"/>
    </row>
    <row r="2772" spans="44:45">
      <c r="AR2772"/>
      <c r="AS2772"/>
    </row>
    <row r="2773" spans="44:45">
      <c r="AR2773"/>
      <c r="AS2773"/>
    </row>
    <row r="2774" spans="44:45">
      <c r="AR2774"/>
      <c r="AS2774"/>
    </row>
    <row r="2775" spans="44:45">
      <c r="AR2775"/>
      <c r="AS2775"/>
    </row>
    <row r="2776" spans="44:45">
      <c r="AR2776"/>
      <c r="AS2776"/>
    </row>
    <row r="2777" spans="44:45">
      <c r="AR2777"/>
      <c r="AS2777"/>
    </row>
    <row r="2778" spans="44:45">
      <c r="AR2778"/>
      <c r="AS2778"/>
    </row>
    <row r="2779" spans="44:45">
      <c r="AR2779"/>
      <c r="AS2779"/>
    </row>
    <row r="2780" spans="44:45">
      <c r="AR2780"/>
      <c r="AS2780"/>
    </row>
    <row r="2781" spans="44:45">
      <c r="AR2781"/>
      <c r="AS2781"/>
    </row>
    <row r="2782" spans="44:45">
      <c r="AR2782"/>
      <c r="AS2782"/>
    </row>
    <row r="2783" spans="44:45">
      <c r="AR2783"/>
      <c r="AS2783"/>
    </row>
    <row r="2784" spans="44:45">
      <c r="AR2784"/>
      <c r="AS2784"/>
    </row>
    <row r="2785" spans="44:45">
      <c r="AR2785"/>
      <c r="AS2785"/>
    </row>
    <row r="2786" spans="44:45">
      <c r="AR2786"/>
      <c r="AS2786"/>
    </row>
    <row r="2787" spans="44:45">
      <c r="AR2787"/>
      <c r="AS2787"/>
    </row>
    <row r="2788" spans="44:45">
      <c r="AR2788"/>
      <c r="AS2788"/>
    </row>
    <row r="2789" spans="44:45">
      <c r="AR2789"/>
      <c r="AS2789"/>
    </row>
    <row r="2790" spans="44:45">
      <c r="AR2790"/>
      <c r="AS2790"/>
    </row>
    <row r="2791" spans="44:45">
      <c r="AR2791"/>
      <c r="AS2791"/>
    </row>
    <row r="2792" spans="44:45">
      <c r="AR2792"/>
      <c r="AS2792"/>
    </row>
    <row r="2793" spans="44:45">
      <c r="AR2793"/>
      <c r="AS2793"/>
    </row>
    <row r="2794" spans="44:45">
      <c r="AR2794"/>
      <c r="AS2794"/>
    </row>
    <row r="2795" spans="44:45">
      <c r="AR2795"/>
      <c r="AS2795"/>
    </row>
    <row r="2796" spans="44:45">
      <c r="AR2796"/>
      <c r="AS2796"/>
    </row>
    <row r="2797" spans="44:45">
      <c r="AR2797"/>
      <c r="AS2797"/>
    </row>
    <row r="2798" spans="44:45">
      <c r="AR2798"/>
      <c r="AS2798"/>
    </row>
    <row r="2799" spans="44:45">
      <c r="AR2799"/>
      <c r="AS2799"/>
    </row>
    <row r="2800" spans="44:45">
      <c r="AR2800"/>
      <c r="AS2800"/>
    </row>
    <row r="2801" spans="44:45">
      <c r="AR2801"/>
      <c r="AS2801"/>
    </row>
    <row r="2802" spans="44:45">
      <c r="AR2802"/>
      <c r="AS2802"/>
    </row>
    <row r="2803" spans="44:45">
      <c r="AR2803"/>
      <c r="AS2803"/>
    </row>
    <row r="2804" spans="44:45">
      <c r="AR2804"/>
      <c r="AS2804"/>
    </row>
    <row r="2805" spans="44:45">
      <c r="AR2805"/>
      <c r="AS2805"/>
    </row>
    <row r="2806" spans="44:45">
      <c r="AR2806"/>
      <c r="AS2806"/>
    </row>
    <row r="2807" spans="44:45">
      <c r="AR2807"/>
      <c r="AS2807"/>
    </row>
    <row r="2808" spans="44:45">
      <c r="AR2808"/>
      <c r="AS2808"/>
    </row>
    <row r="2809" spans="44:45">
      <c r="AR2809"/>
      <c r="AS2809"/>
    </row>
    <row r="2810" spans="44:45">
      <c r="AR2810"/>
      <c r="AS2810"/>
    </row>
    <row r="2811" spans="44:45">
      <c r="AR2811"/>
      <c r="AS2811"/>
    </row>
    <row r="2812" spans="44:45">
      <c r="AR2812"/>
      <c r="AS2812"/>
    </row>
    <row r="2813" spans="44:45">
      <c r="AR2813"/>
      <c r="AS2813"/>
    </row>
    <row r="2814" spans="44:45">
      <c r="AR2814"/>
      <c r="AS2814"/>
    </row>
    <row r="2815" spans="44:45">
      <c r="AR2815"/>
      <c r="AS2815"/>
    </row>
    <row r="2816" spans="44:45">
      <c r="AR2816"/>
      <c r="AS2816"/>
    </row>
    <row r="2817" spans="44:45">
      <c r="AR2817"/>
      <c r="AS2817"/>
    </row>
    <row r="2818" spans="44:45">
      <c r="AR2818"/>
      <c r="AS2818"/>
    </row>
    <row r="2819" spans="44:45">
      <c r="AR2819"/>
      <c r="AS2819"/>
    </row>
    <row r="2820" spans="44:45">
      <c r="AR2820"/>
      <c r="AS2820"/>
    </row>
    <row r="2821" spans="44:45">
      <c r="AR2821"/>
      <c r="AS2821"/>
    </row>
    <row r="2822" spans="44:45">
      <c r="AR2822"/>
      <c r="AS2822"/>
    </row>
    <row r="2823" spans="44:45">
      <c r="AR2823"/>
      <c r="AS2823"/>
    </row>
    <row r="2824" spans="44:45">
      <c r="AR2824"/>
      <c r="AS2824"/>
    </row>
    <row r="2825" spans="44:45">
      <c r="AR2825"/>
      <c r="AS2825"/>
    </row>
    <row r="2826" spans="44:45">
      <c r="AR2826"/>
      <c r="AS2826"/>
    </row>
    <row r="2827" spans="44:45">
      <c r="AR2827"/>
      <c r="AS2827"/>
    </row>
    <row r="2828" spans="44:45">
      <c r="AR2828"/>
      <c r="AS2828"/>
    </row>
    <row r="2829" spans="44:45">
      <c r="AR2829"/>
      <c r="AS2829"/>
    </row>
    <row r="2830" spans="44:45">
      <c r="AR2830"/>
      <c r="AS2830"/>
    </row>
    <row r="2831" spans="44:45">
      <c r="AR2831"/>
      <c r="AS2831"/>
    </row>
    <row r="2832" spans="44:45">
      <c r="AR2832"/>
      <c r="AS2832"/>
    </row>
    <row r="2833" spans="44:45">
      <c r="AR2833"/>
      <c r="AS2833"/>
    </row>
    <row r="2834" spans="44:45">
      <c r="AR2834"/>
      <c r="AS2834"/>
    </row>
    <row r="2835" spans="44:45">
      <c r="AR2835"/>
      <c r="AS2835"/>
    </row>
    <row r="2836" spans="44:45">
      <c r="AR2836"/>
      <c r="AS2836"/>
    </row>
    <row r="2837" spans="44:45">
      <c r="AR2837"/>
      <c r="AS2837"/>
    </row>
    <row r="2838" spans="44:45">
      <c r="AR2838"/>
      <c r="AS2838"/>
    </row>
    <row r="2839" spans="44:45">
      <c r="AR2839"/>
      <c r="AS2839"/>
    </row>
    <row r="2840" spans="44:45">
      <c r="AR2840"/>
      <c r="AS2840"/>
    </row>
    <row r="2841" spans="44:45">
      <c r="AR2841"/>
      <c r="AS2841"/>
    </row>
    <row r="2842" spans="44:45">
      <c r="AR2842"/>
      <c r="AS2842"/>
    </row>
    <row r="2843" spans="44:45">
      <c r="AR2843"/>
      <c r="AS2843"/>
    </row>
    <row r="2844" spans="44:45">
      <c r="AR2844"/>
      <c r="AS2844"/>
    </row>
    <row r="2845" spans="44:45">
      <c r="AR2845"/>
      <c r="AS2845"/>
    </row>
    <row r="2846" spans="44:45">
      <c r="AR2846"/>
      <c r="AS2846"/>
    </row>
    <row r="2847" spans="44:45">
      <c r="AR2847"/>
      <c r="AS2847"/>
    </row>
    <row r="2848" spans="44:45">
      <c r="AR2848"/>
      <c r="AS2848"/>
    </row>
    <row r="2849" spans="44:45">
      <c r="AR2849"/>
      <c r="AS2849"/>
    </row>
    <row r="2850" spans="44:45">
      <c r="AR2850"/>
      <c r="AS2850"/>
    </row>
    <row r="2851" spans="44:45">
      <c r="AR2851"/>
      <c r="AS2851"/>
    </row>
    <row r="2852" spans="44:45">
      <c r="AR2852"/>
      <c r="AS2852"/>
    </row>
    <row r="2853" spans="44:45">
      <c r="AR2853"/>
      <c r="AS2853"/>
    </row>
    <row r="2854" spans="44:45">
      <c r="AR2854"/>
      <c r="AS2854"/>
    </row>
    <row r="2855" spans="44:45">
      <c r="AR2855"/>
      <c r="AS2855"/>
    </row>
    <row r="2856" spans="44:45">
      <c r="AR2856"/>
      <c r="AS2856"/>
    </row>
    <row r="2857" spans="44:45">
      <c r="AR2857"/>
      <c r="AS2857"/>
    </row>
    <row r="2858" spans="44:45">
      <c r="AR2858"/>
      <c r="AS2858"/>
    </row>
    <row r="2859" spans="44:45">
      <c r="AR2859"/>
      <c r="AS2859"/>
    </row>
    <row r="2860" spans="44:45">
      <c r="AR2860"/>
      <c r="AS2860"/>
    </row>
    <row r="2861" spans="44:45">
      <c r="AR2861"/>
      <c r="AS2861"/>
    </row>
    <row r="2862" spans="44:45">
      <c r="AR2862"/>
      <c r="AS2862"/>
    </row>
    <row r="2863" spans="44:45">
      <c r="AR2863"/>
      <c r="AS2863"/>
    </row>
    <row r="2864" spans="44:45">
      <c r="AR2864"/>
      <c r="AS2864"/>
    </row>
    <row r="2865" spans="44:45">
      <c r="AR2865"/>
      <c r="AS2865"/>
    </row>
    <row r="2866" spans="44:45">
      <c r="AR2866"/>
      <c r="AS2866"/>
    </row>
    <row r="2867" spans="44:45">
      <c r="AR2867"/>
      <c r="AS2867"/>
    </row>
    <row r="2868" spans="44:45">
      <c r="AR2868"/>
      <c r="AS2868"/>
    </row>
    <row r="2869" spans="44:45">
      <c r="AR2869"/>
      <c r="AS2869"/>
    </row>
    <row r="2870" spans="44:45">
      <c r="AR2870"/>
      <c r="AS2870"/>
    </row>
    <row r="2871" spans="44:45">
      <c r="AR2871"/>
      <c r="AS2871"/>
    </row>
    <row r="2872" spans="44:45">
      <c r="AR2872"/>
      <c r="AS2872"/>
    </row>
    <row r="2873" spans="44:45">
      <c r="AR2873"/>
      <c r="AS2873"/>
    </row>
    <row r="2874" spans="44:45">
      <c r="AR2874"/>
      <c r="AS2874"/>
    </row>
    <row r="2875" spans="44:45">
      <c r="AR2875"/>
      <c r="AS2875"/>
    </row>
    <row r="2876" spans="44:45">
      <c r="AR2876"/>
      <c r="AS2876"/>
    </row>
    <row r="2877" spans="44:45">
      <c r="AR2877"/>
      <c r="AS2877"/>
    </row>
    <row r="2878" spans="44:45">
      <c r="AR2878"/>
      <c r="AS2878"/>
    </row>
    <row r="2879" spans="44:45">
      <c r="AR2879"/>
      <c r="AS2879"/>
    </row>
    <row r="2880" spans="44:45">
      <c r="AR2880"/>
      <c r="AS2880"/>
    </row>
    <row r="2881" spans="44:45">
      <c r="AR2881"/>
      <c r="AS2881"/>
    </row>
    <row r="2882" spans="44:45">
      <c r="AR2882"/>
      <c r="AS2882"/>
    </row>
    <row r="2883" spans="44:45">
      <c r="AR2883"/>
      <c r="AS2883"/>
    </row>
    <row r="2884" spans="44:45">
      <c r="AR2884"/>
      <c r="AS2884"/>
    </row>
    <row r="2885" spans="44:45">
      <c r="AR2885"/>
      <c r="AS2885"/>
    </row>
    <row r="2886" spans="44:45">
      <c r="AR2886"/>
      <c r="AS2886"/>
    </row>
    <row r="2887" spans="44:45">
      <c r="AR2887"/>
      <c r="AS2887"/>
    </row>
    <row r="2888" spans="44:45">
      <c r="AR2888"/>
      <c r="AS2888"/>
    </row>
    <row r="2889" spans="44:45">
      <c r="AR2889"/>
      <c r="AS2889"/>
    </row>
    <row r="2890" spans="44:45">
      <c r="AR2890"/>
      <c r="AS2890"/>
    </row>
    <row r="2891" spans="44:45">
      <c r="AR2891"/>
      <c r="AS2891"/>
    </row>
    <row r="2892" spans="44:45">
      <c r="AR2892"/>
      <c r="AS2892"/>
    </row>
    <row r="2893" spans="44:45">
      <c r="AR2893"/>
      <c r="AS2893"/>
    </row>
    <row r="2894" spans="44:45">
      <c r="AR2894"/>
      <c r="AS2894"/>
    </row>
    <row r="2895" spans="44:45">
      <c r="AR2895"/>
      <c r="AS2895"/>
    </row>
    <row r="2896" spans="44:45">
      <c r="AR2896"/>
      <c r="AS2896"/>
    </row>
    <row r="2897" spans="44:45">
      <c r="AR2897"/>
      <c r="AS2897"/>
    </row>
    <row r="2898" spans="44:45">
      <c r="AR2898"/>
      <c r="AS2898"/>
    </row>
    <row r="2899" spans="44:45">
      <c r="AR2899"/>
      <c r="AS2899"/>
    </row>
    <row r="2900" spans="44:45">
      <c r="AR2900"/>
      <c r="AS2900"/>
    </row>
    <row r="2901" spans="44:45">
      <c r="AR2901"/>
      <c r="AS2901"/>
    </row>
    <row r="2902" spans="44:45">
      <c r="AR2902"/>
      <c r="AS2902"/>
    </row>
    <row r="2903" spans="44:45">
      <c r="AR2903"/>
      <c r="AS2903"/>
    </row>
    <row r="2904" spans="44:45">
      <c r="AR2904"/>
      <c r="AS2904"/>
    </row>
    <row r="2905" spans="44:45">
      <c r="AR2905"/>
      <c r="AS2905"/>
    </row>
    <row r="2906" spans="44:45">
      <c r="AR2906"/>
      <c r="AS2906"/>
    </row>
    <row r="2907" spans="44:45">
      <c r="AR2907"/>
      <c r="AS2907"/>
    </row>
    <row r="2908" spans="44:45">
      <c r="AR2908"/>
      <c r="AS2908"/>
    </row>
    <row r="2909" spans="44:45">
      <c r="AR2909"/>
      <c r="AS2909"/>
    </row>
    <row r="2910" spans="44:45">
      <c r="AR2910"/>
      <c r="AS2910"/>
    </row>
    <row r="2911" spans="44:45">
      <c r="AR2911"/>
      <c r="AS2911"/>
    </row>
    <row r="2912" spans="44:45">
      <c r="AR2912"/>
      <c r="AS2912"/>
    </row>
    <row r="2913" spans="44:45">
      <c r="AR2913"/>
      <c r="AS2913"/>
    </row>
    <row r="2914" spans="44:45">
      <c r="AR2914"/>
      <c r="AS2914"/>
    </row>
    <row r="2915" spans="44:45">
      <c r="AR2915"/>
      <c r="AS2915"/>
    </row>
    <row r="2916" spans="44:45">
      <c r="AR2916"/>
      <c r="AS2916"/>
    </row>
    <row r="2917" spans="44:45">
      <c r="AR2917"/>
      <c r="AS2917"/>
    </row>
    <row r="2918" spans="44:45">
      <c r="AR2918"/>
      <c r="AS2918"/>
    </row>
    <row r="2919" spans="44:45">
      <c r="AR2919"/>
      <c r="AS2919"/>
    </row>
    <row r="2920" spans="44:45">
      <c r="AR2920"/>
      <c r="AS2920"/>
    </row>
    <row r="2921" spans="44:45">
      <c r="AR2921"/>
      <c r="AS2921"/>
    </row>
    <row r="2922" spans="44:45">
      <c r="AR2922"/>
      <c r="AS2922"/>
    </row>
    <row r="2923" spans="44:45">
      <c r="AR2923"/>
      <c r="AS2923"/>
    </row>
    <row r="2924" spans="44:45">
      <c r="AR2924"/>
      <c r="AS2924"/>
    </row>
    <row r="2925" spans="44:45">
      <c r="AR2925"/>
      <c r="AS2925"/>
    </row>
    <row r="2926" spans="44:45">
      <c r="AR2926"/>
      <c r="AS2926"/>
    </row>
    <row r="2927" spans="44:45">
      <c r="AR2927"/>
      <c r="AS2927"/>
    </row>
    <row r="2928" spans="44:45">
      <c r="AR2928"/>
      <c r="AS2928"/>
    </row>
    <row r="2929" spans="44:45">
      <c r="AR2929"/>
      <c r="AS2929"/>
    </row>
    <row r="2930" spans="44:45">
      <c r="AR2930"/>
      <c r="AS2930"/>
    </row>
    <row r="2931" spans="44:45">
      <c r="AR2931"/>
      <c r="AS2931"/>
    </row>
    <row r="2932" spans="44:45">
      <c r="AR2932"/>
      <c r="AS2932"/>
    </row>
    <row r="2933" spans="44:45">
      <c r="AR2933"/>
      <c r="AS2933"/>
    </row>
    <row r="2934" spans="44:45">
      <c r="AR2934"/>
      <c r="AS2934"/>
    </row>
    <row r="2935" spans="44:45">
      <c r="AR2935"/>
      <c r="AS2935"/>
    </row>
    <row r="2936" spans="44:45">
      <c r="AR2936"/>
      <c r="AS2936"/>
    </row>
    <row r="2937" spans="44:45">
      <c r="AR2937"/>
      <c r="AS2937"/>
    </row>
    <row r="2938" spans="44:45">
      <c r="AR2938"/>
      <c r="AS2938"/>
    </row>
    <row r="2939" spans="44:45">
      <c r="AR2939"/>
      <c r="AS2939"/>
    </row>
    <row r="2940" spans="44:45">
      <c r="AR2940"/>
      <c r="AS2940"/>
    </row>
    <row r="2941" spans="44:45">
      <c r="AR2941"/>
      <c r="AS2941"/>
    </row>
    <row r="2942" spans="44:45">
      <c r="AR2942"/>
      <c r="AS2942"/>
    </row>
    <row r="2943" spans="44:45">
      <c r="AR2943"/>
      <c r="AS2943"/>
    </row>
    <row r="2944" spans="44:45">
      <c r="AR2944"/>
      <c r="AS2944"/>
    </row>
    <row r="2945" spans="44:45">
      <c r="AR2945"/>
      <c r="AS2945"/>
    </row>
    <row r="2946" spans="44:45">
      <c r="AR2946"/>
      <c r="AS2946"/>
    </row>
    <row r="2947" spans="44:45">
      <c r="AR2947"/>
      <c r="AS2947"/>
    </row>
    <row r="2948" spans="44:45">
      <c r="AR2948"/>
      <c r="AS2948"/>
    </row>
    <row r="2949" spans="44:45">
      <c r="AR2949"/>
      <c r="AS2949"/>
    </row>
    <row r="2950" spans="44:45">
      <c r="AR2950"/>
      <c r="AS2950"/>
    </row>
    <row r="2951" spans="44:45">
      <c r="AR2951"/>
      <c r="AS2951"/>
    </row>
    <row r="2952" spans="44:45">
      <c r="AR2952"/>
      <c r="AS2952"/>
    </row>
    <row r="2953" spans="44:45">
      <c r="AR2953"/>
      <c r="AS2953"/>
    </row>
    <row r="2954" spans="44:45">
      <c r="AR2954"/>
      <c r="AS2954"/>
    </row>
    <row r="2955" spans="44:45">
      <c r="AR2955"/>
      <c r="AS2955"/>
    </row>
    <row r="2956" spans="44:45">
      <c r="AR2956"/>
      <c r="AS2956"/>
    </row>
    <row r="2957" spans="44:45">
      <c r="AR2957"/>
      <c r="AS2957"/>
    </row>
    <row r="2958" spans="44:45">
      <c r="AR2958"/>
      <c r="AS2958"/>
    </row>
    <row r="2959" spans="44:45">
      <c r="AR2959"/>
      <c r="AS2959"/>
    </row>
    <row r="2960" spans="44:45">
      <c r="AR2960"/>
      <c r="AS2960"/>
    </row>
    <row r="2961" spans="44:45">
      <c r="AR2961"/>
      <c r="AS2961"/>
    </row>
    <row r="2962" spans="44:45">
      <c r="AR2962"/>
      <c r="AS2962"/>
    </row>
    <row r="2963" spans="44:45">
      <c r="AR2963"/>
      <c r="AS2963"/>
    </row>
    <row r="2964" spans="44:45">
      <c r="AR2964"/>
      <c r="AS2964"/>
    </row>
    <row r="2965" spans="44:45">
      <c r="AR2965"/>
      <c r="AS2965"/>
    </row>
    <row r="2966" spans="44:45">
      <c r="AR2966"/>
      <c r="AS2966"/>
    </row>
    <row r="2967" spans="44:45">
      <c r="AR2967"/>
      <c r="AS2967"/>
    </row>
    <row r="2968" spans="44:45">
      <c r="AR2968"/>
      <c r="AS2968"/>
    </row>
    <row r="2969" spans="44:45">
      <c r="AR2969"/>
      <c r="AS2969"/>
    </row>
    <row r="2970" spans="44:45">
      <c r="AR2970"/>
      <c r="AS2970"/>
    </row>
    <row r="2971" spans="44:45">
      <c r="AR2971"/>
      <c r="AS2971"/>
    </row>
    <row r="2972" spans="44:45">
      <c r="AR2972"/>
      <c r="AS2972"/>
    </row>
    <row r="2973" spans="44:45">
      <c r="AR2973"/>
      <c r="AS2973"/>
    </row>
    <row r="2974" spans="44:45">
      <c r="AR2974"/>
      <c r="AS2974"/>
    </row>
    <row r="2975" spans="44:45">
      <c r="AR2975"/>
      <c r="AS2975"/>
    </row>
    <row r="2976" spans="44:45">
      <c r="AR2976"/>
      <c r="AS2976"/>
    </row>
    <row r="2977" spans="44:45">
      <c r="AR2977"/>
      <c r="AS2977"/>
    </row>
    <row r="2978" spans="44:45">
      <c r="AR2978"/>
      <c r="AS2978"/>
    </row>
    <row r="2979" spans="44:45">
      <c r="AR2979"/>
      <c r="AS2979"/>
    </row>
    <row r="2980" spans="44:45">
      <c r="AR2980"/>
      <c r="AS2980"/>
    </row>
    <row r="2981" spans="44:45">
      <c r="AR2981"/>
      <c r="AS2981"/>
    </row>
    <row r="2982" spans="44:45">
      <c r="AR2982"/>
      <c r="AS2982"/>
    </row>
    <row r="2983" spans="44:45">
      <c r="AR2983"/>
      <c r="AS2983"/>
    </row>
    <row r="2984" spans="44:45">
      <c r="AR2984"/>
      <c r="AS2984"/>
    </row>
    <row r="2985" spans="44:45">
      <c r="AR2985"/>
      <c r="AS2985"/>
    </row>
    <row r="2986" spans="44:45">
      <c r="AR2986"/>
      <c r="AS2986"/>
    </row>
    <row r="2987" spans="44:45">
      <c r="AR2987"/>
      <c r="AS2987"/>
    </row>
    <row r="2988" spans="44:45">
      <c r="AR2988"/>
      <c r="AS2988"/>
    </row>
    <row r="2989" spans="44:45">
      <c r="AR2989"/>
      <c r="AS2989"/>
    </row>
    <row r="2990" spans="44:45">
      <c r="AR2990"/>
      <c r="AS2990"/>
    </row>
    <row r="2991" spans="44:45">
      <c r="AR2991"/>
      <c r="AS2991"/>
    </row>
    <row r="2992" spans="44:45">
      <c r="AR2992"/>
      <c r="AS2992"/>
    </row>
    <row r="2993" spans="44:45">
      <c r="AR2993"/>
      <c r="AS2993"/>
    </row>
    <row r="2994" spans="44:45">
      <c r="AR2994"/>
      <c r="AS2994"/>
    </row>
    <row r="2995" spans="44:45">
      <c r="AR2995"/>
      <c r="AS2995"/>
    </row>
    <row r="2996" spans="44:45">
      <c r="AR2996"/>
      <c r="AS2996"/>
    </row>
    <row r="2997" spans="44:45">
      <c r="AR2997"/>
      <c r="AS2997"/>
    </row>
    <row r="2998" spans="44:45">
      <c r="AR2998"/>
      <c r="AS2998"/>
    </row>
    <row r="2999" spans="44:45">
      <c r="AR2999"/>
      <c r="AS2999"/>
    </row>
    <row r="3000" spans="44:45">
      <c r="AR3000"/>
      <c r="AS3000"/>
    </row>
    <row r="3001" spans="44:45">
      <c r="AR3001"/>
      <c r="AS3001"/>
    </row>
    <row r="3002" spans="44:45">
      <c r="AR3002"/>
      <c r="AS3002"/>
    </row>
    <row r="3003" spans="44:45">
      <c r="AR3003"/>
      <c r="AS3003"/>
    </row>
    <row r="3004" spans="44:45">
      <c r="AR3004"/>
      <c r="AS3004"/>
    </row>
    <row r="3005" spans="44:45">
      <c r="AR3005"/>
      <c r="AS3005"/>
    </row>
    <row r="3006" spans="44:45">
      <c r="AR3006"/>
      <c r="AS3006"/>
    </row>
    <row r="3007" spans="44:45">
      <c r="AR3007"/>
      <c r="AS3007"/>
    </row>
    <row r="3008" spans="44:45">
      <c r="AR3008"/>
      <c r="AS3008"/>
    </row>
    <row r="3009" spans="44:45">
      <c r="AR3009"/>
      <c r="AS3009"/>
    </row>
    <row r="3010" spans="44:45">
      <c r="AR3010"/>
      <c r="AS3010"/>
    </row>
    <row r="3011" spans="44:45">
      <c r="AR3011"/>
      <c r="AS3011"/>
    </row>
    <row r="3012" spans="44:45">
      <c r="AR3012"/>
      <c r="AS3012"/>
    </row>
    <row r="3013" spans="44:45">
      <c r="AR3013"/>
      <c r="AS3013"/>
    </row>
    <row r="3014" spans="44:45">
      <c r="AR3014"/>
      <c r="AS3014"/>
    </row>
    <row r="3015" spans="44:45">
      <c r="AR3015"/>
      <c r="AS3015"/>
    </row>
    <row r="3016" spans="44:45">
      <c r="AR3016"/>
      <c r="AS3016"/>
    </row>
    <row r="3017" spans="44:45">
      <c r="AR3017"/>
      <c r="AS3017"/>
    </row>
    <row r="3018" spans="44:45">
      <c r="AR3018"/>
      <c r="AS3018"/>
    </row>
    <row r="3019" spans="44:45">
      <c r="AR3019"/>
      <c r="AS3019"/>
    </row>
    <row r="3020" spans="44:45">
      <c r="AR3020"/>
      <c r="AS3020"/>
    </row>
    <row r="3021" spans="44:45">
      <c r="AR3021"/>
      <c r="AS3021"/>
    </row>
    <row r="3022" spans="44:45">
      <c r="AR3022"/>
      <c r="AS3022"/>
    </row>
    <row r="3023" spans="44:45">
      <c r="AR3023"/>
      <c r="AS3023"/>
    </row>
    <row r="3024" spans="44:45">
      <c r="AR3024"/>
      <c r="AS3024"/>
    </row>
    <row r="3025" spans="44:45">
      <c r="AR3025"/>
      <c r="AS3025"/>
    </row>
    <row r="3026" spans="44:45">
      <c r="AR3026"/>
      <c r="AS3026"/>
    </row>
    <row r="3027" spans="44:45">
      <c r="AR3027"/>
      <c r="AS3027"/>
    </row>
    <row r="3028" spans="44:45">
      <c r="AR3028"/>
      <c r="AS3028"/>
    </row>
    <row r="3029" spans="44:45">
      <c r="AR3029"/>
      <c r="AS3029"/>
    </row>
    <row r="3030" spans="44:45">
      <c r="AR3030"/>
      <c r="AS3030"/>
    </row>
    <row r="3031" spans="44:45">
      <c r="AR3031"/>
      <c r="AS3031"/>
    </row>
    <row r="3032" spans="44:45">
      <c r="AR3032"/>
      <c r="AS3032"/>
    </row>
    <row r="3033" spans="44:45">
      <c r="AR3033"/>
      <c r="AS3033"/>
    </row>
    <row r="3034" spans="44:45">
      <c r="AR3034"/>
      <c r="AS3034"/>
    </row>
    <row r="3035" spans="44:45">
      <c r="AR3035"/>
      <c r="AS3035"/>
    </row>
    <row r="3036" spans="44:45">
      <c r="AR3036"/>
      <c r="AS3036"/>
    </row>
    <row r="3037" spans="44:45">
      <c r="AR3037"/>
      <c r="AS3037"/>
    </row>
    <row r="3038" spans="44:45">
      <c r="AR3038"/>
      <c r="AS3038"/>
    </row>
    <row r="3039" spans="44:45">
      <c r="AR3039"/>
      <c r="AS3039"/>
    </row>
    <row r="3040" spans="44:45">
      <c r="AR3040"/>
      <c r="AS3040"/>
    </row>
    <row r="3041" spans="44:45">
      <c r="AR3041"/>
      <c r="AS3041"/>
    </row>
    <row r="3042" spans="44:45">
      <c r="AR3042"/>
      <c r="AS3042"/>
    </row>
    <row r="3043" spans="44:45">
      <c r="AR3043"/>
      <c r="AS3043"/>
    </row>
    <row r="3044" spans="44:45">
      <c r="AR3044"/>
      <c r="AS3044"/>
    </row>
    <row r="3045" spans="44:45">
      <c r="AR3045"/>
      <c r="AS3045"/>
    </row>
    <row r="3046" spans="44:45">
      <c r="AR3046"/>
      <c r="AS3046"/>
    </row>
    <row r="3047" spans="44:45">
      <c r="AR3047"/>
      <c r="AS3047"/>
    </row>
    <row r="3048" spans="44:45">
      <c r="AR3048"/>
      <c r="AS3048"/>
    </row>
    <row r="3049" spans="44:45">
      <c r="AR3049"/>
      <c r="AS3049"/>
    </row>
    <row r="3050" spans="44:45">
      <c r="AR3050"/>
      <c r="AS3050"/>
    </row>
    <row r="3051" spans="44:45">
      <c r="AR3051"/>
      <c r="AS3051"/>
    </row>
    <row r="3052" spans="44:45">
      <c r="AR3052"/>
      <c r="AS3052"/>
    </row>
    <row r="3053" spans="44:45">
      <c r="AR3053"/>
      <c r="AS3053"/>
    </row>
    <row r="3054" spans="44:45">
      <c r="AR3054"/>
      <c r="AS3054"/>
    </row>
    <row r="3055" spans="44:45">
      <c r="AR3055"/>
      <c r="AS3055"/>
    </row>
    <row r="3056" spans="44:45">
      <c r="AR3056"/>
      <c r="AS3056"/>
    </row>
    <row r="3057" spans="44:45">
      <c r="AR3057"/>
      <c r="AS3057"/>
    </row>
    <row r="3058" spans="44:45">
      <c r="AR3058"/>
      <c r="AS3058"/>
    </row>
    <row r="3059" spans="44:45">
      <c r="AR3059"/>
      <c r="AS3059"/>
    </row>
    <row r="3060" spans="44:45">
      <c r="AR3060"/>
      <c r="AS3060"/>
    </row>
    <row r="3061" spans="44:45">
      <c r="AR3061"/>
      <c r="AS3061"/>
    </row>
    <row r="3062" spans="44:45">
      <c r="AR3062"/>
      <c r="AS3062"/>
    </row>
    <row r="3063" spans="44:45">
      <c r="AR3063"/>
      <c r="AS3063"/>
    </row>
    <row r="3064" spans="44:45">
      <c r="AR3064"/>
      <c r="AS3064"/>
    </row>
    <row r="3065" spans="44:45">
      <c r="AR3065"/>
      <c r="AS3065"/>
    </row>
    <row r="3066" spans="44:45">
      <c r="AR3066"/>
      <c r="AS3066"/>
    </row>
    <row r="3067" spans="44:45">
      <c r="AR3067"/>
      <c r="AS3067"/>
    </row>
    <row r="3068" spans="44:45">
      <c r="AR3068"/>
      <c r="AS3068"/>
    </row>
    <row r="3069" spans="44:45">
      <c r="AR3069"/>
      <c r="AS3069"/>
    </row>
    <row r="3070" spans="44:45">
      <c r="AR3070"/>
      <c r="AS3070"/>
    </row>
    <row r="3071" spans="44:45">
      <c r="AR3071"/>
      <c r="AS3071"/>
    </row>
    <row r="3072" spans="44:45">
      <c r="AR3072"/>
      <c r="AS3072"/>
    </row>
    <row r="3073" spans="44:45">
      <c r="AR3073"/>
      <c r="AS3073"/>
    </row>
    <row r="3074" spans="44:45">
      <c r="AR3074"/>
      <c r="AS3074"/>
    </row>
    <row r="3075" spans="44:45">
      <c r="AR3075"/>
      <c r="AS3075"/>
    </row>
    <row r="3076" spans="44:45">
      <c r="AR3076"/>
      <c r="AS3076"/>
    </row>
    <row r="3077" spans="44:45">
      <c r="AR3077"/>
      <c r="AS3077"/>
    </row>
    <row r="3078" spans="44:45">
      <c r="AR3078"/>
      <c r="AS3078"/>
    </row>
    <row r="3079" spans="44:45">
      <c r="AR3079"/>
      <c r="AS3079"/>
    </row>
    <row r="3080" spans="44:45">
      <c r="AR3080"/>
      <c r="AS3080"/>
    </row>
    <row r="3081" spans="44:45">
      <c r="AR3081"/>
      <c r="AS3081"/>
    </row>
    <row r="3082" spans="44:45">
      <c r="AR3082"/>
      <c r="AS3082"/>
    </row>
    <row r="3083" spans="44:45">
      <c r="AR3083"/>
      <c r="AS3083"/>
    </row>
    <row r="3084" spans="44:45">
      <c r="AR3084"/>
      <c r="AS3084"/>
    </row>
    <row r="3085" spans="44:45">
      <c r="AR3085"/>
      <c r="AS3085"/>
    </row>
    <row r="3086" spans="44:45">
      <c r="AR3086"/>
      <c r="AS3086"/>
    </row>
    <row r="3087" spans="44:45">
      <c r="AR3087"/>
      <c r="AS3087"/>
    </row>
    <row r="3088" spans="44:45">
      <c r="AR3088"/>
      <c r="AS3088"/>
    </row>
    <row r="3089" spans="44:45">
      <c r="AR3089"/>
      <c r="AS3089"/>
    </row>
    <row r="3090" spans="44:45">
      <c r="AR3090"/>
      <c r="AS3090"/>
    </row>
    <row r="3091" spans="44:45">
      <c r="AR3091"/>
      <c r="AS3091"/>
    </row>
    <row r="3092" spans="44:45">
      <c r="AR3092"/>
      <c r="AS3092"/>
    </row>
    <row r="3093" spans="44:45">
      <c r="AR3093"/>
      <c r="AS3093"/>
    </row>
    <row r="3094" spans="44:45">
      <c r="AR3094"/>
      <c r="AS3094"/>
    </row>
    <row r="3095" spans="44:45">
      <c r="AR3095"/>
      <c r="AS3095"/>
    </row>
    <row r="3096" spans="44:45">
      <c r="AR3096"/>
      <c r="AS3096"/>
    </row>
    <row r="3097" spans="44:45">
      <c r="AR3097"/>
      <c r="AS3097"/>
    </row>
    <row r="3098" spans="44:45">
      <c r="AR3098"/>
      <c r="AS3098"/>
    </row>
    <row r="3099" spans="44:45">
      <c r="AR3099"/>
      <c r="AS3099"/>
    </row>
    <row r="3100" spans="44:45">
      <c r="AR3100"/>
      <c r="AS3100"/>
    </row>
    <row r="3101" spans="44:45">
      <c r="AR3101"/>
      <c r="AS3101"/>
    </row>
    <row r="3102" spans="44:45">
      <c r="AR3102"/>
      <c r="AS3102"/>
    </row>
    <row r="3103" spans="44:45">
      <c r="AR3103"/>
      <c r="AS3103"/>
    </row>
    <row r="3104" spans="44:45">
      <c r="AR3104"/>
      <c r="AS3104"/>
    </row>
    <row r="3105" spans="44:45">
      <c r="AR3105"/>
      <c r="AS3105"/>
    </row>
    <row r="3106" spans="44:45">
      <c r="AR3106"/>
      <c r="AS3106"/>
    </row>
    <row r="3107" spans="44:45">
      <c r="AR3107"/>
      <c r="AS3107"/>
    </row>
    <row r="3108" spans="44:45">
      <c r="AR3108"/>
      <c r="AS3108"/>
    </row>
    <row r="3109" spans="44:45">
      <c r="AR3109"/>
      <c r="AS3109"/>
    </row>
    <row r="3110" spans="44:45">
      <c r="AR3110"/>
      <c r="AS3110"/>
    </row>
    <row r="3111" spans="44:45">
      <c r="AR3111"/>
      <c r="AS3111"/>
    </row>
    <row r="3112" spans="44:45">
      <c r="AR3112"/>
      <c r="AS3112"/>
    </row>
    <row r="3113" spans="44:45">
      <c r="AR3113"/>
      <c r="AS3113"/>
    </row>
    <row r="3114" spans="44:45">
      <c r="AR3114"/>
      <c r="AS3114"/>
    </row>
    <row r="3115" spans="44:45">
      <c r="AR3115"/>
      <c r="AS3115"/>
    </row>
    <row r="3116" spans="44:45">
      <c r="AR3116"/>
      <c r="AS3116"/>
    </row>
    <row r="3117" spans="44:45">
      <c r="AR3117"/>
      <c r="AS3117"/>
    </row>
    <row r="3118" spans="44:45">
      <c r="AR3118"/>
      <c r="AS3118"/>
    </row>
    <row r="3119" spans="44:45">
      <c r="AR3119"/>
      <c r="AS3119"/>
    </row>
    <row r="3120" spans="44:45">
      <c r="AR3120"/>
      <c r="AS3120"/>
    </row>
    <row r="3121" spans="44:45">
      <c r="AR3121"/>
      <c r="AS3121"/>
    </row>
    <row r="3122" spans="44:45">
      <c r="AR3122"/>
      <c r="AS3122"/>
    </row>
    <row r="3123" spans="44:45">
      <c r="AR3123"/>
      <c r="AS3123"/>
    </row>
    <row r="3124" spans="44:45">
      <c r="AR3124"/>
      <c r="AS3124"/>
    </row>
    <row r="3125" spans="44:45">
      <c r="AR3125"/>
      <c r="AS3125"/>
    </row>
    <row r="3126" spans="44:45">
      <c r="AR3126"/>
      <c r="AS3126"/>
    </row>
    <row r="3127" spans="44:45">
      <c r="AR3127"/>
      <c r="AS3127"/>
    </row>
    <row r="3128" spans="44:45">
      <c r="AR3128"/>
      <c r="AS3128"/>
    </row>
    <row r="3129" spans="44:45">
      <c r="AR3129"/>
      <c r="AS3129"/>
    </row>
    <row r="3130" spans="44:45">
      <c r="AR3130"/>
      <c r="AS3130"/>
    </row>
    <row r="3131" spans="44:45">
      <c r="AR3131"/>
      <c r="AS3131"/>
    </row>
    <row r="3132" spans="44:45">
      <c r="AR3132"/>
      <c r="AS3132"/>
    </row>
    <row r="3133" spans="44:45">
      <c r="AR3133"/>
      <c r="AS3133"/>
    </row>
    <row r="3134" spans="44:45">
      <c r="AR3134"/>
      <c r="AS3134"/>
    </row>
    <row r="3135" spans="44:45">
      <c r="AR3135"/>
      <c r="AS3135"/>
    </row>
    <row r="3136" spans="44:45">
      <c r="AR3136"/>
      <c r="AS3136"/>
    </row>
    <row r="3137" spans="44:45">
      <c r="AR3137"/>
      <c r="AS3137"/>
    </row>
    <row r="3138" spans="44:45">
      <c r="AR3138"/>
      <c r="AS3138"/>
    </row>
    <row r="3139" spans="44:45">
      <c r="AR3139"/>
      <c r="AS3139"/>
    </row>
    <row r="3140" spans="44:45">
      <c r="AR3140"/>
      <c r="AS3140"/>
    </row>
    <row r="3141" spans="44:45">
      <c r="AR3141"/>
      <c r="AS3141"/>
    </row>
    <row r="3142" spans="44:45">
      <c r="AR3142"/>
      <c r="AS3142"/>
    </row>
    <row r="3143" spans="44:45">
      <c r="AR3143"/>
      <c r="AS3143"/>
    </row>
    <row r="3144" spans="44:45">
      <c r="AR3144"/>
      <c r="AS3144"/>
    </row>
    <row r="3145" spans="44:45">
      <c r="AR3145"/>
      <c r="AS3145"/>
    </row>
    <row r="3146" spans="44:45">
      <c r="AR3146"/>
      <c r="AS3146"/>
    </row>
    <row r="3147" spans="44:45">
      <c r="AR3147"/>
      <c r="AS3147"/>
    </row>
    <row r="3148" spans="44:45">
      <c r="AR3148"/>
      <c r="AS3148"/>
    </row>
    <row r="3149" spans="44:45">
      <c r="AR3149"/>
      <c r="AS3149"/>
    </row>
    <row r="3150" spans="44:45">
      <c r="AR3150"/>
      <c r="AS3150"/>
    </row>
    <row r="3151" spans="44:45">
      <c r="AR3151"/>
      <c r="AS3151"/>
    </row>
    <row r="3152" spans="44:45">
      <c r="AR3152"/>
      <c r="AS3152"/>
    </row>
    <row r="3153" spans="44:45">
      <c r="AR3153"/>
      <c r="AS3153"/>
    </row>
    <row r="3154" spans="44:45">
      <c r="AR3154"/>
      <c r="AS3154"/>
    </row>
    <row r="3155" spans="44:45">
      <c r="AR3155"/>
      <c r="AS3155"/>
    </row>
    <row r="3156" spans="44:45">
      <c r="AR3156"/>
      <c r="AS3156"/>
    </row>
    <row r="3157" spans="44:45">
      <c r="AR3157"/>
      <c r="AS3157"/>
    </row>
    <row r="3158" spans="44:45">
      <c r="AR3158"/>
      <c r="AS3158"/>
    </row>
    <row r="3159" spans="44:45">
      <c r="AR3159"/>
      <c r="AS3159"/>
    </row>
    <row r="3160" spans="44:45">
      <c r="AR3160"/>
      <c r="AS3160"/>
    </row>
    <row r="3161" spans="44:45">
      <c r="AR3161"/>
      <c r="AS3161"/>
    </row>
    <row r="3162" spans="44:45">
      <c r="AR3162"/>
      <c r="AS3162"/>
    </row>
    <row r="3163" spans="44:45">
      <c r="AR3163"/>
      <c r="AS3163"/>
    </row>
    <row r="3164" spans="44:45">
      <c r="AR3164"/>
      <c r="AS3164"/>
    </row>
    <row r="3165" spans="44:45">
      <c r="AR3165"/>
      <c r="AS3165"/>
    </row>
    <row r="3166" spans="44:45">
      <c r="AR3166"/>
      <c r="AS3166"/>
    </row>
    <row r="3167" spans="44:45">
      <c r="AR3167"/>
      <c r="AS3167"/>
    </row>
    <row r="3168" spans="44:45">
      <c r="AR3168"/>
      <c r="AS3168"/>
    </row>
    <row r="3169" spans="44:45">
      <c r="AR3169"/>
      <c r="AS3169"/>
    </row>
    <row r="3170" spans="44:45">
      <c r="AR3170"/>
      <c r="AS3170"/>
    </row>
    <row r="3171" spans="44:45">
      <c r="AR3171"/>
      <c r="AS3171"/>
    </row>
    <row r="3172" spans="44:45">
      <c r="AR3172"/>
      <c r="AS3172"/>
    </row>
    <row r="3173" spans="44:45">
      <c r="AR3173"/>
      <c r="AS3173"/>
    </row>
    <row r="3174" spans="44:45">
      <c r="AR3174"/>
      <c r="AS3174"/>
    </row>
    <row r="3175" spans="44:45">
      <c r="AR3175"/>
      <c r="AS3175"/>
    </row>
    <row r="3176" spans="44:45">
      <c r="AR3176"/>
      <c r="AS3176"/>
    </row>
    <row r="3177" spans="44:45">
      <c r="AR3177"/>
      <c r="AS3177"/>
    </row>
    <row r="3178" spans="44:45">
      <c r="AR3178"/>
      <c r="AS3178"/>
    </row>
    <row r="3179" spans="44:45">
      <c r="AR3179"/>
      <c r="AS3179"/>
    </row>
    <row r="3180" spans="44:45">
      <c r="AR3180"/>
      <c r="AS3180"/>
    </row>
    <row r="3181" spans="44:45">
      <c r="AR3181"/>
      <c r="AS3181"/>
    </row>
    <row r="3182" spans="44:45">
      <c r="AR3182"/>
      <c r="AS3182"/>
    </row>
    <row r="3183" spans="44:45">
      <c r="AR3183"/>
      <c r="AS3183"/>
    </row>
    <row r="3184" spans="44:45">
      <c r="AR3184"/>
      <c r="AS3184"/>
    </row>
    <row r="3185" spans="44:45">
      <c r="AR3185"/>
      <c r="AS3185"/>
    </row>
    <row r="3186" spans="44:45">
      <c r="AR3186"/>
      <c r="AS3186"/>
    </row>
    <row r="3187" spans="44:45">
      <c r="AR3187"/>
      <c r="AS3187"/>
    </row>
    <row r="3188" spans="44:45">
      <c r="AR3188"/>
      <c r="AS3188"/>
    </row>
    <row r="3189" spans="44:45">
      <c r="AR3189"/>
      <c r="AS3189"/>
    </row>
    <row r="3190" spans="44:45">
      <c r="AR3190"/>
      <c r="AS3190"/>
    </row>
    <row r="3191" spans="44:45">
      <c r="AR3191"/>
      <c r="AS3191"/>
    </row>
    <row r="3192" spans="44:45">
      <c r="AR3192"/>
      <c r="AS3192"/>
    </row>
    <row r="3193" spans="44:45">
      <c r="AR3193"/>
      <c r="AS3193"/>
    </row>
    <row r="3194" spans="44:45">
      <c r="AR3194"/>
      <c r="AS3194"/>
    </row>
    <row r="3195" spans="44:45">
      <c r="AR3195"/>
      <c r="AS3195"/>
    </row>
    <row r="3196" spans="44:45">
      <c r="AR3196"/>
      <c r="AS3196"/>
    </row>
    <row r="3197" spans="44:45">
      <c r="AR3197"/>
      <c r="AS3197"/>
    </row>
    <row r="3198" spans="44:45">
      <c r="AR3198"/>
      <c r="AS3198"/>
    </row>
    <row r="3199" spans="44:45">
      <c r="AR3199"/>
      <c r="AS3199"/>
    </row>
    <row r="3200" spans="44:45">
      <c r="AR3200"/>
      <c r="AS3200"/>
    </row>
    <row r="3201" spans="44:45">
      <c r="AR3201"/>
      <c r="AS3201"/>
    </row>
    <row r="3202" spans="44:45">
      <c r="AR3202"/>
      <c r="AS3202"/>
    </row>
    <row r="3203" spans="44:45">
      <c r="AR3203"/>
      <c r="AS3203"/>
    </row>
    <row r="3204" spans="44:45">
      <c r="AR3204"/>
      <c r="AS3204"/>
    </row>
    <row r="3205" spans="44:45">
      <c r="AR3205"/>
      <c r="AS3205"/>
    </row>
    <row r="3206" spans="44:45">
      <c r="AR3206"/>
      <c r="AS3206"/>
    </row>
    <row r="3207" spans="44:45">
      <c r="AR3207"/>
      <c r="AS3207"/>
    </row>
    <row r="3208" spans="44:45">
      <c r="AR3208"/>
      <c r="AS3208"/>
    </row>
    <row r="3209" spans="44:45">
      <c r="AR3209"/>
      <c r="AS3209"/>
    </row>
    <row r="3210" spans="44:45">
      <c r="AR3210"/>
      <c r="AS3210"/>
    </row>
    <row r="3211" spans="44:45">
      <c r="AR3211"/>
      <c r="AS3211"/>
    </row>
    <row r="3212" spans="44:45">
      <c r="AR3212"/>
      <c r="AS3212"/>
    </row>
    <row r="3213" spans="44:45">
      <c r="AR3213"/>
      <c r="AS3213"/>
    </row>
    <row r="3214" spans="44:45">
      <c r="AR3214"/>
      <c r="AS3214"/>
    </row>
    <row r="3215" spans="44:45">
      <c r="AR3215"/>
      <c r="AS3215"/>
    </row>
    <row r="3216" spans="44:45">
      <c r="AR3216"/>
      <c r="AS3216"/>
    </row>
    <row r="3217" spans="44:45">
      <c r="AR3217"/>
      <c r="AS3217"/>
    </row>
    <row r="3218" spans="44:45">
      <c r="AR3218"/>
      <c r="AS3218"/>
    </row>
    <row r="3219" spans="44:45">
      <c r="AR3219"/>
      <c r="AS3219"/>
    </row>
    <row r="3220" spans="44:45">
      <c r="AR3220"/>
      <c r="AS3220"/>
    </row>
    <row r="3221" spans="44:45">
      <c r="AR3221"/>
      <c r="AS3221"/>
    </row>
    <row r="3222" spans="44:45">
      <c r="AR3222"/>
      <c r="AS3222"/>
    </row>
    <row r="3223" spans="44:45">
      <c r="AR3223"/>
      <c r="AS3223"/>
    </row>
    <row r="3224" spans="44:45">
      <c r="AR3224"/>
      <c r="AS3224"/>
    </row>
    <row r="3225" spans="44:45">
      <c r="AR3225"/>
      <c r="AS3225"/>
    </row>
    <row r="3226" spans="44:45">
      <c r="AR3226"/>
      <c r="AS3226"/>
    </row>
    <row r="3227" spans="44:45">
      <c r="AR3227"/>
      <c r="AS3227"/>
    </row>
    <row r="3228" spans="44:45">
      <c r="AR3228"/>
      <c r="AS3228"/>
    </row>
    <row r="3229" spans="44:45">
      <c r="AR3229"/>
      <c r="AS3229"/>
    </row>
    <row r="3230" spans="44:45">
      <c r="AR3230"/>
      <c r="AS3230"/>
    </row>
    <row r="3231" spans="44:45">
      <c r="AR3231"/>
      <c r="AS3231"/>
    </row>
    <row r="3232" spans="44:45">
      <c r="AR3232"/>
      <c r="AS3232"/>
    </row>
    <row r="3233" spans="44:45">
      <c r="AR3233"/>
      <c r="AS3233"/>
    </row>
    <row r="3234" spans="44:45">
      <c r="AR3234"/>
      <c r="AS3234"/>
    </row>
    <row r="3235" spans="44:45">
      <c r="AR3235"/>
      <c r="AS3235"/>
    </row>
    <row r="3236" spans="44:45">
      <c r="AR3236"/>
      <c r="AS3236"/>
    </row>
    <row r="3237" spans="44:45">
      <c r="AR3237"/>
      <c r="AS3237"/>
    </row>
    <row r="3238" spans="44:45">
      <c r="AR3238"/>
      <c r="AS3238"/>
    </row>
    <row r="3239" spans="44:45">
      <c r="AR3239"/>
      <c r="AS3239"/>
    </row>
    <row r="3240" spans="44:45">
      <c r="AR3240"/>
      <c r="AS3240"/>
    </row>
    <row r="3241" spans="44:45">
      <c r="AR3241"/>
      <c r="AS3241"/>
    </row>
    <row r="3242" spans="44:45">
      <c r="AR3242"/>
      <c r="AS3242"/>
    </row>
    <row r="3243" spans="44:45">
      <c r="AR3243"/>
      <c r="AS3243"/>
    </row>
    <row r="3244" spans="44:45">
      <c r="AR3244"/>
      <c r="AS3244"/>
    </row>
    <row r="3245" spans="44:45">
      <c r="AR3245"/>
      <c r="AS3245"/>
    </row>
    <row r="3246" spans="44:45">
      <c r="AR3246"/>
      <c r="AS3246"/>
    </row>
    <row r="3247" spans="44:45">
      <c r="AR3247"/>
      <c r="AS3247"/>
    </row>
    <row r="3248" spans="44:45">
      <c r="AR3248"/>
      <c r="AS3248"/>
    </row>
    <row r="3249" spans="44:45">
      <c r="AR3249"/>
      <c r="AS3249"/>
    </row>
    <row r="3250" spans="44:45">
      <c r="AR3250"/>
      <c r="AS3250"/>
    </row>
    <row r="3251" spans="44:45">
      <c r="AR3251"/>
      <c r="AS3251"/>
    </row>
    <row r="3252" spans="44:45">
      <c r="AR3252"/>
      <c r="AS3252"/>
    </row>
    <row r="3253" spans="44:45">
      <c r="AR3253"/>
      <c r="AS3253"/>
    </row>
    <row r="3254" spans="44:45">
      <c r="AR3254"/>
      <c r="AS3254"/>
    </row>
    <row r="3255" spans="44:45">
      <c r="AR3255"/>
      <c r="AS3255"/>
    </row>
    <row r="3256" spans="44:45">
      <c r="AR3256"/>
      <c r="AS3256"/>
    </row>
    <row r="3257" spans="44:45">
      <c r="AR3257"/>
      <c r="AS3257"/>
    </row>
    <row r="3258" spans="44:45">
      <c r="AR3258"/>
      <c r="AS3258"/>
    </row>
    <row r="3259" spans="44:45">
      <c r="AR3259"/>
      <c r="AS3259"/>
    </row>
    <row r="3260" spans="44:45">
      <c r="AR3260"/>
      <c r="AS3260"/>
    </row>
    <row r="3261" spans="44:45">
      <c r="AR3261"/>
      <c r="AS3261"/>
    </row>
    <row r="3262" spans="44:45">
      <c r="AR3262"/>
      <c r="AS3262"/>
    </row>
    <row r="3263" spans="44:45">
      <c r="AR3263"/>
      <c r="AS3263"/>
    </row>
    <row r="3264" spans="44:45">
      <c r="AR3264"/>
      <c r="AS3264"/>
    </row>
    <row r="3265" spans="44:45">
      <c r="AR3265"/>
      <c r="AS3265"/>
    </row>
    <row r="3266" spans="44:45">
      <c r="AR3266"/>
      <c r="AS3266"/>
    </row>
    <row r="3267" spans="44:45">
      <c r="AR3267"/>
      <c r="AS3267"/>
    </row>
    <row r="3268" spans="44:45">
      <c r="AR3268"/>
      <c r="AS3268"/>
    </row>
    <row r="3269" spans="44:45">
      <c r="AR3269"/>
      <c r="AS3269"/>
    </row>
    <row r="3270" spans="44:45">
      <c r="AR3270"/>
      <c r="AS3270"/>
    </row>
    <row r="3271" spans="44:45">
      <c r="AR3271"/>
      <c r="AS3271"/>
    </row>
    <row r="3272" spans="44:45">
      <c r="AR3272"/>
      <c r="AS3272"/>
    </row>
    <row r="3273" spans="44:45">
      <c r="AR3273"/>
      <c r="AS3273"/>
    </row>
    <row r="3274" spans="44:45">
      <c r="AR3274"/>
      <c r="AS3274"/>
    </row>
    <row r="3275" spans="44:45">
      <c r="AR3275"/>
      <c r="AS3275"/>
    </row>
    <row r="3276" spans="44:45">
      <c r="AR3276"/>
      <c r="AS3276"/>
    </row>
    <row r="3277" spans="44:45">
      <c r="AR3277"/>
      <c r="AS3277"/>
    </row>
    <row r="3278" spans="44:45">
      <c r="AR3278"/>
      <c r="AS3278"/>
    </row>
    <row r="3279" spans="44:45">
      <c r="AR3279"/>
      <c r="AS3279"/>
    </row>
    <row r="3280" spans="44:45">
      <c r="AR3280"/>
      <c r="AS3280"/>
    </row>
    <row r="3281" spans="44:45">
      <c r="AR3281"/>
      <c r="AS3281"/>
    </row>
    <row r="3282" spans="44:45">
      <c r="AR3282"/>
      <c r="AS3282"/>
    </row>
    <row r="3283" spans="44:45">
      <c r="AR3283"/>
      <c r="AS3283"/>
    </row>
    <row r="3284" spans="44:45">
      <c r="AR3284"/>
      <c r="AS3284"/>
    </row>
    <row r="3285" spans="44:45">
      <c r="AR3285"/>
      <c r="AS3285"/>
    </row>
    <row r="3286" spans="44:45">
      <c r="AR3286"/>
      <c r="AS3286"/>
    </row>
    <row r="3287" spans="44:45">
      <c r="AR3287"/>
      <c r="AS3287"/>
    </row>
    <row r="3288" spans="44:45">
      <c r="AR3288"/>
      <c r="AS3288"/>
    </row>
    <row r="3289" spans="44:45">
      <c r="AR3289"/>
      <c r="AS3289"/>
    </row>
    <row r="3290" spans="44:45">
      <c r="AR3290"/>
      <c r="AS3290"/>
    </row>
    <row r="3291" spans="44:45">
      <c r="AR3291"/>
      <c r="AS3291"/>
    </row>
    <row r="3292" spans="44:45">
      <c r="AR3292"/>
      <c r="AS3292"/>
    </row>
    <row r="3293" spans="44:45">
      <c r="AR3293"/>
      <c r="AS3293"/>
    </row>
    <row r="3294" spans="44:45">
      <c r="AR3294"/>
      <c r="AS3294"/>
    </row>
    <row r="3295" spans="44:45">
      <c r="AR3295"/>
      <c r="AS3295"/>
    </row>
    <row r="3296" spans="44:45">
      <c r="AR3296"/>
      <c r="AS3296"/>
    </row>
    <row r="3297" spans="44:45">
      <c r="AR3297"/>
      <c r="AS3297"/>
    </row>
    <row r="3298" spans="44:45">
      <c r="AR3298"/>
      <c r="AS3298"/>
    </row>
    <row r="3299" spans="44:45">
      <c r="AR3299"/>
      <c r="AS3299"/>
    </row>
    <row r="3300" spans="44:45">
      <c r="AR3300"/>
      <c r="AS3300"/>
    </row>
    <row r="3301" spans="44:45">
      <c r="AR3301"/>
      <c r="AS3301"/>
    </row>
    <row r="3302" spans="44:45">
      <c r="AR3302"/>
      <c r="AS3302"/>
    </row>
    <row r="3303" spans="44:45">
      <c r="AR3303"/>
      <c r="AS3303"/>
    </row>
    <row r="3304" spans="44:45">
      <c r="AR3304"/>
      <c r="AS3304"/>
    </row>
    <row r="3305" spans="44:45">
      <c r="AR3305"/>
      <c r="AS3305"/>
    </row>
    <row r="3306" spans="44:45">
      <c r="AR3306"/>
      <c r="AS3306"/>
    </row>
    <row r="3307" spans="44:45">
      <c r="AR3307"/>
      <c r="AS3307"/>
    </row>
    <row r="3308" spans="44:45">
      <c r="AR3308"/>
      <c r="AS3308"/>
    </row>
    <row r="3309" spans="44:45">
      <c r="AR3309"/>
      <c r="AS3309"/>
    </row>
    <row r="3310" spans="44:45">
      <c r="AR3310"/>
      <c r="AS3310"/>
    </row>
    <row r="3311" spans="44:45">
      <c r="AR3311"/>
      <c r="AS3311"/>
    </row>
    <row r="3312" spans="44:45">
      <c r="AR3312"/>
      <c r="AS3312"/>
    </row>
    <row r="3313" spans="44:45">
      <c r="AR3313"/>
      <c r="AS3313"/>
    </row>
    <row r="3314" spans="44:45">
      <c r="AR3314"/>
      <c r="AS3314"/>
    </row>
    <row r="3315" spans="44:45">
      <c r="AR3315"/>
      <c r="AS3315"/>
    </row>
    <row r="3316" spans="44:45">
      <c r="AR3316"/>
      <c r="AS3316"/>
    </row>
    <row r="3317" spans="44:45">
      <c r="AR3317"/>
      <c r="AS3317"/>
    </row>
    <row r="3318" spans="44:45">
      <c r="AR3318"/>
      <c r="AS3318"/>
    </row>
    <row r="3319" spans="44:45">
      <c r="AR3319"/>
      <c r="AS3319"/>
    </row>
    <row r="3320" spans="44:45">
      <c r="AR3320"/>
      <c r="AS3320"/>
    </row>
    <row r="3321" spans="44:45">
      <c r="AR3321"/>
      <c r="AS3321"/>
    </row>
    <row r="3322" spans="44:45">
      <c r="AR3322"/>
      <c r="AS3322"/>
    </row>
    <row r="3323" spans="44:45">
      <c r="AR3323"/>
      <c r="AS3323"/>
    </row>
    <row r="3324" spans="44:45">
      <c r="AR3324"/>
      <c r="AS3324"/>
    </row>
    <row r="3325" spans="44:45">
      <c r="AR3325"/>
      <c r="AS3325"/>
    </row>
    <row r="3326" spans="44:45">
      <c r="AR3326"/>
      <c r="AS3326"/>
    </row>
    <row r="3327" spans="44:45">
      <c r="AR3327"/>
      <c r="AS3327"/>
    </row>
    <row r="3328" spans="44:45">
      <c r="AR3328"/>
      <c r="AS3328"/>
    </row>
    <row r="3329" spans="44:45">
      <c r="AR3329"/>
      <c r="AS3329"/>
    </row>
    <row r="3330" spans="44:45">
      <c r="AR3330"/>
      <c r="AS3330"/>
    </row>
    <row r="3331" spans="44:45">
      <c r="AR3331"/>
      <c r="AS3331"/>
    </row>
    <row r="3332" spans="44:45">
      <c r="AR3332"/>
      <c r="AS3332"/>
    </row>
    <row r="3333" spans="44:45">
      <c r="AR3333"/>
      <c r="AS3333"/>
    </row>
    <row r="3334" spans="44:45">
      <c r="AR3334"/>
      <c r="AS3334"/>
    </row>
    <row r="3335" spans="44:45">
      <c r="AR3335"/>
      <c r="AS3335"/>
    </row>
    <row r="3336" spans="44:45">
      <c r="AR3336"/>
      <c r="AS3336"/>
    </row>
    <row r="3337" spans="44:45">
      <c r="AR3337"/>
      <c r="AS3337"/>
    </row>
    <row r="3338" spans="44:45">
      <c r="AR3338"/>
      <c r="AS3338"/>
    </row>
    <row r="3339" spans="44:45">
      <c r="AR3339"/>
      <c r="AS3339"/>
    </row>
    <row r="3340" spans="44:45">
      <c r="AR3340"/>
      <c r="AS3340"/>
    </row>
    <row r="3341" spans="44:45">
      <c r="AR3341"/>
      <c r="AS3341"/>
    </row>
    <row r="3342" spans="44:45">
      <c r="AR3342"/>
      <c r="AS3342"/>
    </row>
    <row r="3343" spans="44:45">
      <c r="AR3343"/>
      <c r="AS3343"/>
    </row>
    <row r="3344" spans="44:45">
      <c r="AR3344"/>
      <c r="AS3344"/>
    </row>
    <row r="3345" spans="44:45">
      <c r="AR3345"/>
      <c r="AS3345"/>
    </row>
    <row r="3346" spans="44:45">
      <c r="AR3346"/>
      <c r="AS3346"/>
    </row>
    <row r="3347" spans="44:45">
      <c r="AR3347"/>
      <c r="AS3347"/>
    </row>
    <row r="3348" spans="44:45">
      <c r="AR3348"/>
      <c r="AS3348"/>
    </row>
    <row r="3349" spans="44:45">
      <c r="AR3349"/>
      <c r="AS3349"/>
    </row>
    <row r="3350" spans="44:45">
      <c r="AR3350"/>
      <c r="AS3350"/>
    </row>
    <row r="3351" spans="44:45">
      <c r="AR3351"/>
      <c r="AS3351"/>
    </row>
    <row r="3352" spans="44:45">
      <c r="AR3352"/>
      <c r="AS3352"/>
    </row>
    <row r="3353" spans="44:45">
      <c r="AR3353"/>
      <c r="AS3353"/>
    </row>
    <row r="3354" spans="44:45">
      <c r="AR3354"/>
      <c r="AS3354"/>
    </row>
    <row r="3355" spans="44:45">
      <c r="AR3355"/>
      <c r="AS3355"/>
    </row>
    <row r="3356" spans="44:45">
      <c r="AR3356"/>
      <c r="AS3356"/>
    </row>
    <row r="3357" spans="44:45">
      <c r="AR3357"/>
      <c r="AS3357"/>
    </row>
    <row r="3358" spans="44:45">
      <c r="AR3358"/>
      <c r="AS3358"/>
    </row>
    <row r="3359" spans="44:45">
      <c r="AR3359"/>
      <c r="AS3359"/>
    </row>
    <row r="3360" spans="44:45">
      <c r="AR3360"/>
      <c r="AS3360"/>
    </row>
    <row r="3361" spans="44:45">
      <c r="AR3361"/>
      <c r="AS3361"/>
    </row>
    <row r="3362" spans="44:45">
      <c r="AR3362"/>
      <c r="AS3362"/>
    </row>
    <row r="3363" spans="44:45">
      <c r="AR3363"/>
      <c r="AS3363"/>
    </row>
    <row r="3364" spans="44:45">
      <c r="AR3364"/>
      <c r="AS3364"/>
    </row>
    <row r="3365" spans="44:45">
      <c r="AR3365"/>
      <c r="AS3365"/>
    </row>
    <row r="3366" spans="44:45">
      <c r="AR3366"/>
      <c r="AS3366"/>
    </row>
    <row r="3367" spans="44:45">
      <c r="AR3367"/>
      <c r="AS3367"/>
    </row>
    <row r="3368" spans="44:45">
      <c r="AR3368"/>
      <c r="AS3368"/>
    </row>
    <row r="3369" spans="44:45">
      <c r="AR3369"/>
      <c r="AS3369"/>
    </row>
    <row r="3370" spans="44:45">
      <c r="AR3370"/>
      <c r="AS3370"/>
    </row>
    <row r="3371" spans="44:45">
      <c r="AR3371"/>
      <c r="AS3371"/>
    </row>
    <row r="3372" spans="44:45">
      <c r="AR3372"/>
      <c r="AS3372"/>
    </row>
    <row r="3373" spans="44:45">
      <c r="AR3373"/>
      <c r="AS3373"/>
    </row>
    <row r="3374" spans="44:45">
      <c r="AR3374"/>
      <c r="AS3374"/>
    </row>
    <row r="3375" spans="44:45">
      <c r="AR3375"/>
      <c r="AS3375"/>
    </row>
    <row r="3376" spans="44:45">
      <c r="AR3376"/>
      <c r="AS3376"/>
    </row>
    <row r="3377" spans="44:45">
      <c r="AR3377"/>
      <c r="AS3377"/>
    </row>
    <row r="3378" spans="44:45">
      <c r="AR3378"/>
      <c r="AS3378"/>
    </row>
    <row r="3379" spans="44:45">
      <c r="AR3379"/>
      <c r="AS3379"/>
    </row>
    <row r="3380" spans="44:45">
      <c r="AR3380"/>
      <c r="AS3380"/>
    </row>
    <row r="3381" spans="44:45">
      <c r="AR3381"/>
      <c r="AS3381"/>
    </row>
    <row r="3382" spans="44:45">
      <c r="AR3382"/>
      <c r="AS3382"/>
    </row>
    <row r="3383" spans="44:45">
      <c r="AR3383"/>
      <c r="AS3383"/>
    </row>
    <row r="3384" spans="44:45">
      <c r="AR3384"/>
      <c r="AS3384"/>
    </row>
    <row r="3385" spans="44:45">
      <c r="AR3385"/>
      <c r="AS3385"/>
    </row>
    <row r="3386" spans="44:45">
      <c r="AR3386"/>
      <c r="AS3386"/>
    </row>
    <row r="3387" spans="44:45">
      <c r="AR3387"/>
      <c r="AS3387"/>
    </row>
    <row r="3388" spans="44:45">
      <c r="AR3388"/>
      <c r="AS3388"/>
    </row>
    <row r="3389" spans="44:45">
      <c r="AR3389"/>
      <c r="AS3389"/>
    </row>
    <row r="3390" spans="44:45">
      <c r="AR3390"/>
      <c r="AS3390"/>
    </row>
    <row r="3391" spans="44:45">
      <c r="AR3391"/>
      <c r="AS3391"/>
    </row>
    <row r="3392" spans="44:45">
      <c r="AR3392"/>
      <c r="AS3392"/>
    </row>
    <row r="3393" spans="44:45">
      <c r="AR3393"/>
      <c r="AS3393"/>
    </row>
    <row r="3394" spans="44:45">
      <c r="AR3394"/>
      <c r="AS3394"/>
    </row>
    <row r="3395" spans="44:45">
      <c r="AR3395"/>
      <c r="AS3395"/>
    </row>
    <row r="3396" spans="44:45">
      <c r="AR3396"/>
      <c r="AS3396"/>
    </row>
    <row r="3397" spans="44:45">
      <c r="AR3397"/>
      <c r="AS3397"/>
    </row>
    <row r="3398" spans="44:45">
      <c r="AR3398"/>
      <c r="AS3398"/>
    </row>
    <row r="3399" spans="44:45">
      <c r="AR3399"/>
      <c r="AS3399"/>
    </row>
    <row r="3400" spans="44:45">
      <c r="AR3400"/>
      <c r="AS3400"/>
    </row>
    <row r="3401" spans="44:45">
      <c r="AR3401"/>
      <c r="AS3401"/>
    </row>
    <row r="3402" spans="44:45">
      <c r="AR3402"/>
      <c r="AS3402"/>
    </row>
    <row r="3403" spans="44:45">
      <c r="AR3403"/>
      <c r="AS3403"/>
    </row>
    <row r="3404" spans="44:45">
      <c r="AR3404"/>
      <c r="AS3404"/>
    </row>
    <row r="3405" spans="44:45">
      <c r="AR3405"/>
      <c r="AS3405"/>
    </row>
    <row r="3406" spans="44:45">
      <c r="AR3406"/>
      <c r="AS3406"/>
    </row>
    <row r="3407" spans="44:45">
      <c r="AR3407"/>
      <c r="AS3407"/>
    </row>
    <row r="3408" spans="44:45">
      <c r="AR3408"/>
      <c r="AS3408"/>
    </row>
    <row r="3409" spans="44:45">
      <c r="AR3409"/>
      <c r="AS3409"/>
    </row>
    <row r="3410" spans="44:45">
      <c r="AR3410"/>
      <c r="AS3410"/>
    </row>
    <row r="3411" spans="44:45">
      <c r="AR3411"/>
      <c r="AS3411"/>
    </row>
    <row r="3412" spans="44:45">
      <c r="AR3412"/>
      <c r="AS3412"/>
    </row>
    <row r="3413" spans="44:45">
      <c r="AR3413"/>
      <c r="AS3413"/>
    </row>
    <row r="3414" spans="44:45">
      <c r="AR3414"/>
      <c r="AS3414"/>
    </row>
    <row r="3415" spans="44:45">
      <c r="AR3415"/>
      <c r="AS3415"/>
    </row>
    <row r="3416" spans="44:45">
      <c r="AR3416"/>
      <c r="AS3416"/>
    </row>
    <row r="3417" spans="44:45">
      <c r="AR3417"/>
      <c r="AS3417"/>
    </row>
    <row r="3418" spans="44:45">
      <c r="AR3418"/>
      <c r="AS3418"/>
    </row>
    <row r="3419" spans="44:45">
      <c r="AR3419"/>
      <c r="AS3419"/>
    </row>
    <row r="3420" spans="44:45">
      <c r="AR3420"/>
      <c r="AS3420"/>
    </row>
    <row r="3421" spans="44:45">
      <c r="AR3421"/>
      <c r="AS3421"/>
    </row>
    <row r="3422" spans="44:45">
      <c r="AR3422"/>
      <c r="AS3422"/>
    </row>
    <row r="3423" spans="44:45">
      <c r="AR3423"/>
      <c r="AS3423"/>
    </row>
    <row r="3424" spans="44:45">
      <c r="AR3424"/>
      <c r="AS3424"/>
    </row>
    <row r="3425" spans="44:45">
      <c r="AR3425"/>
      <c r="AS3425"/>
    </row>
    <row r="3426" spans="44:45">
      <c r="AR3426"/>
      <c r="AS3426"/>
    </row>
    <row r="3427" spans="44:45">
      <c r="AR3427"/>
      <c r="AS3427"/>
    </row>
    <row r="3428" spans="44:45">
      <c r="AR3428"/>
      <c r="AS3428"/>
    </row>
    <row r="3429" spans="44:45">
      <c r="AR3429"/>
      <c r="AS3429"/>
    </row>
    <row r="3430" spans="44:45">
      <c r="AR3430"/>
      <c r="AS3430"/>
    </row>
    <row r="3431" spans="44:45">
      <c r="AR3431"/>
      <c r="AS3431"/>
    </row>
    <row r="3432" spans="44:45">
      <c r="AR3432"/>
      <c r="AS3432"/>
    </row>
    <row r="3433" spans="44:45">
      <c r="AR3433"/>
      <c r="AS3433"/>
    </row>
    <row r="3434" spans="44:45">
      <c r="AR3434"/>
      <c r="AS3434"/>
    </row>
    <row r="3435" spans="44:45">
      <c r="AR3435"/>
      <c r="AS3435"/>
    </row>
    <row r="3436" spans="44:45">
      <c r="AR3436"/>
      <c r="AS3436"/>
    </row>
    <row r="3437" spans="44:45">
      <c r="AR3437"/>
      <c r="AS3437"/>
    </row>
    <row r="3438" spans="44:45">
      <c r="AR3438"/>
      <c r="AS3438"/>
    </row>
    <row r="3439" spans="44:45">
      <c r="AR3439"/>
      <c r="AS3439"/>
    </row>
    <row r="3440" spans="44:45">
      <c r="AR3440"/>
      <c r="AS3440"/>
    </row>
    <row r="3441" spans="44:45">
      <c r="AR3441"/>
      <c r="AS3441"/>
    </row>
    <row r="3442" spans="44:45">
      <c r="AR3442"/>
      <c r="AS3442"/>
    </row>
    <row r="3443" spans="44:45">
      <c r="AR3443"/>
      <c r="AS3443"/>
    </row>
    <row r="3444" spans="44:45">
      <c r="AR3444"/>
      <c r="AS3444"/>
    </row>
    <row r="3445" spans="44:45">
      <c r="AR3445"/>
      <c r="AS3445"/>
    </row>
    <row r="3446" spans="44:45">
      <c r="AR3446"/>
      <c r="AS3446"/>
    </row>
    <row r="3447" spans="44:45">
      <c r="AR3447"/>
      <c r="AS3447"/>
    </row>
    <row r="3448" spans="44:45">
      <c r="AR3448"/>
      <c r="AS3448"/>
    </row>
    <row r="3449" spans="44:45">
      <c r="AR3449"/>
      <c r="AS3449"/>
    </row>
    <row r="3450" spans="44:45">
      <c r="AR3450"/>
      <c r="AS3450"/>
    </row>
    <row r="3451" spans="44:45">
      <c r="AR3451"/>
      <c r="AS3451"/>
    </row>
    <row r="3452" spans="44:45">
      <c r="AR3452"/>
      <c r="AS3452"/>
    </row>
    <row r="3453" spans="44:45">
      <c r="AR3453"/>
      <c r="AS3453"/>
    </row>
    <row r="3454" spans="44:45">
      <c r="AR3454"/>
      <c r="AS3454"/>
    </row>
    <row r="3455" spans="44:45">
      <c r="AR3455"/>
      <c r="AS3455"/>
    </row>
    <row r="3456" spans="44:45">
      <c r="AR3456"/>
      <c r="AS3456"/>
    </row>
    <row r="3457" spans="44:45">
      <c r="AR3457"/>
      <c r="AS3457"/>
    </row>
    <row r="3458" spans="44:45">
      <c r="AR3458"/>
      <c r="AS3458"/>
    </row>
    <row r="3459" spans="44:45">
      <c r="AR3459"/>
      <c r="AS3459"/>
    </row>
    <row r="3460" spans="44:45">
      <c r="AR3460"/>
      <c r="AS3460"/>
    </row>
    <row r="3461" spans="44:45">
      <c r="AR3461"/>
      <c r="AS3461"/>
    </row>
    <row r="3462" spans="44:45">
      <c r="AR3462"/>
      <c r="AS3462"/>
    </row>
    <row r="3463" spans="44:45">
      <c r="AR3463"/>
      <c r="AS3463"/>
    </row>
    <row r="3464" spans="44:45">
      <c r="AR3464"/>
      <c r="AS3464"/>
    </row>
    <row r="3465" spans="44:45">
      <c r="AR3465"/>
      <c r="AS3465"/>
    </row>
    <row r="3466" spans="44:45">
      <c r="AR3466"/>
      <c r="AS3466"/>
    </row>
    <row r="3467" spans="44:45">
      <c r="AR3467"/>
      <c r="AS3467"/>
    </row>
    <row r="3468" spans="44:45">
      <c r="AR3468"/>
      <c r="AS3468"/>
    </row>
    <row r="3469" spans="44:45">
      <c r="AR3469"/>
      <c r="AS3469"/>
    </row>
    <row r="3470" spans="44:45">
      <c r="AR3470"/>
      <c r="AS3470"/>
    </row>
    <row r="3471" spans="44:45">
      <c r="AR3471"/>
      <c r="AS3471"/>
    </row>
    <row r="3472" spans="44:45">
      <c r="AR3472"/>
      <c r="AS3472"/>
    </row>
    <row r="3473" spans="44:45">
      <c r="AR3473"/>
      <c r="AS3473"/>
    </row>
    <row r="3474" spans="44:45">
      <c r="AR3474"/>
      <c r="AS3474"/>
    </row>
    <row r="3475" spans="44:45">
      <c r="AR3475"/>
      <c r="AS3475"/>
    </row>
    <row r="3476" spans="44:45">
      <c r="AR3476"/>
      <c r="AS3476"/>
    </row>
    <row r="3477" spans="44:45">
      <c r="AR3477"/>
      <c r="AS3477"/>
    </row>
    <row r="3478" spans="44:45">
      <c r="AR3478"/>
      <c r="AS3478"/>
    </row>
    <row r="3479" spans="44:45">
      <c r="AR3479"/>
      <c r="AS3479"/>
    </row>
    <row r="3480" spans="44:45">
      <c r="AR3480"/>
      <c r="AS3480"/>
    </row>
    <row r="3481" spans="44:45">
      <c r="AR3481"/>
      <c r="AS3481"/>
    </row>
    <row r="3482" spans="44:45">
      <c r="AR3482"/>
      <c r="AS3482"/>
    </row>
    <row r="3483" spans="44:45">
      <c r="AR3483"/>
      <c r="AS3483"/>
    </row>
    <row r="3484" spans="44:45">
      <c r="AR3484"/>
      <c r="AS3484"/>
    </row>
    <row r="3485" spans="44:45">
      <c r="AR3485"/>
      <c r="AS3485"/>
    </row>
    <row r="3486" spans="44:45">
      <c r="AR3486"/>
      <c r="AS3486"/>
    </row>
    <row r="3487" spans="44:45">
      <c r="AR3487"/>
      <c r="AS3487"/>
    </row>
    <row r="3488" spans="44:45">
      <c r="AR3488"/>
      <c r="AS3488"/>
    </row>
    <row r="3489" spans="44:45">
      <c r="AR3489"/>
      <c r="AS3489"/>
    </row>
    <row r="3490" spans="44:45">
      <c r="AR3490"/>
      <c r="AS3490"/>
    </row>
    <row r="3491" spans="44:45">
      <c r="AR3491"/>
      <c r="AS3491"/>
    </row>
    <row r="3492" spans="44:45">
      <c r="AR3492"/>
      <c r="AS3492"/>
    </row>
    <row r="3493" spans="44:45">
      <c r="AR3493"/>
      <c r="AS3493"/>
    </row>
    <row r="3494" spans="44:45">
      <c r="AR3494"/>
      <c r="AS3494"/>
    </row>
    <row r="3495" spans="44:45">
      <c r="AR3495"/>
      <c r="AS3495"/>
    </row>
    <row r="3496" spans="44:45">
      <c r="AR3496"/>
      <c r="AS3496"/>
    </row>
    <row r="3497" spans="44:45">
      <c r="AR3497"/>
      <c r="AS3497"/>
    </row>
    <row r="3498" spans="44:45">
      <c r="AR3498"/>
      <c r="AS3498"/>
    </row>
    <row r="3499" spans="44:45">
      <c r="AR3499"/>
      <c r="AS3499"/>
    </row>
    <row r="3500" spans="44:45">
      <c r="AR3500"/>
      <c r="AS3500"/>
    </row>
    <row r="3501" spans="44:45">
      <c r="AR3501"/>
      <c r="AS3501"/>
    </row>
    <row r="3502" spans="44:45">
      <c r="AR3502"/>
      <c r="AS3502"/>
    </row>
    <row r="3503" spans="44:45">
      <c r="AR3503"/>
      <c r="AS3503"/>
    </row>
    <row r="3504" spans="44:45">
      <c r="AR3504"/>
      <c r="AS3504"/>
    </row>
    <row r="3505" spans="44:45">
      <c r="AR3505"/>
      <c r="AS3505"/>
    </row>
    <row r="3506" spans="44:45">
      <c r="AR3506"/>
      <c r="AS3506"/>
    </row>
    <row r="3507" spans="44:45">
      <c r="AR3507"/>
      <c r="AS3507"/>
    </row>
    <row r="3508" spans="44:45">
      <c r="AR3508"/>
      <c r="AS3508"/>
    </row>
    <row r="3509" spans="44:45">
      <c r="AR3509"/>
      <c r="AS3509"/>
    </row>
    <row r="3510" spans="44:45">
      <c r="AR3510"/>
      <c r="AS3510"/>
    </row>
    <row r="3511" spans="44:45">
      <c r="AR3511"/>
      <c r="AS3511"/>
    </row>
    <row r="3512" spans="44:45">
      <c r="AR3512"/>
      <c r="AS3512"/>
    </row>
    <row r="3513" spans="44:45">
      <c r="AR3513"/>
      <c r="AS3513"/>
    </row>
    <row r="3514" spans="44:45">
      <c r="AR3514"/>
      <c r="AS3514"/>
    </row>
    <row r="3515" spans="44:45">
      <c r="AR3515"/>
      <c r="AS3515"/>
    </row>
    <row r="3516" spans="44:45">
      <c r="AR3516"/>
      <c r="AS3516"/>
    </row>
    <row r="3517" spans="44:45">
      <c r="AR3517"/>
      <c r="AS3517"/>
    </row>
    <row r="3518" spans="44:45">
      <c r="AR3518"/>
      <c r="AS3518"/>
    </row>
    <row r="3519" spans="44:45">
      <c r="AR3519"/>
      <c r="AS3519"/>
    </row>
    <row r="3520" spans="44:45">
      <c r="AR3520"/>
      <c r="AS3520"/>
    </row>
    <row r="3521" spans="44:45">
      <c r="AR3521"/>
      <c r="AS3521"/>
    </row>
    <row r="3522" spans="44:45">
      <c r="AR3522"/>
      <c r="AS3522"/>
    </row>
    <row r="3523" spans="44:45">
      <c r="AR3523"/>
      <c r="AS3523"/>
    </row>
    <row r="3524" spans="44:45">
      <c r="AR3524"/>
      <c r="AS3524"/>
    </row>
    <row r="3525" spans="44:45">
      <c r="AR3525"/>
      <c r="AS3525"/>
    </row>
    <row r="3526" spans="44:45">
      <c r="AR3526"/>
      <c r="AS3526"/>
    </row>
    <row r="3527" spans="44:45">
      <c r="AR3527"/>
      <c r="AS3527"/>
    </row>
    <row r="3528" spans="44:45">
      <c r="AR3528"/>
      <c r="AS3528"/>
    </row>
    <row r="3529" spans="44:45">
      <c r="AR3529"/>
      <c r="AS3529"/>
    </row>
    <row r="3530" spans="44:45">
      <c r="AR3530"/>
      <c r="AS3530"/>
    </row>
    <row r="3531" spans="44:45">
      <c r="AR3531"/>
      <c r="AS3531"/>
    </row>
    <row r="3532" spans="44:45">
      <c r="AR3532"/>
      <c r="AS3532"/>
    </row>
    <row r="3533" spans="44:45">
      <c r="AR3533"/>
      <c r="AS3533"/>
    </row>
    <row r="3534" spans="44:45">
      <c r="AR3534"/>
      <c r="AS3534"/>
    </row>
    <row r="3535" spans="44:45">
      <c r="AR3535"/>
      <c r="AS3535"/>
    </row>
    <row r="3536" spans="44:45">
      <c r="AR3536"/>
      <c r="AS3536"/>
    </row>
    <row r="3537" spans="44:45">
      <c r="AR3537"/>
      <c r="AS3537"/>
    </row>
    <row r="3538" spans="44:45">
      <c r="AR3538"/>
      <c r="AS3538"/>
    </row>
    <row r="3539" spans="44:45">
      <c r="AR3539"/>
      <c r="AS3539"/>
    </row>
    <row r="3540" spans="44:45">
      <c r="AR3540"/>
      <c r="AS3540"/>
    </row>
    <row r="3541" spans="44:45">
      <c r="AR3541"/>
      <c r="AS3541"/>
    </row>
    <row r="3542" spans="44:45">
      <c r="AR3542"/>
      <c r="AS3542"/>
    </row>
    <row r="3543" spans="44:45">
      <c r="AR3543"/>
      <c r="AS3543"/>
    </row>
    <row r="3544" spans="44:45">
      <c r="AR3544"/>
      <c r="AS3544"/>
    </row>
    <row r="3545" spans="44:45">
      <c r="AR3545"/>
      <c r="AS3545"/>
    </row>
    <row r="3546" spans="44:45">
      <c r="AR3546"/>
      <c r="AS3546"/>
    </row>
    <row r="3547" spans="44:45">
      <c r="AR3547"/>
      <c r="AS3547"/>
    </row>
    <row r="3548" spans="44:45">
      <c r="AR3548"/>
      <c r="AS3548"/>
    </row>
    <row r="3549" spans="44:45">
      <c r="AR3549"/>
      <c r="AS3549"/>
    </row>
    <row r="3550" spans="44:45">
      <c r="AR3550"/>
      <c r="AS3550"/>
    </row>
    <row r="3551" spans="44:45">
      <c r="AR3551"/>
      <c r="AS3551"/>
    </row>
    <row r="3552" spans="44:45">
      <c r="AR3552"/>
      <c r="AS3552"/>
    </row>
    <row r="3553" spans="44:45">
      <c r="AR3553"/>
      <c r="AS3553"/>
    </row>
    <row r="3554" spans="44:45">
      <c r="AR3554"/>
      <c r="AS3554"/>
    </row>
    <row r="3555" spans="44:45">
      <c r="AR3555"/>
      <c r="AS3555"/>
    </row>
    <row r="3556" spans="44:45">
      <c r="AR3556"/>
      <c r="AS3556"/>
    </row>
    <row r="3557" spans="44:45">
      <c r="AR3557"/>
      <c r="AS3557"/>
    </row>
    <row r="3558" spans="44:45">
      <c r="AR3558"/>
      <c r="AS3558"/>
    </row>
    <row r="3559" spans="44:45">
      <c r="AR3559"/>
      <c r="AS3559"/>
    </row>
    <row r="3560" spans="44:45">
      <c r="AR3560"/>
      <c r="AS3560"/>
    </row>
    <row r="3561" spans="44:45">
      <c r="AR3561"/>
      <c r="AS3561"/>
    </row>
    <row r="3562" spans="44:45">
      <c r="AR3562"/>
      <c r="AS3562"/>
    </row>
    <row r="3563" spans="44:45">
      <c r="AR3563"/>
      <c r="AS3563"/>
    </row>
    <row r="3564" spans="44:45">
      <c r="AR3564"/>
      <c r="AS3564"/>
    </row>
    <row r="3565" spans="44:45">
      <c r="AR3565"/>
      <c r="AS3565"/>
    </row>
    <row r="3566" spans="44:45">
      <c r="AR3566"/>
      <c r="AS3566"/>
    </row>
    <row r="3567" spans="44:45">
      <c r="AR3567"/>
      <c r="AS3567"/>
    </row>
    <row r="3568" spans="44:45">
      <c r="AR3568"/>
      <c r="AS3568"/>
    </row>
    <row r="3569" spans="44:45">
      <c r="AR3569"/>
      <c r="AS3569"/>
    </row>
    <row r="3570" spans="44:45">
      <c r="AR3570"/>
      <c r="AS3570"/>
    </row>
    <row r="3571" spans="44:45">
      <c r="AR3571"/>
      <c r="AS3571"/>
    </row>
    <row r="3572" spans="44:45">
      <c r="AR3572"/>
      <c r="AS3572"/>
    </row>
    <row r="3573" spans="44:45">
      <c r="AR3573"/>
      <c r="AS3573"/>
    </row>
    <row r="3574" spans="44:45">
      <c r="AR3574"/>
      <c r="AS3574"/>
    </row>
    <row r="3575" spans="44:45">
      <c r="AR3575"/>
      <c r="AS3575"/>
    </row>
    <row r="3576" spans="44:45">
      <c r="AR3576"/>
      <c r="AS3576"/>
    </row>
    <row r="3577" spans="44:45">
      <c r="AR3577"/>
      <c r="AS3577"/>
    </row>
    <row r="3578" spans="44:45">
      <c r="AR3578"/>
      <c r="AS3578"/>
    </row>
    <row r="3579" spans="44:45">
      <c r="AR3579"/>
      <c r="AS3579"/>
    </row>
    <row r="3580" spans="44:45">
      <c r="AR3580"/>
      <c r="AS3580"/>
    </row>
    <row r="3581" spans="44:45">
      <c r="AR3581"/>
      <c r="AS3581"/>
    </row>
    <row r="3582" spans="44:45">
      <c r="AR3582"/>
      <c r="AS3582"/>
    </row>
    <row r="3583" spans="44:45">
      <c r="AR3583"/>
      <c r="AS3583"/>
    </row>
    <row r="3584" spans="44:45">
      <c r="AR3584"/>
      <c r="AS3584"/>
    </row>
    <row r="3585" spans="44:45">
      <c r="AR3585"/>
      <c r="AS3585"/>
    </row>
    <row r="3586" spans="44:45">
      <c r="AR3586"/>
      <c r="AS3586"/>
    </row>
    <row r="3587" spans="44:45">
      <c r="AR3587"/>
      <c r="AS3587"/>
    </row>
    <row r="3588" spans="44:45">
      <c r="AR3588"/>
      <c r="AS3588"/>
    </row>
    <row r="3589" spans="44:45">
      <c r="AR3589"/>
      <c r="AS3589"/>
    </row>
    <row r="3590" spans="44:45">
      <c r="AR3590"/>
      <c r="AS3590"/>
    </row>
    <row r="3591" spans="44:45">
      <c r="AR3591"/>
      <c r="AS3591"/>
    </row>
    <row r="3592" spans="44:45">
      <c r="AR3592"/>
      <c r="AS3592"/>
    </row>
    <row r="3593" spans="44:45">
      <c r="AR3593"/>
      <c r="AS3593"/>
    </row>
    <row r="3594" spans="44:45">
      <c r="AR3594"/>
      <c r="AS3594"/>
    </row>
    <row r="3595" spans="44:45">
      <c r="AR3595"/>
      <c r="AS3595"/>
    </row>
    <row r="3596" spans="44:45">
      <c r="AR3596"/>
      <c r="AS3596"/>
    </row>
    <row r="3597" spans="44:45">
      <c r="AR3597"/>
      <c r="AS3597"/>
    </row>
    <row r="3598" spans="44:45">
      <c r="AR3598"/>
      <c r="AS3598"/>
    </row>
    <row r="3599" spans="44:45">
      <c r="AR3599"/>
      <c r="AS3599"/>
    </row>
    <row r="3600" spans="44:45">
      <c r="AR3600"/>
      <c r="AS3600"/>
    </row>
    <row r="3601" spans="44:45">
      <c r="AR3601"/>
      <c r="AS3601"/>
    </row>
    <row r="3602" spans="44:45">
      <c r="AR3602"/>
      <c r="AS3602"/>
    </row>
    <row r="3603" spans="44:45">
      <c r="AR3603"/>
      <c r="AS3603"/>
    </row>
    <row r="3604" spans="44:45">
      <c r="AR3604"/>
      <c r="AS3604"/>
    </row>
    <row r="3605" spans="44:45">
      <c r="AR3605"/>
      <c r="AS3605"/>
    </row>
    <row r="3606" spans="44:45">
      <c r="AR3606"/>
      <c r="AS3606"/>
    </row>
    <row r="3607" spans="44:45">
      <c r="AR3607"/>
      <c r="AS3607"/>
    </row>
    <row r="3608" spans="44:45">
      <c r="AR3608"/>
      <c r="AS3608"/>
    </row>
    <row r="3609" spans="44:45">
      <c r="AR3609"/>
      <c r="AS3609"/>
    </row>
    <row r="3610" spans="44:45">
      <c r="AR3610"/>
      <c r="AS3610"/>
    </row>
    <row r="3611" spans="44:45">
      <c r="AR3611"/>
      <c r="AS3611"/>
    </row>
    <row r="3612" spans="44:45">
      <c r="AR3612"/>
      <c r="AS3612"/>
    </row>
    <row r="3613" spans="44:45">
      <c r="AR3613"/>
      <c r="AS3613"/>
    </row>
    <row r="3614" spans="44:45">
      <c r="AR3614"/>
      <c r="AS3614"/>
    </row>
    <row r="3615" spans="44:45">
      <c r="AR3615"/>
      <c r="AS3615"/>
    </row>
    <row r="3616" spans="44:45">
      <c r="AR3616"/>
      <c r="AS3616"/>
    </row>
    <row r="3617" spans="44:45">
      <c r="AR3617"/>
      <c r="AS3617"/>
    </row>
    <row r="3618" spans="44:45">
      <c r="AR3618"/>
      <c r="AS3618"/>
    </row>
    <row r="3619" spans="44:45">
      <c r="AR3619"/>
      <c r="AS3619"/>
    </row>
    <row r="3620" spans="44:45">
      <c r="AR3620"/>
      <c r="AS3620"/>
    </row>
    <row r="3621" spans="44:45">
      <c r="AR3621"/>
      <c r="AS3621"/>
    </row>
    <row r="3622" spans="44:45">
      <c r="AR3622"/>
      <c r="AS3622"/>
    </row>
    <row r="3623" spans="44:45">
      <c r="AR3623"/>
      <c r="AS3623"/>
    </row>
    <row r="3624" spans="44:45">
      <c r="AR3624"/>
      <c r="AS3624"/>
    </row>
    <row r="3625" spans="44:45">
      <c r="AR3625"/>
      <c r="AS3625"/>
    </row>
    <row r="3626" spans="44:45">
      <c r="AR3626"/>
      <c r="AS3626"/>
    </row>
    <row r="3627" spans="44:45">
      <c r="AR3627"/>
      <c r="AS3627"/>
    </row>
    <row r="3628" spans="44:45">
      <c r="AR3628"/>
      <c r="AS3628"/>
    </row>
    <row r="3629" spans="44:45">
      <c r="AR3629"/>
      <c r="AS3629"/>
    </row>
    <row r="3630" spans="44:45">
      <c r="AR3630"/>
      <c r="AS3630"/>
    </row>
    <row r="3631" spans="44:45">
      <c r="AR3631"/>
      <c r="AS3631"/>
    </row>
    <row r="3632" spans="44:45">
      <c r="AR3632"/>
      <c r="AS3632"/>
    </row>
    <row r="3633" spans="44:45">
      <c r="AR3633"/>
      <c r="AS3633"/>
    </row>
    <row r="3634" spans="44:45">
      <c r="AR3634"/>
      <c r="AS3634"/>
    </row>
    <row r="3635" spans="44:45">
      <c r="AR3635"/>
      <c r="AS3635"/>
    </row>
    <row r="3636" spans="44:45">
      <c r="AR3636"/>
      <c r="AS3636"/>
    </row>
    <row r="3637" spans="44:45">
      <c r="AR3637"/>
      <c r="AS3637"/>
    </row>
    <row r="3638" spans="44:45">
      <c r="AR3638"/>
      <c r="AS3638"/>
    </row>
    <row r="3639" spans="44:45">
      <c r="AR3639"/>
      <c r="AS3639"/>
    </row>
    <row r="3640" spans="44:45">
      <c r="AR3640"/>
      <c r="AS3640"/>
    </row>
    <row r="3641" spans="44:45">
      <c r="AR3641"/>
      <c r="AS3641"/>
    </row>
    <row r="3642" spans="44:45">
      <c r="AR3642"/>
      <c r="AS3642"/>
    </row>
    <row r="3643" spans="44:45">
      <c r="AR3643"/>
      <c r="AS3643"/>
    </row>
    <row r="3644" spans="44:45">
      <c r="AR3644"/>
      <c r="AS3644"/>
    </row>
    <row r="3645" spans="44:45">
      <c r="AR3645"/>
      <c r="AS3645"/>
    </row>
    <row r="3646" spans="44:45">
      <c r="AR3646"/>
      <c r="AS3646"/>
    </row>
    <row r="3647" spans="44:45">
      <c r="AR3647"/>
      <c r="AS3647"/>
    </row>
    <row r="3648" spans="44:45">
      <c r="AR3648"/>
      <c r="AS3648"/>
    </row>
    <row r="3649" spans="44:45">
      <c r="AR3649"/>
      <c r="AS3649"/>
    </row>
    <row r="3650" spans="44:45">
      <c r="AR3650"/>
      <c r="AS3650"/>
    </row>
    <row r="3651" spans="44:45">
      <c r="AR3651"/>
      <c r="AS3651"/>
    </row>
    <row r="3652" spans="44:45">
      <c r="AR3652"/>
      <c r="AS3652"/>
    </row>
    <row r="3653" spans="44:45">
      <c r="AR3653"/>
      <c r="AS3653"/>
    </row>
    <row r="3654" spans="44:45">
      <c r="AR3654"/>
      <c r="AS3654"/>
    </row>
    <row r="3655" spans="44:45">
      <c r="AR3655"/>
      <c r="AS3655"/>
    </row>
    <row r="3656" spans="44:45">
      <c r="AR3656"/>
      <c r="AS3656"/>
    </row>
    <row r="3657" spans="44:45">
      <c r="AR3657"/>
      <c r="AS3657"/>
    </row>
    <row r="3658" spans="44:45">
      <c r="AR3658"/>
      <c r="AS3658"/>
    </row>
    <row r="3659" spans="44:45">
      <c r="AR3659"/>
      <c r="AS3659"/>
    </row>
    <row r="3660" spans="44:45">
      <c r="AR3660"/>
      <c r="AS3660"/>
    </row>
    <row r="3661" spans="44:45">
      <c r="AR3661"/>
      <c r="AS3661"/>
    </row>
    <row r="3662" spans="44:45">
      <c r="AR3662"/>
      <c r="AS3662"/>
    </row>
    <row r="3663" spans="44:45">
      <c r="AR3663"/>
      <c r="AS3663"/>
    </row>
    <row r="3664" spans="44:45">
      <c r="AR3664"/>
      <c r="AS3664"/>
    </row>
    <row r="3665" spans="44:45">
      <c r="AR3665"/>
      <c r="AS3665"/>
    </row>
    <row r="3666" spans="44:45">
      <c r="AR3666"/>
      <c r="AS3666"/>
    </row>
    <row r="3667" spans="44:45">
      <c r="AR3667"/>
      <c r="AS3667"/>
    </row>
    <row r="3668" spans="44:45">
      <c r="AR3668"/>
      <c r="AS3668"/>
    </row>
    <row r="3669" spans="44:45">
      <c r="AR3669"/>
      <c r="AS3669"/>
    </row>
    <row r="3670" spans="44:45">
      <c r="AR3670"/>
      <c r="AS3670"/>
    </row>
    <row r="3671" spans="44:45">
      <c r="AR3671"/>
      <c r="AS3671"/>
    </row>
    <row r="3672" spans="44:45">
      <c r="AR3672"/>
      <c r="AS3672"/>
    </row>
    <row r="3673" spans="44:45">
      <c r="AR3673"/>
      <c r="AS3673"/>
    </row>
    <row r="3674" spans="44:45">
      <c r="AR3674"/>
      <c r="AS3674"/>
    </row>
    <row r="3675" spans="44:45">
      <c r="AR3675"/>
      <c r="AS3675"/>
    </row>
    <row r="3676" spans="44:45">
      <c r="AR3676"/>
      <c r="AS3676"/>
    </row>
    <row r="3677" spans="44:45">
      <c r="AR3677"/>
      <c r="AS3677"/>
    </row>
    <row r="3678" spans="44:45">
      <c r="AR3678"/>
      <c r="AS3678"/>
    </row>
    <row r="3679" spans="44:45">
      <c r="AR3679"/>
      <c r="AS3679"/>
    </row>
    <row r="3680" spans="44:45">
      <c r="AR3680"/>
      <c r="AS3680"/>
    </row>
    <row r="3681" spans="44:45">
      <c r="AR3681"/>
      <c r="AS3681"/>
    </row>
    <row r="3682" spans="44:45">
      <c r="AR3682"/>
      <c r="AS3682"/>
    </row>
    <row r="3683" spans="44:45">
      <c r="AR3683"/>
      <c r="AS3683"/>
    </row>
    <row r="3684" spans="44:45">
      <c r="AR3684"/>
      <c r="AS3684"/>
    </row>
    <row r="3685" spans="44:45">
      <c r="AR3685"/>
      <c r="AS3685"/>
    </row>
    <row r="3686" spans="44:45">
      <c r="AR3686"/>
      <c r="AS3686"/>
    </row>
    <row r="3687" spans="44:45">
      <c r="AR3687"/>
      <c r="AS3687"/>
    </row>
    <row r="3688" spans="44:45">
      <c r="AR3688"/>
      <c r="AS3688"/>
    </row>
    <row r="3689" spans="44:45">
      <c r="AR3689"/>
      <c r="AS3689"/>
    </row>
    <row r="3690" spans="44:45">
      <c r="AR3690"/>
      <c r="AS3690"/>
    </row>
    <row r="3691" spans="44:45">
      <c r="AR3691"/>
      <c r="AS3691"/>
    </row>
    <row r="3692" spans="44:45">
      <c r="AR3692"/>
      <c r="AS3692"/>
    </row>
    <row r="3693" spans="44:45">
      <c r="AR3693"/>
      <c r="AS3693"/>
    </row>
    <row r="3694" spans="44:45">
      <c r="AR3694"/>
      <c r="AS3694"/>
    </row>
    <row r="3695" spans="44:45">
      <c r="AR3695"/>
      <c r="AS3695"/>
    </row>
    <row r="3696" spans="44:45">
      <c r="AR3696"/>
      <c r="AS3696"/>
    </row>
    <row r="3697" spans="44:45">
      <c r="AR3697"/>
      <c r="AS3697"/>
    </row>
    <row r="3698" spans="44:45">
      <c r="AR3698"/>
      <c r="AS3698"/>
    </row>
    <row r="3699" spans="44:45">
      <c r="AR3699"/>
      <c r="AS3699"/>
    </row>
    <row r="3700" spans="44:45">
      <c r="AR3700"/>
      <c r="AS3700"/>
    </row>
    <row r="3701" spans="44:45">
      <c r="AR3701"/>
      <c r="AS3701"/>
    </row>
    <row r="3702" spans="44:45">
      <c r="AR3702"/>
      <c r="AS3702"/>
    </row>
    <row r="3703" spans="44:45">
      <c r="AR3703"/>
      <c r="AS3703"/>
    </row>
    <row r="3704" spans="44:45">
      <c r="AR3704"/>
      <c r="AS3704"/>
    </row>
    <row r="3705" spans="44:45">
      <c r="AR3705"/>
      <c r="AS3705"/>
    </row>
    <row r="3706" spans="44:45">
      <c r="AR3706"/>
      <c r="AS3706"/>
    </row>
    <row r="3707" spans="44:45">
      <c r="AR3707"/>
      <c r="AS3707"/>
    </row>
    <row r="3708" spans="44:45">
      <c r="AR3708"/>
      <c r="AS3708"/>
    </row>
    <row r="3709" spans="44:45">
      <c r="AR3709"/>
      <c r="AS3709"/>
    </row>
    <row r="3710" spans="44:45">
      <c r="AR3710"/>
      <c r="AS3710"/>
    </row>
    <row r="3711" spans="44:45">
      <c r="AR3711"/>
      <c r="AS3711"/>
    </row>
    <row r="3712" spans="44:45">
      <c r="AR3712"/>
      <c r="AS3712"/>
    </row>
    <row r="3713" spans="44:45">
      <c r="AR3713"/>
      <c r="AS3713"/>
    </row>
    <row r="3714" spans="44:45">
      <c r="AR3714"/>
      <c r="AS3714"/>
    </row>
    <row r="3715" spans="44:45">
      <c r="AR3715"/>
      <c r="AS3715"/>
    </row>
    <row r="3716" spans="44:45">
      <c r="AR3716"/>
      <c r="AS3716"/>
    </row>
    <row r="3717" spans="44:45">
      <c r="AR3717"/>
      <c r="AS3717"/>
    </row>
    <row r="3718" spans="44:45">
      <c r="AR3718"/>
      <c r="AS3718"/>
    </row>
    <row r="3719" spans="44:45">
      <c r="AR3719"/>
      <c r="AS3719"/>
    </row>
    <row r="3720" spans="44:45">
      <c r="AR3720"/>
      <c r="AS3720"/>
    </row>
    <row r="3721" spans="44:45">
      <c r="AR3721"/>
      <c r="AS3721"/>
    </row>
    <row r="3722" spans="44:45">
      <c r="AR3722"/>
      <c r="AS3722"/>
    </row>
    <row r="3723" spans="44:45">
      <c r="AR3723"/>
      <c r="AS3723"/>
    </row>
    <row r="3724" spans="44:45">
      <c r="AR3724"/>
      <c r="AS3724"/>
    </row>
    <row r="3725" spans="44:45">
      <c r="AR3725"/>
      <c r="AS3725"/>
    </row>
    <row r="3726" spans="44:45">
      <c r="AR3726"/>
      <c r="AS3726"/>
    </row>
    <row r="3727" spans="44:45">
      <c r="AR3727"/>
      <c r="AS3727"/>
    </row>
    <row r="3728" spans="44:45">
      <c r="AR3728"/>
      <c r="AS3728"/>
    </row>
    <row r="3729" spans="44:45">
      <c r="AR3729"/>
      <c r="AS3729"/>
    </row>
    <row r="3730" spans="44:45">
      <c r="AR3730"/>
      <c r="AS3730"/>
    </row>
    <row r="3731" spans="44:45">
      <c r="AR3731"/>
      <c r="AS3731"/>
    </row>
    <row r="3732" spans="44:45">
      <c r="AR3732"/>
      <c r="AS3732"/>
    </row>
    <row r="3733" spans="44:45">
      <c r="AR3733"/>
      <c r="AS3733"/>
    </row>
    <row r="3734" spans="44:45">
      <c r="AR3734"/>
      <c r="AS3734"/>
    </row>
    <row r="3735" spans="44:45">
      <c r="AR3735"/>
      <c r="AS3735"/>
    </row>
    <row r="3736" spans="44:45">
      <c r="AR3736"/>
      <c r="AS3736"/>
    </row>
    <row r="3737" spans="44:45">
      <c r="AR3737"/>
      <c r="AS3737"/>
    </row>
    <row r="3738" spans="44:45">
      <c r="AR3738"/>
      <c r="AS3738"/>
    </row>
    <row r="3739" spans="44:45">
      <c r="AR3739"/>
      <c r="AS3739"/>
    </row>
    <row r="3740" spans="44:45">
      <c r="AR3740"/>
      <c r="AS3740"/>
    </row>
    <row r="3741" spans="44:45">
      <c r="AR3741"/>
      <c r="AS3741"/>
    </row>
    <row r="3742" spans="44:45">
      <c r="AR3742"/>
      <c r="AS3742"/>
    </row>
    <row r="3743" spans="44:45">
      <c r="AR3743"/>
      <c r="AS3743"/>
    </row>
    <row r="3744" spans="44:45">
      <c r="AR3744"/>
      <c r="AS3744"/>
    </row>
    <row r="3745" spans="44:45">
      <c r="AR3745"/>
      <c r="AS3745"/>
    </row>
    <row r="3746" spans="44:45">
      <c r="AR3746"/>
      <c r="AS3746"/>
    </row>
    <row r="3747" spans="44:45">
      <c r="AR3747"/>
      <c r="AS3747"/>
    </row>
    <row r="3748" spans="44:45">
      <c r="AR3748"/>
      <c r="AS3748"/>
    </row>
    <row r="3749" spans="44:45">
      <c r="AR3749"/>
      <c r="AS3749"/>
    </row>
    <row r="3750" spans="44:45">
      <c r="AR3750"/>
      <c r="AS3750"/>
    </row>
    <row r="3751" spans="44:45">
      <c r="AR3751"/>
      <c r="AS3751"/>
    </row>
    <row r="3752" spans="44:45">
      <c r="AR3752"/>
      <c r="AS3752"/>
    </row>
    <row r="3753" spans="44:45">
      <c r="AR3753"/>
      <c r="AS3753"/>
    </row>
    <row r="3754" spans="44:45">
      <c r="AR3754"/>
      <c r="AS3754"/>
    </row>
    <row r="3755" spans="44:45">
      <c r="AR3755"/>
      <c r="AS3755"/>
    </row>
    <row r="3756" spans="44:45">
      <c r="AR3756"/>
      <c r="AS3756"/>
    </row>
    <row r="3757" spans="44:45">
      <c r="AR3757"/>
      <c r="AS3757"/>
    </row>
    <row r="3758" spans="44:45">
      <c r="AR3758"/>
      <c r="AS3758"/>
    </row>
    <row r="3759" spans="44:45">
      <c r="AR3759"/>
      <c r="AS3759"/>
    </row>
    <row r="3760" spans="44:45">
      <c r="AR3760"/>
      <c r="AS3760"/>
    </row>
    <row r="3761" spans="44:45">
      <c r="AR3761"/>
      <c r="AS3761"/>
    </row>
    <row r="3762" spans="44:45">
      <c r="AR3762"/>
      <c r="AS3762"/>
    </row>
    <row r="3763" spans="44:45">
      <c r="AR3763"/>
      <c r="AS3763"/>
    </row>
    <row r="3764" spans="44:45">
      <c r="AR3764"/>
      <c r="AS3764"/>
    </row>
    <row r="3765" spans="44:45">
      <c r="AR3765"/>
      <c r="AS3765"/>
    </row>
    <row r="3766" spans="44:45">
      <c r="AR3766"/>
      <c r="AS3766"/>
    </row>
    <row r="3767" spans="44:45">
      <c r="AR3767"/>
      <c r="AS3767"/>
    </row>
    <row r="3768" spans="44:45">
      <c r="AR3768"/>
      <c r="AS3768"/>
    </row>
    <row r="3769" spans="44:45">
      <c r="AR3769"/>
      <c r="AS3769"/>
    </row>
    <row r="3770" spans="44:45">
      <c r="AR3770"/>
      <c r="AS3770"/>
    </row>
    <row r="3771" spans="44:45">
      <c r="AR3771"/>
      <c r="AS3771"/>
    </row>
    <row r="3772" spans="44:45">
      <c r="AR3772"/>
      <c r="AS3772"/>
    </row>
    <row r="3773" spans="44:45">
      <c r="AR3773"/>
      <c r="AS3773"/>
    </row>
    <row r="3774" spans="44:45">
      <c r="AR3774"/>
      <c r="AS3774"/>
    </row>
    <row r="3775" spans="44:45">
      <c r="AR3775"/>
      <c r="AS3775"/>
    </row>
    <row r="3776" spans="44:45">
      <c r="AR3776"/>
      <c r="AS3776"/>
    </row>
    <row r="3777" spans="44:45">
      <c r="AR3777"/>
      <c r="AS3777"/>
    </row>
    <row r="3778" spans="44:45">
      <c r="AR3778"/>
      <c r="AS3778"/>
    </row>
    <row r="3779" spans="44:45">
      <c r="AR3779"/>
      <c r="AS3779"/>
    </row>
    <row r="3780" spans="44:45">
      <c r="AR3780"/>
      <c r="AS3780"/>
    </row>
    <row r="3781" spans="44:45">
      <c r="AR3781"/>
      <c r="AS3781"/>
    </row>
    <row r="3782" spans="44:45">
      <c r="AR3782"/>
      <c r="AS3782"/>
    </row>
    <row r="3783" spans="44:45">
      <c r="AR3783"/>
      <c r="AS3783"/>
    </row>
    <row r="3784" spans="44:45">
      <c r="AR3784"/>
      <c r="AS3784"/>
    </row>
    <row r="3785" spans="44:45">
      <c r="AR3785"/>
      <c r="AS3785"/>
    </row>
    <row r="3786" spans="44:45">
      <c r="AR3786"/>
      <c r="AS3786"/>
    </row>
    <row r="3787" spans="44:45">
      <c r="AR3787"/>
      <c r="AS3787"/>
    </row>
    <row r="3788" spans="44:45">
      <c r="AR3788"/>
      <c r="AS3788"/>
    </row>
    <row r="3789" spans="44:45">
      <c r="AR3789"/>
      <c r="AS3789"/>
    </row>
    <row r="3790" spans="44:45">
      <c r="AR3790"/>
      <c r="AS3790"/>
    </row>
    <row r="3791" spans="44:45">
      <c r="AR3791"/>
      <c r="AS3791"/>
    </row>
    <row r="3792" spans="44:45">
      <c r="AR3792"/>
      <c r="AS3792"/>
    </row>
    <row r="3793" spans="44:45">
      <c r="AR3793"/>
      <c r="AS3793"/>
    </row>
    <row r="3794" spans="44:45">
      <c r="AR3794"/>
      <c r="AS3794"/>
    </row>
    <row r="3795" spans="44:45">
      <c r="AR3795"/>
      <c r="AS3795"/>
    </row>
    <row r="3796" spans="44:45">
      <c r="AR3796"/>
      <c r="AS3796"/>
    </row>
    <row r="3797" spans="44:45">
      <c r="AR3797"/>
      <c r="AS3797"/>
    </row>
    <row r="3798" spans="44:45">
      <c r="AR3798"/>
      <c r="AS3798"/>
    </row>
    <row r="3799" spans="44:45">
      <c r="AR3799"/>
      <c r="AS3799"/>
    </row>
    <row r="3800" spans="44:45">
      <c r="AR3800"/>
      <c r="AS3800"/>
    </row>
    <row r="3801" spans="44:45">
      <c r="AR3801"/>
      <c r="AS3801"/>
    </row>
    <row r="3802" spans="44:45">
      <c r="AR3802"/>
      <c r="AS3802"/>
    </row>
    <row r="3803" spans="44:45">
      <c r="AR3803"/>
      <c r="AS3803"/>
    </row>
    <row r="3804" spans="44:45">
      <c r="AR3804"/>
      <c r="AS3804"/>
    </row>
    <row r="3805" spans="44:45">
      <c r="AR3805"/>
      <c r="AS3805"/>
    </row>
    <row r="3806" spans="44:45">
      <c r="AR3806"/>
      <c r="AS3806"/>
    </row>
    <row r="3807" spans="44:45">
      <c r="AR3807"/>
      <c r="AS3807"/>
    </row>
    <row r="3808" spans="44:45">
      <c r="AR3808"/>
      <c r="AS3808"/>
    </row>
    <row r="3809" spans="44:45">
      <c r="AR3809"/>
      <c r="AS3809"/>
    </row>
    <row r="3810" spans="44:45">
      <c r="AR3810"/>
      <c r="AS3810"/>
    </row>
    <row r="3811" spans="44:45">
      <c r="AR3811"/>
      <c r="AS3811"/>
    </row>
    <row r="3812" spans="44:45">
      <c r="AR3812"/>
      <c r="AS3812"/>
    </row>
    <row r="3813" spans="44:45">
      <c r="AR3813"/>
      <c r="AS3813"/>
    </row>
    <row r="3814" spans="44:45">
      <c r="AR3814"/>
      <c r="AS3814"/>
    </row>
    <row r="3815" spans="44:45">
      <c r="AR3815"/>
      <c r="AS3815"/>
    </row>
    <row r="3816" spans="44:45">
      <c r="AR3816"/>
      <c r="AS3816"/>
    </row>
    <row r="3817" spans="44:45">
      <c r="AR3817"/>
      <c r="AS3817"/>
    </row>
    <row r="3818" spans="44:45">
      <c r="AR3818"/>
      <c r="AS3818"/>
    </row>
    <row r="3819" spans="44:45">
      <c r="AR3819"/>
      <c r="AS3819"/>
    </row>
    <row r="3820" spans="44:45">
      <c r="AR3820"/>
      <c r="AS3820"/>
    </row>
    <row r="3821" spans="44:45">
      <c r="AR3821"/>
      <c r="AS3821"/>
    </row>
    <row r="3822" spans="44:45">
      <c r="AR3822"/>
      <c r="AS3822"/>
    </row>
    <row r="3823" spans="44:45">
      <c r="AR3823"/>
      <c r="AS3823"/>
    </row>
    <row r="3824" spans="44:45">
      <c r="AR3824"/>
      <c r="AS3824"/>
    </row>
    <row r="3825" spans="44:45">
      <c r="AR3825"/>
      <c r="AS3825"/>
    </row>
    <row r="3826" spans="44:45">
      <c r="AR3826"/>
      <c r="AS3826"/>
    </row>
    <row r="3827" spans="44:45">
      <c r="AR3827"/>
      <c r="AS3827"/>
    </row>
    <row r="3828" spans="44:45">
      <c r="AR3828"/>
      <c r="AS3828"/>
    </row>
    <row r="3829" spans="44:45">
      <c r="AR3829"/>
      <c r="AS3829"/>
    </row>
    <row r="3830" spans="44:45">
      <c r="AR3830"/>
      <c r="AS3830"/>
    </row>
    <row r="3831" spans="44:45">
      <c r="AR3831"/>
      <c r="AS3831"/>
    </row>
    <row r="3832" spans="44:45">
      <c r="AR3832"/>
      <c r="AS3832"/>
    </row>
    <row r="3833" spans="44:45">
      <c r="AR3833"/>
      <c r="AS3833"/>
    </row>
    <row r="3834" spans="44:45">
      <c r="AR3834"/>
      <c r="AS3834"/>
    </row>
    <row r="3835" spans="44:45">
      <c r="AR3835"/>
      <c r="AS3835"/>
    </row>
    <row r="3836" spans="44:45">
      <c r="AR3836"/>
      <c r="AS3836"/>
    </row>
    <row r="3837" spans="44:45">
      <c r="AR3837"/>
      <c r="AS3837"/>
    </row>
    <row r="3838" spans="44:45">
      <c r="AR3838"/>
      <c r="AS3838"/>
    </row>
    <row r="3839" spans="44:45">
      <c r="AR3839"/>
      <c r="AS3839"/>
    </row>
    <row r="3840" spans="44:45">
      <c r="AR3840"/>
      <c r="AS3840"/>
    </row>
    <row r="3841" spans="44:45">
      <c r="AR3841"/>
      <c r="AS3841"/>
    </row>
    <row r="3842" spans="44:45">
      <c r="AR3842"/>
      <c r="AS3842"/>
    </row>
    <row r="3843" spans="44:45">
      <c r="AR3843"/>
      <c r="AS3843"/>
    </row>
    <row r="3844" spans="44:45">
      <c r="AR3844"/>
      <c r="AS3844"/>
    </row>
    <row r="3845" spans="44:45">
      <c r="AR3845"/>
      <c r="AS3845"/>
    </row>
    <row r="3846" spans="44:45">
      <c r="AR3846"/>
      <c r="AS3846"/>
    </row>
    <row r="3847" spans="44:45">
      <c r="AR3847"/>
      <c r="AS3847"/>
    </row>
    <row r="3848" spans="44:45">
      <c r="AR3848"/>
      <c r="AS3848"/>
    </row>
    <row r="3849" spans="44:45">
      <c r="AR3849"/>
      <c r="AS3849"/>
    </row>
    <row r="3850" spans="44:45">
      <c r="AR3850"/>
      <c r="AS3850"/>
    </row>
    <row r="3851" spans="44:45">
      <c r="AR3851"/>
      <c r="AS3851"/>
    </row>
    <row r="3852" spans="44:45">
      <c r="AR3852"/>
      <c r="AS3852"/>
    </row>
    <row r="3853" spans="44:45">
      <c r="AR3853"/>
      <c r="AS3853"/>
    </row>
    <row r="3854" spans="44:45">
      <c r="AR3854"/>
      <c r="AS3854"/>
    </row>
    <row r="3855" spans="44:45">
      <c r="AR3855"/>
      <c r="AS3855"/>
    </row>
    <row r="3856" spans="44:45">
      <c r="AR3856"/>
      <c r="AS3856"/>
    </row>
    <row r="3857" spans="44:45">
      <c r="AR3857"/>
      <c r="AS3857"/>
    </row>
    <row r="3858" spans="44:45">
      <c r="AR3858"/>
      <c r="AS3858"/>
    </row>
    <row r="3859" spans="44:45">
      <c r="AR3859"/>
      <c r="AS3859"/>
    </row>
    <row r="3860" spans="44:45">
      <c r="AR3860"/>
      <c r="AS3860"/>
    </row>
    <row r="3861" spans="44:45">
      <c r="AR3861"/>
      <c r="AS3861"/>
    </row>
    <row r="3862" spans="44:45">
      <c r="AR3862"/>
      <c r="AS3862"/>
    </row>
    <row r="3863" spans="44:45">
      <c r="AR3863"/>
      <c r="AS3863"/>
    </row>
    <row r="3864" spans="44:45">
      <c r="AR3864"/>
      <c r="AS3864"/>
    </row>
    <row r="3865" spans="44:45">
      <c r="AR3865"/>
      <c r="AS3865"/>
    </row>
    <row r="3866" spans="44:45">
      <c r="AR3866"/>
      <c r="AS3866"/>
    </row>
    <row r="3867" spans="44:45">
      <c r="AR3867"/>
      <c r="AS3867"/>
    </row>
    <row r="3868" spans="44:45">
      <c r="AR3868"/>
      <c r="AS3868"/>
    </row>
    <row r="3869" spans="44:45">
      <c r="AR3869"/>
      <c r="AS3869"/>
    </row>
    <row r="3870" spans="44:45">
      <c r="AR3870"/>
      <c r="AS3870"/>
    </row>
    <row r="3871" spans="44:45">
      <c r="AR3871"/>
      <c r="AS3871"/>
    </row>
    <row r="3872" spans="44:45">
      <c r="AR3872"/>
      <c r="AS3872"/>
    </row>
    <row r="3873" spans="44:45">
      <c r="AR3873"/>
      <c r="AS3873"/>
    </row>
    <row r="3874" spans="44:45">
      <c r="AR3874"/>
      <c r="AS3874"/>
    </row>
    <row r="3875" spans="44:45">
      <c r="AR3875"/>
      <c r="AS3875"/>
    </row>
    <row r="3876" spans="44:45">
      <c r="AR3876"/>
      <c r="AS3876"/>
    </row>
    <row r="3877" spans="44:45">
      <c r="AR3877"/>
      <c r="AS3877"/>
    </row>
    <row r="3878" spans="44:45">
      <c r="AR3878"/>
      <c r="AS3878"/>
    </row>
    <row r="3879" spans="44:45">
      <c r="AR3879"/>
      <c r="AS3879"/>
    </row>
    <row r="3880" spans="44:45">
      <c r="AR3880"/>
      <c r="AS3880"/>
    </row>
    <row r="3881" spans="44:45">
      <c r="AR3881"/>
      <c r="AS3881"/>
    </row>
    <row r="3882" spans="44:45">
      <c r="AR3882"/>
      <c r="AS3882"/>
    </row>
    <row r="3883" spans="44:45">
      <c r="AR3883"/>
      <c r="AS3883"/>
    </row>
    <row r="3884" spans="44:45">
      <c r="AR3884"/>
      <c r="AS3884"/>
    </row>
    <row r="3885" spans="44:45">
      <c r="AR3885"/>
      <c r="AS3885"/>
    </row>
    <row r="3886" spans="44:45">
      <c r="AR3886"/>
      <c r="AS3886"/>
    </row>
    <row r="3887" spans="44:45">
      <c r="AR3887"/>
      <c r="AS3887"/>
    </row>
    <row r="3888" spans="44:45">
      <c r="AR3888"/>
      <c r="AS3888"/>
    </row>
    <row r="3889" spans="44:45">
      <c r="AR3889"/>
      <c r="AS3889"/>
    </row>
    <row r="3890" spans="44:45">
      <c r="AR3890"/>
      <c r="AS3890"/>
    </row>
    <row r="3891" spans="44:45">
      <c r="AR3891"/>
      <c r="AS3891"/>
    </row>
    <row r="3892" spans="44:45">
      <c r="AR3892"/>
      <c r="AS3892"/>
    </row>
    <row r="3893" spans="44:45">
      <c r="AR3893"/>
      <c r="AS3893"/>
    </row>
    <row r="3894" spans="44:45">
      <c r="AR3894"/>
      <c r="AS3894"/>
    </row>
    <row r="3895" spans="44:45">
      <c r="AR3895"/>
      <c r="AS3895"/>
    </row>
    <row r="3896" spans="44:45">
      <c r="AR3896"/>
      <c r="AS3896"/>
    </row>
    <row r="3897" spans="44:45">
      <c r="AR3897"/>
      <c r="AS3897"/>
    </row>
    <row r="3898" spans="44:45">
      <c r="AR3898"/>
      <c r="AS3898"/>
    </row>
    <row r="3899" spans="44:45">
      <c r="AR3899"/>
      <c r="AS3899"/>
    </row>
    <row r="3900" spans="44:45">
      <c r="AR3900"/>
      <c r="AS3900"/>
    </row>
    <row r="3901" spans="44:45">
      <c r="AR3901"/>
      <c r="AS3901"/>
    </row>
    <row r="3902" spans="44:45">
      <c r="AR3902"/>
      <c r="AS3902"/>
    </row>
    <row r="3903" spans="44:45">
      <c r="AR3903"/>
      <c r="AS3903"/>
    </row>
    <row r="3904" spans="44:45">
      <c r="AR3904"/>
      <c r="AS3904"/>
    </row>
    <row r="3905" spans="44:45">
      <c r="AR3905"/>
      <c r="AS3905"/>
    </row>
    <row r="3906" spans="44:45">
      <c r="AR3906"/>
      <c r="AS3906"/>
    </row>
    <row r="3907" spans="44:45">
      <c r="AR3907"/>
      <c r="AS3907"/>
    </row>
    <row r="3908" spans="44:45">
      <c r="AR3908"/>
      <c r="AS3908"/>
    </row>
    <row r="3909" spans="44:45">
      <c r="AR3909"/>
      <c r="AS3909"/>
    </row>
    <row r="3910" spans="44:45">
      <c r="AR3910"/>
      <c r="AS3910"/>
    </row>
    <row r="3911" spans="44:45">
      <c r="AR3911"/>
      <c r="AS3911"/>
    </row>
    <row r="3912" spans="44:45">
      <c r="AR3912"/>
      <c r="AS3912"/>
    </row>
    <row r="3913" spans="44:45">
      <c r="AR3913"/>
      <c r="AS3913"/>
    </row>
    <row r="3914" spans="44:45">
      <c r="AR3914"/>
      <c r="AS3914"/>
    </row>
    <row r="3915" spans="44:45">
      <c r="AR3915"/>
      <c r="AS3915"/>
    </row>
    <row r="3916" spans="44:45">
      <c r="AR3916"/>
      <c r="AS3916"/>
    </row>
    <row r="3917" spans="44:45">
      <c r="AR3917"/>
      <c r="AS3917"/>
    </row>
    <row r="3918" spans="44:45">
      <c r="AR3918"/>
      <c r="AS3918"/>
    </row>
    <row r="3919" spans="44:45">
      <c r="AR3919"/>
      <c r="AS3919"/>
    </row>
    <row r="3920" spans="44:45">
      <c r="AR3920"/>
      <c r="AS3920"/>
    </row>
    <row r="3921" spans="44:45">
      <c r="AR3921"/>
      <c r="AS3921"/>
    </row>
    <row r="3922" spans="44:45">
      <c r="AR3922"/>
      <c r="AS3922"/>
    </row>
    <row r="3923" spans="44:45">
      <c r="AR3923"/>
      <c r="AS3923"/>
    </row>
    <row r="3924" spans="44:45">
      <c r="AR3924"/>
      <c r="AS3924"/>
    </row>
    <row r="3925" spans="44:45">
      <c r="AR3925"/>
      <c r="AS3925"/>
    </row>
    <row r="3926" spans="44:45">
      <c r="AR3926"/>
      <c r="AS3926"/>
    </row>
    <row r="3927" spans="44:45">
      <c r="AR3927"/>
      <c r="AS3927"/>
    </row>
    <row r="3928" spans="44:45">
      <c r="AR3928"/>
      <c r="AS3928"/>
    </row>
    <row r="3929" spans="44:45">
      <c r="AR3929"/>
      <c r="AS3929"/>
    </row>
    <row r="3930" spans="44:45">
      <c r="AR3930"/>
      <c r="AS3930"/>
    </row>
    <row r="3931" spans="44:45">
      <c r="AR3931"/>
      <c r="AS3931"/>
    </row>
    <row r="3932" spans="44:45">
      <c r="AR3932"/>
      <c r="AS3932"/>
    </row>
    <row r="3933" spans="44:45">
      <c r="AR3933"/>
      <c r="AS3933"/>
    </row>
    <row r="3934" spans="44:45">
      <c r="AR3934"/>
      <c r="AS3934"/>
    </row>
    <row r="3935" spans="44:45">
      <c r="AR3935"/>
      <c r="AS3935"/>
    </row>
    <row r="3936" spans="44:45">
      <c r="AR3936"/>
      <c r="AS3936"/>
    </row>
    <row r="3937" spans="44:45">
      <c r="AR3937"/>
      <c r="AS3937"/>
    </row>
    <row r="3938" spans="44:45">
      <c r="AR3938"/>
      <c r="AS3938"/>
    </row>
    <row r="3939" spans="44:45">
      <c r="AR3939"/>
      <c r="AS3939"/>
    </row>
    <row r="3940" spans="44:45">
      <c r="AR3940"/>
      <c r="AS3940"/>
    </row>
    <row r="3941" spans="44:45">
      <c r="AR3941"/>
      <c r="AS3941"/>
    </row>
    <row r="3942" spans="44:45">
      <c r="AR3942"/>
      <c r="AS3942"/>
    </row>
    <row r="3943" spans="44:45">
      <c r="AR3943"/>
      <c r="AS3943"/>
    </row>
    <row r="3944" spans="44:45">
      <c r="AR3944"/>
      <c r="AS3944"/>
    </row>
    <row r="3945" spans="44:45">
      <c r="AR3945"/>
      <c r="AS3945"/>
    </row>
    <row r="3946" spans="44:45">
      <c r="AR3946"/>
      <c r="AS3946"/>
    </row>
    <row r="3947" spans="44:45">
      <c r="AR3947"/>
      <c r="AS3947"/>
    </row>
    <row r="3948" spans="44:45">
      <c r="AR3948"/>
      <c r="AS3948"/>
    </row>
    <row r="3949" spans="44:45">
      <c r="AR3949"/>
      <c r="AS3949"/>
    </row>
    <row r="3950" spans="44:45">
      <c r="AR3950"/>
      <c r="AS3950"/>
    </row>
    <row r="3951" spans="44:45">
      <c r="AR3951"/>
      <c r="AS3951"/>
    </row>
    <row r="3952" spans="44:45">
      <c r="AR3952"/>
      <c r="AS3952"/>
    </row>
    <row r="3953" spans="44:45">
      <c r="AR3953"/>
      <c r="AS3953"/>
    </row>
    <row r="3954" spans="44:45">
      <c r="AR3954"/>
      <c r="AS3954"/>
    </row>
    <row r="3955" spans="44:45">
      <c r="AR3955"/>
      <c r="AS3955"/>
    </row>
    <row r="3956" spans="44:45">
      <c r="AR3956"/>
      <c r="AS3956"/>
    </row>
    <row r="3957" spans="44:45">
      <c r="AR3957"/>
      <c r="AS3957"/>
    </row>
    <row r="3958" spans="44:45">
      <c r="AR3958"/>
      <c r="AS3958"/>
    </row>
    <row r="3959" spans="44:45">
      <c r="AR3959"/>
      <c r="AS3959"/>
    </row>
    <row r="3960" spans="44:45">
      <c r="AR3960"/>
      <c r="AS3960"/>
    </row>
    <row r="3961" spans="44:45">
      <c r="AR3961"/>
      <c r="AS3961"/>
    </row>
    <row r="3962" spans="44:45">
      <c r="AR3962"/>
      <c r="AS3962"/>
    </row>
    <row r="3963" spans="44:45">
      <c r="AR3963"/>
      <c r="AS3963"/>
    </row>
    <row r="3964" spans="44:45">
      <c r="AR3964"/>
      <c r="AS3964"/>
    </row>
    <row r="3965" spans="44:45">
      <c r="AR3965"/>
      <c r="AS3965"/>
    </row>
    <row r="3966" spans="44:45">
      <c r="AR3966"/>
      <c r="AS3966"/>
    </row>
    <row r="3967" spans="44:45">
      <c r="AR3967"/>
      <c r="AS3967"/>
    </row>
    <row r="3968" spans="44:45">
      <c r="AR3968"/>
      <c r="AS3968"/>
    </row>
    <row r="3969" spans="44:45">
      <c r="AR3969"/>
      <c r="AS3969"/>
    </row>
    <row r="3970" spans="44:45">
      <c r="AR3970"/>
      <c r="AS3970"/>
    </row>
    <row r="3971" spans="44:45">
      <c r="AR3971"/>
      <c r="AS3971"/>
    </row>
    <row r="3972" spans="44:45">
      <c r="AR3972"/>
      <c r="AS3972"/>
    </row>
    <row r="3973" spans="44:45">
      <c r="AR3973"/>
      <c r="AS3973"/>
    </row>
    <row r="3974" spans="44:45">
      <c r="AR3974"/>
      <c r="AS3974"/>
    </row>
    <row r="3975" spans="44:45">
      <c r="AR3975"/>
      <c r="AS3975"/>
    </row>
    <row r="3976" spans="44:45">
      <c r="AR3976"/>
      <c r="AS3976"/>
    </row>
    <row r="3977" spans="44:45">
      <c r="AR3977"/>
      <c r="AS3977"/>
    </row>
    <row r="3978" spans="44:45">
      <c r="AR3978"/>
      <c r="AS3978"/>
    </row>
    <row r="3979" spans="44:45">
      <c r="AR3979"/>
      <c r="AS3979"/>
    </row>
    <row r="3980" spans="44:45">
      <c r="AR3980"/>
      <c r="AS3980"/>
    </row>
    <row r="3981" spans="44:45">
      <c r="AR3981"/>
      <c r="AS3981"/>
    </row>
    <row r="3982" spans="44:45">
      <c r="AR3982"/>
      <c r="AS3982"/>
    </row>
    <row r="3983" spans="44:45">
      <c r="AR3983"/>
      <c r="AS3983"/>
    </row>
    <row r="3984" spans="44:45">
      <c r="AR3984"/>
      <c r="AS3984"/>
    </row>
    <row r="3985" spans="44:45">
      <c r="AR3985"/>
      <c r="AS3985"/>
    </row>
    <row r="3986" spans="44:45">
      <c r="AR3986"/>
      <c r="AS3986"/>
    </row>
    <row r="3987" spans="44:45">
      <c r="AR3987"/>
      <c r="AS3987"/>
    </row>
    <row r="3988" spans="44:45">
      <c r="AR3988"/>
      <c r="AS3988"/>
    </row>
    <row r="3989" spans="44:45">
      <c r="AR3989"/>
      <c r="AS3989"/>
    </row>
    <row r="3990" spans="44:45">
      <c r="AR3990"/>
      <c r="AS3990"/>
    </row>
    <row r="3991" spans="44:45">
      <c r="AR3991"/>
      <c r="AS3991"/>
    </row>
    <row r="3992" spans="44:45">
      <c r="AR3992"/>
      <c r="AS3992"/>
    </row>
    <row r="3993" spans="44:45">
      <c r="AR3993"/>
      <c r="AS3993"/>
    </row>
    <row r="3994" spans="44:45">
      <c r="AR3994"/>
      <c r="AS3994"/>
    </row>
    <row r="3995" spans="44:45">
      <c r="AR3995"/>
      <c r="AS3995"/>
    </row>
    <row r="3996" spans="44:45">
      <c r="AR3996"/>
      <c r="AS3996"/>
    </row>
    <row r="3997" spans="44:45">
      <c r="AR3997"/>
      <c r="AS3997"/>
    </row>
    <row r="3998" spans="44:45">
      <c r="AR3998"/>
      <c r="AS3998"/>
    </row>
    <row r="3999" spans="44:45">
      <c r="AR3999"/>
      <c r="AS3999"/>
    </row>
    <row r="4000" spans="44:45">
      <c r="AR4000"/>
      <c r="AS4000"/>
    </row>
    <row r="4001" spans="44:45">
      <c r="AR4001"/>
      <c r="AS4001"/>
    </row>
    <row r="4002" spans="44:45">
      <c r="AR4002"/>
      <c r="AS4002"/>
    </row>
    <row r="4003" spans="44:45">
      <c r="AR4003"/>
      <c r="AS4003"/>
    </row>
    <row r="4004" spans="44:45">
      <c r="AR4004"/>
      <c r="AS4004"/>
    </row>
    <row r="4005" spans="44:45">
      <c r="AR4005"/>
      <c r="AS4005"/>
    </row>
    <row r="4006" spans="44:45">
      <c r="AR4006"/>
      <c r="AS4006"/>
    </row>
    <row r="4007" spans="44:45">
      <c r="AR4007"/>
      <c r="AS4007"/>
    </row>
    <row r="4008" spans="44:45">
      <c r="AR4008"/>
      <c r="AS4008"/>
    </row>
    <row r="4009" spans="44:45">
      <c r="AR4009"/>
      <c r="AS4009"/>
    </row>
    <row r="4010" spans="44:45">
      <c r="AR4010"/>
      <c r="AS4010"/>
    </row>
    <row r="4011" spans="44:45">
      <c r="AR4011"/>
      <c r="AS4011"/>
    </row>
    <row r="4012" spans="44:45">
      <c r="AR4012"/>
      <c r="AS4012"/>
    </row>
    <row r="4013" spans="44:45">
      <c r="AR4013"/>
      <c r="AS4013"/>
    </row>
    <row r="4014" spans="44:45">
      <c r="AR4014"/>
      <c r="AS4014"/>
    </row>
    <row r="4015" spans="44:45">
      <c r="AR4015"/>
      <c r="AS4015"/>
    </row>
    <row r="4016" spans="44:45">
      <c r="AR4016"/>
      <c r="AS4016"/>
    </row>
    <row r="4017" spans="44:45">
      <c r="AR4017"/>
      <c r="AS4017"/>
    </row>
    <row r="4018" spans="44:45">
      <c r="AR4018"/>
      <c r="AS4018"/>
    </row>
    <row r="4019" spans="44:45">
      <c r="AR4019"/>
      <c r="AS4019"/>
    </row>
    <row r="4020" spans="44:45">
      <c r="AR4020"/>
      <c r="AS4020"/>
    </row>
    <row r="4021" spans="44:45">
      <c r="AR4021"/>
      <c r="AS4021"/>
    </row>
    <row r="4022" spans="44:45">
      <c r="AR4022"/>
      <c r="AS4022"/>
    </row>
    <row r="4023" spans="44:45">
      <c r="AR4023"/>
      <c r="AS4023"/>
    </row>
    <row r="4024" spans="44:45">
      <c r="AR4024"/>
      <c r="AS4024"/>
    </row>
    <row r="4025" spans="44:45">
      <c r="AR4025"/>
      <c r="AS4025"/>
    </row>
    <row r="4026" spans="44:45">
      <c r="AR4026"/>
      <c r="AS4026"/>
    </row>
    <row r="4027" spans="44:45">
      <c r="AR4027"/>
      <c r="AS4027"/>
    </row>
    <row r="4028" spans="44:45">
      <c r="AR4028"/>
      <c r="AS4028"/>
    </row>
    <row r="4029" spans="44:45">
      <c r="AR4029"/>
      <c r="AS4029"/>
    </row>
    <row r="4030" spans="44:45">
      <c r="AR4030"/>
      <c r="AS4030"/>
    </row>
    <row r="4031" spans="44:45">
      <c r="AR4031"/>
      <c r="AS4031"/>
    </row>
    <row r="4032" spans="44:45">
      <c r="AR4032"/>
      <c r="AS4032"/>
    </row>
    <row r="4033" spans="44:45">
      <c r="AR4033"/>
      <c r="AS4033"/>
    </row>
    <row r="4034" spans="44:45">
      <c r="AR4034"/>
      <c r="AS4034"/>
    </row>
    <row r="4035" spans="44:45">
      <c r="AR4035"/>
      <c r="AS4035"/>
    </row>
    <row r="4036" spans="44:45">
      <c r="AR4036"/>
      <c r="AS4036"/>
    </row>
    <row r="4037" spans="44:45">
      <c r="AR4037"/>
      <c r="AS4037"/>
    </row>
    <row r="4038" spans="44:45">
      <c r="AR4038"/>
      <c r="AS4038"/>
    </row>
    <row r="4039" spans="44:45">
      <c r="AR4039"/>
      <c r="AS4039"/>
    </row>
    <row r="4040" spans="44:45">
      <c r="AR4040"/>
      <c r="AS4040"/>
    </row>
    <row r="4041" spans="44:45">
      <c r="AR4041"/>
      <c r="AS4041"/>
    </row>
    <row r="4042" spans="44:45">
      <c r="AR4042"/>
      <c r="AS4042"/>
    </row>
    <row r="4043" spans="44:45">
      <c r="AR4043"/>
      <c r="AS4043"/>
    </row>
    <row r="4044" spans="44:45">
      <c r="AR4044"/>
      <c r="AS4044"/>
    </row>
    <row r="4045" spans="44:45">
      <c r="AR4045"/>
      <c r="AS4045"/>
    </row>
    <row r="4046" spans="44:45">
      <c r="AR4046"/>
      <c r="AS4046"/>
    </row>
    <row r="4047" spans="44:45">
      <c r="AR4047"/>
      <c r="AS4047"/>
    </row>
    <row r="4048" spans="44:45">
      <c r="AR4048"/>
      <c r="AS4048"/>
    </row>
    <row r="4049" spans="44:45">
      <c r="AR4049"/>
      <c r="AS4049"/>
    </row>
    <row r="4050" spans="44:45">
      <c r="AR4050"/>
      <c r="AS4050"/>
    </row>
    <row r="4051" spans="44:45">
      <c r="AR4051"/>
      <c r="AS4051"/>
    </row>
    <row r="4052" spans="44:45">
      <c r="AR4052"/>
      <c r="AS4052"/>
    </row>
    <row r="4053" spans="44:45">
      <c r="AR4053"/>
      <c r="AS4053"/>
    </row>
    <row r="4054" spans="44:45">
      <c r="AR4054"/>
      <c r="AS4054"/>
    </row>
    <row r="4055" spans="44:45">
      <c r="AR4055"/>
      <c r="AS4055"/>
    </row>
    <row r="4056" spans="44:45">
      <c r="AR4056"/>
      <c r="AS4056"/>
    </row>
    <row r="4057" spans="44:45">
      <c r="AR4057"/>
      <c r="AS4057"/>
    </row>
    <row r="4058" spans="44:45">
      <c r="AR4058"/>
      <c r="AS4058"/>
    </row>
    <row r="4059" spans="44:45">
      <c r="AR4059"/>
      <c r="AS4059"/>
    </row>
    <row r="4060" spans="44:45">
      <c r="AR4060"/>
      <c r="AS4060"/>
    </row>
    <row r="4061" spans="44:45">
      <c r="AR4061"/>
      <c r="AS4061"/>
    </row>
    <row r="4062" spans="44:45">
      <c r="AR4062"/>
      <c r="AS4062"/>
    </row>
    <row r="4063" spans="44:45">
      <c r="AR4063"/>
      <c r="AS4063"/>
    </row>
    <row r="4064" spans="44:45">
      <c r="AR4064"/>
      <c r="AS4064"/>
    </row>
    <row r="4065" spans="44:45">
      <c r="AR4065"/>
      <c r="AS4065"/>
    </row>
    <row r="4066" spans="44:45">
      <c r="AR4066"/>
      <c r="AS4066"/>
    </row>
    <row r="4067" spans="44:45">
      <c r="AR4067"/>
      <c r="AS4067"/>
    </row>
    <row r="4068" spans="44:45">
      <c r="AR4068"/>
      <c r="AS4068"/>
    </row>
    <row r="4069" spans="44:45">
      <c r="AR4069"/>
      <c r="AS4069"/>
    </row>
    <row r="4070" spans="44:45">
      <c r="AR4070"/>
      <c r="AS4070"/>
    </row>
    <row r="4071" spans="44:45">
      <c r="AR4071"/>
      <c r="AS4071"/>
    </row>
    <row r="4072" spans="44:45">
      <c r="AR4072"/>
      <c r="AS4072"/>
    </row>
    <row r="4073" spans="44:45">
      <c r="AR4073"/>
      <c r="AS4073"/>
    </row>
    <row r="4074" spans="44:45">
      <c r="AR4074"/>
      <c r="AS4074"/>
    </row>
    <row r="4075" spans="44:45">
      <c r="AR4075"/>
      <c r="AS4075"/>
    </row>
    <row r="4076" spans="44:45">
      <c r="AR4076"/>
      <c r="AS4076"/>
    </row>
    <row r="4077" spans="44:45">
      <c r="AR4077"/>
      <c r="AS4077"/>
    </row>
    <row r="4078" spans="44:45">
      <c r="AR4078"/>
      <c r="AS4078"/>
    </row>
    <row r="4079" spans="44:45">
      <c r="AR4079"/>
      <c r="AS4079"/>
    </row>
    <row r="4080" spans="44:45">
      <c r="AR4080"/>
      <c r="AS4080"/>
    </row>
    <row r="4081" spans="44:45">
      <c r="AR4081"/>
      <c r="AS4081"/>
    </row>
    <row r="4082" spans="44:45">
      <c r="AR4082"/>
      <c r="AS4082"/>
    </row>
    <row r="4083" spans="44:45">
      <c r="AR4083"/>
      <c r="AS4083"/>
    </row>
    <row r="4084" spans="44:45">
      <c r="AR4084"/>
      <c r="AS4084"/>
    </row>
    <row r="4085" spans="44:45">
      <c r="AR4085"/>
      <c r="AS4085"/>
    </row>
    <row r="4086" spans="44:45">
      <c r="AR4086"/>
      <c r="AS4086"/>
    </row>
    <row r="4087" spans="44:45">
      <c r="AR4087"/>
      <c r="AS4087"/>
    </row>
    <row r="4088" spans="44:45">
      <c r="AR4088"/>
      <c r="AS4088"/>
    </row>
    <row r="4089" spans="44:45">
      <c r="AR4089"/>
      <c r="AS4089"/>
    </row>
    <row r="4090" spans="44:45">
      <c r="AR4090"/>
      <c r="AS4090"/>
    </row>
    <row r="4091" spans="44:45">
      <c r="AR4091"/>
      <c r="AS4091"/>
    </row>
    <row r="4092" spans="44:45">
      <c r="AR4092"/>
      <c r="AS4092"/>
    </row>
    <row r="4093" spans="44:45">
      <c r="AR4093"/>
      <c r="AS4093"/>
    </row>
    <row r="4094" spans="44:45">
      <c r="AR4094"/>
      <c r="AS4094"/>
    </row>
    <row r="4095" spans="44:45">
      <c r="AR4095"/>
      <c r="AS4095"/>
    </row>
    <row r="4096" spans="44:45">
      <c r="AR4096"/>
      <c r="AS4096"/>
    </row>
    <row r="4097" spans="44:45">
      <c r="AR4097"/>
      <c r="AS4097"/>
    </row>
    <row r="4098" spans="44:45">
      <c r="AR4098"/>
      <c r="AS4098"/>
    </row>
    <row r="4099" spans="44:45">
      <c r="AR4099"/>
      <c r="AS4099"/>
    </row>
    <row r="4100" spans="44:45">
      <c r="AR4100"/>
      <c r="AS4100"/>
    </row>
    <row r="4101" spans="44:45">
      <c r="AR4101"/>
      <c r="AS4101"/>
    </row>
    <row r="4102" spans="44:45">
      <c r="AR4102"/>
      <c r="AS4102"/>
    </row>
    <row r="4103" spans="44:45">
      <c r="AR4103"/>
      <c r="AS4103"/>
    </row>
    <row r="4104" spans="44:45">
      <c r="AR4104"/>
      <c r="AS4104"/>
    </row>
    <row r="4105" spans="44:45">
      <c r="AR4105"/>
      <c r="AS4105"/>
    </row>
    <row r="4106" spans="44:45">
      <c r="AR4106"/>
      <c r="AS4106"/>
    </row>
    <row r="4107" spans="44:45">
      <c r="AR4107"/>
      <c r="AS4107"/>
    </row>
    <row r="4108" spans="44:45">
      <c r="AR4108"/>
      <c r="AS4108"/>
    </row>
    <row r="4109" spans="44:45">
      <c r="AR4109"/>
      <c r="AS4109"/>
    </row>
    <row r="4110" spans="44:45">
      <c r="AR4110"/>
      <c r="AS4110"/>
    </row>
    <row r="4111" spans="44:45">
      <c r="AR4111"/>
      <c r="AS4111"/>
    </row>
    <row r="4112" spans="44:45">
      <c r="AR4112"/>
      <c r="AS4112"/>
    </row>
    <row r="4113" spans="44:45">
      <c r="AR4113"/>
      <c r="AS4113"/>
    </row>
    <row r="4114" spans="44:45">
      <c r="AR4114"/>
      <c r="AS4114"/>
    </row>
    <row r="4115" spans="44:45">
      <c r="AR4115"/>
      <c r="AS4115"/>
    </row>
    <row r="4116" spans="44:45">
      <c r="AR4116"/>
      <c r="AS4116"/>
    </row>
    <row r="4117" spans="44:45">
      <c r="AR4117"/>
      <c r="AS4117"/>
    </row>
    <row r="4118" spans="44:45">
      <c r="AR4118"/>
      <c r="AS4118"/>
    </row>
    <row r="4119" spans="44:45">
      <c r="AR4119"/>
      <c r="AS4119"/>
    </row>
    <row r="4120" spans="44:45">
      <c r="AR4120"/>
      <c r="AS4120"/>
    </row>
    <row r="4121" spans="44:45">
      <c r="AR4121"/>
      <c r="AS4121"/>
    </row>
    <row r="4122" spans="44:45">
      <c r="AR4122"/>
      <c r="AS4122"/>
    </row>
    <row r="4123" spans="44:45">
      <c r="AR4123"/>
      <c r="AS4123"/>
    </row>
    <row r="4124" spans="44:45">
      <c r="AR4124"/>
      <c r="AS4124"/>
    </row>
    <row r="4125" spans="44:45">
      <c r="AR4125"/>
      <c r="AS4125"/>
    </row>
    <row r="4126" spans="44:45">
      <c r="AR4126"/>
      <c r="AS4126"/>
    </row>
    <row r="4127" spans="44:45">
      <c r="AR4127"/>
      <c r="AS4127"/>
    </row>
    <row r="4128" spans="44:45">
      <c r="AR4128"/>
      <c r="AS4128"/>
    </row>
    <row r="4129" spans="44:45">
      <c r="AR4129"/>
      <c r="AS4129"/>
    </row>
    <row r="4130" spans="44:45">
      <c r="AR4130"/>
      <c r="AS4130"/>
    </row>
    <row r="4131" spans="44:45">
      <c r="AR4131"/>
      <c r="AS4131"/>
    </row>
    <row r="4132" spans="44:45">
      <c r="AR4132"/>
      <c r="AS4132"/>
    </row>
    <row r="4133" spans="44:45">
      <c r="AR4133"/>
      <c r="AS4133"/>
    </row>
    <row r="4134" spans="44:45">
      <c r="AR4134"/>
      <c r="AS4134"/>
    </row>
    <row r="4135" spans="44:45">
      <c r="AR4135"/>
      <c r="AS4135"/>
    </row>
    <row r="4136" spans="44:45">
      <c r="AR4136"/>
      <c r="AS4136"/>
    </row>
    <row r="4137" spans="44:45">
      <c r="AR4137"/>
      <c r="AS4137"/>
    </row>
    <row r="4138" spans="44:45">
      <c r="AR4138"/>
      <c r="AS4138"/>
    </row>
    <row r="4139" spans="44:45">
      <c r="AR4139"/>
      <c r="AS4139"/>
    </row>
    <row r="4140" spans="44:45">
      <c r="AR4140"/>
      <c r="AS4140"/>
    </row>
    <row r="4141" spans="44:45">
      <c r="AR4141"/>
      <c r="AS4141"/>
    </row>
    <row r="4142" spans="44:45">
      <c r="AR4142"/>
      <c r="AS4142"/>
    </row>
    <row r="4143" spans="44:45">
      <c r="AR4143"/>
      <c r="AS4143"/>
    </row>
    <row r="4144" spans="44:45">
      <c r="AR4144"/>
      <c r="AS4144"/>
    </row>
    <row r="4145" spans="44:45">
      <c r="AR4145"/>
      <c r="AS4145"/>
    </row>
    <row r="4146" spans="44:45">
      <c r="AR4146"/>
      <c r="AS4146"/>
    </row>
    <row r="4147" spans="44:45">
      <c r="AR4147"/>
      <c r="AS4147"/>
    </row>
    <row r="4148" spans="44:45">
      <c r="AR4148"/>
      <c r="AS4148"/>
    </row>
    <row r="4149" spans="44:45">
      <c r="AR4149"/>
      <c r="AS4149"/>
    </row>
    <row r="4150" spans="44:45">
      <c r="AR4150"/>
      <c r="AS4150"/>
    </row>
    <row r="4151" spans="44:45">
      <c r="AR4151"/>
      <c r="AS4151"/>
    </row>
    <row r="4152" spans="44:45">
      <c r="AR4152"/>
      <c r="AS4152"/>
    </row>
    <row r="4153" spans="44:45">
      <c r="AR4153"/>
      <c r="AS4153"/>
    </row>
    <row r="4154" spans="44:45">
      <c r="AR4154"/>
      <c r="AS4154"/>
    </row>
    <row r="4155" spans="44:45">
      <c r="AR4155"/>
      <c r="AS4155"/>
    </row>
    <row r="4156" spans="44:45">
      <c r="AR4156"/>
      <c r="AS4156"/>
    </row>
    <row r="4157" spans="44:45">
      <c r="AR4157"/>
      <c r="AS4157"/>
    </row>
    <row r="4158" spans="44:45">
      <c r="AR4158"/>
      <c r="AS4158"/>
    </row>
    <row r="4159" spans="44:45">
      <c r="AR4159"/>
      <c r="AS4159"/>
    </row>
    <row r="4160" spans="44:45">
      <c r="AR4160"/>
      <c r="AS4160"/>
    </row>
    <row r="4161" spans="44:45">
      <c r="AR4161"/>
      <c r="AS4161"/>
    </row>
    <row r="4162" spans="44:45">
      <c r="AR4162"/>
      <c r="AS4162"/>
    </row>
    <row r="4163" spans="44:45">
      <c r="AR4163"/>
      <c r="AS4163"/>
    </row>
    <row r="4164" spans="44:45">
      <c r="AR4164"/>
      <c r="AS4164"/>
    </row>
    <row r="4165" spans="44:45">
      <c r="AR4165"/>
      <c r="AS4165"/>
    </row>
    <row r="4166" spans="44:45">
      <c r="AR4166"/>
      <c r="AS4166"/>
    </row>
    <row r="4167" spans="44:45">
      <c r="AR4167"/>
      <c r="AS4167"/>
    </row>
    <row r="4168" spans="44:45">
      <c r="AR4168"/>
      <c r="AS4168"/>
    </row>
    <row r="4169" spans="44:45">
      <c r="AR4169"/>
      <c r="AS4169"/>
    </row>
    <row r="4170" spans="44:45">
      <c r="AR4170"/>
      <c r="AS4170"/>
    </row>
    <row r="4171" spans="44:45">
      <c r="AR4171"/>
      <c r="AS4171"/>
    </row>
    <row r="4172" spans="44:45">
      <c r="AR4172"/>
      <c r="AS4172"/>
    </row>
    <row r="4173" spans="44:45">
      <c r="AR4173"/>
      <c r="AS4173"/>
    </row>
    <row r="4174" spans="44:45">
      <c r="AR4174"/>
      <c r="AS4174"/>
    </row>
    <row r="4175" spans="44:45">
      <c r="AR4175"/>
      <c r="AS4175"/>
    </row>
    <row r="4176" spans="44:45">
      <c r="AR4176"/>
      <c r="AS4176"/>
    </row>
    <row r="4177" spans="44:45">
      <c r="AR4177"/>
      <c r="AS4177"/>
    </row>
    <row r="4178" spans="44:45">
      <c r="AR4178"/>
      <c r="AS4178"/>
    </row>
    <row r="4179" spans="44:45">
      <c r="AR4179"/>
      <c r="AS4179"/>
    </row>
    <row r="4180" spans="44:45">
      <c r="AR4180"/>
      <c r="AS4180"/>
    </row>
    <row r="4181" spans="44:45">
      <c r="AR4181"/>
      <c r="AS4181"/>
    </row>
    <row r="4182" spans="44:45">
      <c r="AR4182"/>
      <c r="AS4182"/>
    </row>
    <row r="4183" spans="44:45">
      <c r="AR4183"/>
      <c r="AS4183"/>
    </row>
    <row r="4184" spans="44:45">
      <c r="AR4184"/>
      <c r="AS4184"/>
    </row>
    <row r="4185" spans="44:45">
      <c r="AR4185"/>
      <c r="AS4185"/>
    </row>
    <row r="4186" spans="44:45">
      <c r="AR4186"/>
      <c r="AS4186"/>
    </row>
    <row r="4187" spans="44:45">
      <c r="AR4187"/>
      <c r="AS4187"/>
    </row>
    <row r="4188" spans="44:45">
      <c r="AR4188"/>
      <c r="AS4188"/>
    </row>
    <row r="4189" spans="44:45">
      <c r="AR4189"/>
      <c r="AS4189"/>
    </row>
    <row r="4190" spans="44:45">
      <c r="AR4190"/>
      <c r="AS4190"/>
    </row>
    <row r="4191" spans="44:45">
      <c r="AR4191"/>
      <c r="AS4191"/>
    </row>
    <row r="4192" spans="44:45">
      <c r="AR4192"/>
      <c r="AS4192"/>
    </row>
    <row r="4193" spans="44:45">
      <c r="AR4193"/>
      <c r="AS4193"/>
    </row>
    <row r="4194" spans="44:45">
      <c r="AR4194"/>
      <c r="AS4194"/>
    </row>
    <row r="4195" spans="44:45">
      <c r="AR4195"/>
      <c r="AS4195"/>
    </row>
    <row r="4196" spans="44:45">
      <c r="AR4196"/>
      <c r="AS4196"/>
    </row>
    <row r="4197" spans="44:45">
      <c r="AR4197"/>
      <c r="AS4197"/>
    </row>
    <row r="4198" spans="44:45">
      <c r="AR4198"/>
      <c r="AS4198"/>
    </row>
    <row r="4199" spans="44:45">
      <c r="AR4199"/>
      <c r="AS4199"/>
    </row>
    <row r="4200" spans="44:45">
      <c r="AR4200"/>
      <c r="AS4200"/>
    </row>
    <row r="4201" spans="44:45">
      <c r="AR4201"/>
      <c r="AS4201"/>
    </row>
    <row r="4202" spans="44:45">
      <c r="AR4202"/>
      <c r="AS4202"/>
    </row>
    <row r="4203" spans="44:45">
      <c r="AR4203"/>
      <c r="AS4203"/>
    </row>
    <row r="4204" spans="44:45">
      <c r="AR4204"/>
      <c r="AS4204"/>
    </row>
    <row r="4205" spans="44:45">
      <c r="AR4205"/>
      <c r="AS4205"/>
    </row>
    <row r="4206" spans="44:45">
      <c r="AR4206"/>
      <c r="AS4206"/>
    </row>
    <row r="4207" spans="44:45">
      <c r="AR4207"/>
      <c r="AS4207"/>
    </row>
    <row r="4208" spans="44:45">
      <c r="AR4208"/>
      <c r="AS4208"/>
    </row>
    <row r="4209" spans="44:45">
      <c r="AR4209"/>
      <c r="AS4209"/>
    </row>
    <row r="4210" spans="44:45">
      <c r="AR4210"/>
      <c r="AS4210"/>
    </row>
    <row r="4211" spans="44:45">
      <c r="AR4211"/>
      <c r="AS4211"/>
    </row>
    <row r="4212" spans="44:45">
      <c r="AR4212"/>
      <c r="AS4212"/>
    </row>
    <row r="4213" spans="44:45">
      <c r="AR4213"/>
      <c r="AS4213"/>
    </row>
    <row r="4214" spans="44:45">
      <c r="AR4214"/>
      <c r="AS4214"/>
    </row>
    <row r="4215" spans="44:45">
      <c r="AR4215"/>
      <c r="AS4215"/>
    </row>
    <row r="4216" spans="44:45">
      <c r="AR4216"/>
      <c r="AS4216"/>
    </row>
    <row r="4217" spans="44:45">
      <c r="AR4217"/>
      <c r="AS4217"/>
    </row>
    <row r="4218" spans="44:45">
      <c r="AR4218"/>
      <c r="AS4218"/>
    </row>
    <row r="4219" spans="44:45">
      <c r="AR4219"/>
      <c r="AS4219"/>
    </row>
    <row r="4220" spans="44:45">
      <c r="AR4220"/>
      <c r="AS4220"/>
    </row>
    <row r="4221" spans="44:45">
      <c r="AR4221"/>
      <c r="AS4221"/>
    </row>
    <row r="4222" spans="44:45">
      <c r="AR4222"/>
      <c r="AS4222"/>
    </row>
    <row r="4223" spans="44:45">
      <c r="AR4223"/>
      <c r="AS4223"/>
    </row>
    <row r="4224" spans="44:45">
      <c r="AR4224"/>
      <c r="AS4224"/>
    </row>
    <row r="4225" spans="44:45">
      <c r="AR4225"/>
      <c r="AS4225"/>
    </row>
    <row r="4226" spans="44:45">
      <c r="AR4226"/>
      <c r="AS4226"/>
    </row>
    <row r="4227" spans="44:45">
      <c r="AR4227"/>
      <c r="AS4227"/>
    </row>
    <row r="4228" spans="44:45">
      <c r="AR4228"/>
      <c r="AS4228"/>
    </row>
    <row r="4229" spans="44:45">
      <c r="AR4229"/>
      <c r="AS4229"/>
    </row>
    <row r="4230" spans="44:45">
      <c r="AR4230"/>
      <c r="AS4230"/>
    </row>
    <row r="4231" spans="44:45">
      <c r="AR4231"/>
      <c r="AS4231"/>
    </row>
    <row r="4232" spans="44:45">
      <c r="AR4232"/>
      <c r="AS4232"/>
    </row>
    <row r="4233" spans="44:45">
      <c r="AR4233"/>
      <c r="AS4233"/>
    </row>
    <row r="4234" spans="44:45">
      <c r="AR4234"/>
      <c r="AS4234"/>
    </row>
    <row r="4235" spans="44:45">
      <c r="AR4235"/>
      <c r="AS4235"/>
    </row>
    <row r="4236" spans="44:45">
      <c r="AR4236"/>
      <c r="AS4236"/>
    </row>
    <row r="4237" spans="44:45">
      <c r="AR4237"/>
      <c r="AS4237"/>
    </row>
    <row r="4238" spans="44:45">
      <c r="AR4238"/>
      <c r="AS4238"/>
    </row>
    <row r="4239" spans="44:45">
      <c r="AR4239"/>
      <c r="AS4239"/>
    </row>
    <row r="4240" spans="44:45">
      <c r="AR4240"/>
      <c r="AS4240"/>
    </row>
    <row r="4241" spans="44:45">
      <c r="AR4241"/>
      <c r="AS4241"/>
    </row>
    <row r="4242" spans="44:45">
      <c r="AR4242"/>
      <c r="AS4242"/>
    </row>
    <row r="4243" spans="44:45">
      <c r="AR4243"/>
      <c r="AS4243"/>
    </row>
    <row r="4244" spans="44:45">
      <c r="AR4244"/>
      <c r="AS4244"/>
    </row>
    <row r="4245" spans="44:45">
      <c r="AR4245"/>
      <c r="AS4245"/>
    </row>
    <row r="4246" spans="44:45">
      <c r="AR4246"/>
      <c r="AS4246"/>
    </row>
    <row r="4247" spans="44:45">
      <c r="AR4247"/>
      <c r="AS4247"/>
    </row>
    <row r="4248" spans="44:45">
      <c r="AR4248"/>
      <c r="AS4248"/>
    </row>
    <row r="4249" spans="44:45">
      <c r="AR4249"/>
      <c r="AS4249"/>
    </row>
    <row r="4250" spans="44:45">
      <c r="AR4250"/>
      <c r="AS4250"/>
    </row>
    <row r="4251" spans="44:45">
      <c r="AR4251"/>
      <c r="AS4251"/>
    </row>
    <row r="4252" spans="44:45">
      <c r="AR4252"/>
      <c r="AS4252"/>
    </row>
    <row r="4253" spans="44:45">
      <c r="AR4253"/>
      <c r="AS4253"/>
    </row>
    <row r="4254" spans="44:45">
      <c r="AR4254"/>
      <c r="AS4254"/>
    </row>
    <row r="4255" spans="44:45">
      <c r="AR4255"/>
      <c r="AS4255"/>
    </row>
    <row r="4256" spans="44:45">
      <c r="AR4256"/>
      <c r="AS4256"/>
    </row>
    <row r="4257" spans="44:45">
      <c r="AR4257"/>
      <c r="AS4257"/>
    </row>
    <row r="4258" spans="44:45">
      <c r="AR4258"/>
      <c r="AS4258"/>
    </row>
    <row r="4259" spans="44:45">
      <c r="AR4259"/>
      <c r="AS4259"/>
    </row>
    <row r="4260" spans="44:45">
      <c r="AR4260"/>
      <c r="AS4260"/>
    </row>
    <row r="4261" spans="44:45">
      <c r="AR4261"/>
      <c r="AS4261"/>
    </row>
    <row r="4262" spans="44:45">
      <c r="AR4262"/>
      <c r="AS4262"/>
    </row>
    <row r="4263" spans="44:45">
      <c r="AR4263"/>
      <c r="AS4263"/>
    </row>
    <row r="4264" spans="44:45">
      <c r="AR4264"/>
      <c r="AS4264"/>
    </row>
    <row r="4265" spans="44:45">
      <c r="AR4265"/>
      <c r="AS4265"/>
    </row>
    <row r="4266" spans="44:45">
      <c r="AR4266"/>
      <c r="AS4266"/>
    </row>
    <row r="4267" spans="44:45">
      <c r="AR4267"/>
      <c r="AS4267"/>
    </row>
    <row r="4268" spans="44:45">
      <c r="AR4268"/>
      <c r="AS4268"/>
    </row>
    <row r="4269" spans="44:45">
      <c r="AR4269"/>
      <c r="AS4269"/>
    </row>
    <row r="4270" spans="44:45">
      <c r="AR4270"/>
      <c r="AS4270"/>
    </row>
    <row r="4271" spans="44:45">
      <c r="AR4271"/>
      <c r="AS4271"/>
    </row>
    <row r="4272" spans="44:45">
      <c r="AR4272"/>
      <c r="AS4272"/>
    </row>
    <row r="4273" spans="44:45">
      <c r="AR4273"/>
      <c r="AS4273"/>
    </row>
    <row r="4274" spans="44:45">
      <c r="AR4274"/>
      <c r="AS4274"/>
    </row>
    <row r="4275" spans="44:45">
      <c r="AR4275"/>
      <c r="AS4275"/>
    </row>
    <row r="4276" spans="44:45">
      <c r="AR4276"/>
      <c r="AS4276"/>
    </row>
    <row r="4277" spans="44:45">
      <c r="AR4277"/>
      <c r="AS4277"/>
    </row>
    <row r="4278" spans="44:45">
      <c r="AR4278"/>
      <c r="AS4278"/>
    </row>
    <row r="4279" spans="44:45">
      <c r="AR4279"/>
      <c r="AS4279"/>
    </row>
    <row r="4280" spans="44:45">
      <c r="AR4280"/>
      <c r="AS4280"/>
    </row>
    <row r="4281" spans="44:45">
      <c r="AR4281"/>
      <c r="AS4281"/>
    </row>
    <row r="4282" spans="44:45">
      <c r="AR4282"/>
      <c r="AS4282"/>
    </row>
    <row r="4283" spans="44:45">
      <c r="AR4283"/>
      <c r="AS4283"/>
    </row>
    <row r="4284" spans="44:45">
      <c r="AR4284"/>
      <c r="AS4284"/>
    </row>
    <row r="4285" spans="44:45">
      <c r="AR4285"/>
      <c r="AS4285"/>
    </row>
    <row r="4286" spans="44:45">
      <c r="AR4286"/>
      <c r="AS4286"/>
    </row>
    <row r="4287" spans="44:45">
      <c r="AR4287"/>
      <c r="AS4287"/>
    </row>
    <row r="4288" spans="44:45">
      <c r="AR4288"/>
      <c r="AS4288"/>
    </row>
    <row r="4289" spans="44:45">
      <c r="AR4289"/>
      <c r="AS4289"/>
    </row>
    <row r="4290" spans="44:45">
      <c r="AR4290"/>
      <c r="AS4290"/>
    </row>
    <row r="4291" spans="44:45">
      <c r="AR4291"/>
      <c r="AS4291"/>
    </row>
    <row r="4292" spans="44:45">
      <c r="AR4292"/>
      <c r="AS4292"/>
    </row>
    <row r="4293" spans="44:45">
      <c r="AR4293"/>
      <c r="AS4293"/>
    </row>
    <row r="4294" spans="44:45">
      <c r="AR4294"/>
      <c r="AS4294"/>
    </row>
    <row r="4295" spans="44:45">
      <c r="AR4295"/>
      <c r="AS4295"/>
    </row>
    <row r="4296" spans="44:45">
      <c r="AR4296"/>
      <c r="AS4296"/>
    </row>
    <row r="4297" spans="44:45">
      <c r="AR4297"/>
      <c r="AS4297"/>
    </row>
    <row r="4298" spans="44:45">
      <c r="AR4298"/>
      <c r="AS4298"/>
    </row>
    <row r="4299" spans="44:45">
      <c r="AR4299"/>
      <c r="AS4299"/>
    </row>
    <row r="4300" spans="44:45">
      <c r="AR4300"/>
      <c r="AS4300"/>
    </row>
    <row r="4301" spans="44:45">
      <c r="AR4301"/>
      <c r="AS4301"/>
    </row>
    <row r="4302" spans="44:45">
      <c r="AR4302"/>
      <c r="AS4302"/>
    </row>
    <row r="4303" spans="44:45">
      <c r="AR4303"/>
      <c r="AS4303"/>
    </row>
    <row r="4304" spans="44:45">
      <c r="AR4304"/>
      <c r="AS4304"/>
    </row>
    <row r="4305" spans="44:45">
      <c r="AR4305"/>
      <c r="AS4305"/>
    </row>
    <row r="4306" spans="44:45">
      <c r="AR4306"/>
      <c r="AS4306"/>
    </row>
    <row r="4307" spans="44:45">
      <c r="AR4307"/>
      <c r="AS4307"/>
    </row>
    <row r="4308" spans="44:45">
      <c r="AR4308"/>
      <c r="AS4308"/>
    </row>
    <row r="4309" spans="44:45">
      <c r="AR4309"/>
      <c r="AS4309"/>
    </row>
    <row r="4310" spans="44:45">
      <c r="AR4310"/>
      <c r="AS4310"/>
    </row>
    <row r="4311" spans="44:45">
      <c r="AR4311"/>
      <c r="AS4311"/>
    </row>
    <row r="4312" spans="44:45">
      <c r="AR4312"/>
      <c r="AS4312"/>
    </row>
    <row r="4313" spans="44:45">
      <c r="AR4313"/>
      <c r="AS4313"/>
    </row>
    <row r="4314" spans="44:45">
      <c r="AR4314"/>
      <c r="AS4314"/>
    </row>
    <row r="4315" spans="44:45">
      <c r="AR4315"/>
      <c r="AS4315"/>
    </row>
    <row r="4316" spans="44:45">
      <c r="AR4316"/>
      <c r="AS4316"/>
    </row>
    <row r="4317" spans="44:45">
      <c r="AR4317"/>
      <c r="AS4317"/>
    </row>
    <row r="4318" spans="44:45">
      <c r="AR4318"/>
      <c r="AS4318"/>
    </row>
    <row r="4319" spans="44:45">
      <c r="AR4319"/>
      <c r="AS4319"/>
    </row>
    <row r="4320" spans="44:45">
      <c r="AR4320"/>
      <c r="AS4320"/>
    </row>
    <row r="4321" spans="44:45">
      <c r="AR4321"/>
      <c r="AS4321"/>
    </row>
    <row r="4322" spans="44:45">
      <c r="AR4322"/>
      <c r="AS4322"/>
    </row>
    <row r="4323" spans="44:45">
      <c r="AR4323"/>
      <c r="AS4323"/>
    </row>
    <row r="4324" spans="44:45">
      <c r="AR4324"/>
      <c r="AS4324"/>
    </row>
    <row r="4325" spans="44:45">
      <c r="AR4325"/>
      <c r="AS4325"/>
    </row>
    <row r="4326" spans="44:45">
      <c r="AR4326"/>
      <c r="AS4326"/>
    </row>
    <row r="4327" spans="44:45">
      <c r="AR4327"/>
      <c r="AS4327"/>
    </row>
    <row r="4328" spans="44:45">
      <c r="AR4328"/>
      <c r="AS4328"/>
    </row>
    <row r="4329" spans="44:45">
      <c r="AR4329"/>
      <c r="AS4329"/>
    </row>
    <row r="4330" spans="44:45">
      <c r="AR4330"/>
      <c r="AS4330"/>
    </row>
    <row r="4331" spans="44:45">
      <c r="AR4331"/>
      <c r="AS4331"/>
    </row>
    <row r="4332" spans="44:45">
      <c r="AR4332"/>
      <c r="AS4332"/>
    </row>
    <row r="4333" spans="44:45">
      <c r="AR4333"/>
      <c r="AS4333"/>
    </row>
    <row r="4334" spans="44:45">
      <c r="AR4334"/>
      <c r="AS4334"/>
    </row>
    <row r="4335" spans="44:45">
      <c r="AR4335"/>
      <c r="AS4335"/>
    </row>
    <row r="4336" spans="44:45">
      <c r="AR4336"/>
      <c r="AS4336"/>
    </row>
    <row r="4337" spans="44:45">
      <c r="AR4337"/>
      <c r="AS4337"/>
    </row>
    <row r="4338" spans="44:45">
      <c r="AR4338"/>
      <c r="AS4338"/>
    </row>
    <row r="4339" spans="44:45">
      <c r="AR4339"/>
      <c r="AS4339"/>
    </row>
    <row r="4340" spans="44:45">
      <c r="AR4340"/>
      <c r="AS4340"/>
    </row>
    <row r="4341" spans="44:45">
      <c r="AR4341"/>
      <c r="AS4341"/>
    </row>
    <row r="4342" spans="44:45">
      <c r="AR4342"/>
      <c r="AS4342"/>
    </row>
    <row r="4343" spans="44:45">
      <c r="AR4343"/>
      <c r="AS4343"/>
    </row>
    <row r="4344" spans="44:45">
      <c r="AR4344"/>
      <c r="AS4344"/>
    </row>
    <row r="4345" spans="44:45">
      <c r="AR4345"/>
      <c r="AS4345"/>
    </row>
    <row r="4346" spans="44:45">
      <c r="AR4346"/>
      <c r="AS4346"/>
    </row>
    <row r="4347" spans="44:45">
      <c r="AR4347"/>
      <c r="AS4347"/>
    </row>
    <row r="4348" spans="44:45">
      <c r="AR4348"/>
      <c r="AS4348"/>
    </row>
    <row r="4349" spans="44:45">
      <c r="AR4349"/>
      <c r="AS4349"/>
    </row>
    <row r="4350" spans="44:45">
      <c r="AR4350"/>
      <c r="AS4350"/>
    </row>
    <row r="4351" spans="44:45">
      <c r="AR4351"/>
      <c r="AS4351"/>
    </row>
    <row r="4352" spans="44:45">
      <c r="AR4352"/>
      <c r="AS4352"/>
    </row>
    <row r="4353" spans="44:45">
      <c r="AR4353"/>
      <c r="AS4353"/>
    </row>
    <row r="4354" spans="44:45">
      <c r="AR4354"/>
      <c r="AS4354"/>
    </row>
    <row r="4355" spans="44:45">
      <c r="AR4355"/>
      <c r="AS4355"/>
    </row>
    <row r="4356" spans="44:45">
      <c r="AR4356"/>
      <c r="AS4356"/>
    </row>
    <row r="4357" spans="44:45">
      <c r="AR4357"/>
      <c r="AS4357"/>
    </row>
    <row r="4358" spans="44:45">
      <c r="AR4358"/>
      <c r="AS4358"/>
    </row>
    <row r="4359" spans="44:45">
      <c r="AR4359"/>
      <c r="AS4359"/>
    </row>
    <row r="4360" spans="44:45">
      <c r="AR4360"/>
      <c r="AS4360"/>
    </row>
    <row r="4361" spans="44:45">
      <c r="AR4361"/>
      <c r="AS4361"/>
    </row>
    <row r="4362" spans="44:45">
      <c r="AR4362"/>
      <c r="AS4362"/>
    </row>
    <row r="4363" spans="44:45">
      <c r="AR4363"/>
      <c r="AS4363"/>
    </row>
    <row r="4364" spans="44:45">
      <c r="AR4364"/>
      <c r="AS4364"/>
    </row>
    <row r="4365" spans="44:45">
      <c r="AR4365"/>
      <c r="AS4365"/>
    </row>
    <row r="4366" spans="44:45">
      <c r="AR4366"/>
      <c r="AS4366"/>
    </row>
    <row r="4367" spans="44:45">
      <c r="AR4367"/>
      <c r="AS4367"/>
    </row>
    <row r="4368" spans="44:45">
      <c r="AR4368"/>
      <c r="AS4368"/>
    </row>
    <row r="4369" spans="44:45">
      <c r="AR4369"/>
      <c r="AS4369"/>
    </row>
    <row r="4370" spans="44:45">
      <c r="AR4370"/>
      <c r="AS4370"/>
    </row>
    <row r="4371" spans="44:45">
      <c r="AR4371"/>
      <c r="AS4371"/>
    </row>
    <row r="4372" spans="44:45">
      <c r="AR4372"/>
      <c r="AS4372"/>
    </row>
    <row r="4373" spans="44:45">
      <c r="AR4373"/>
      <c r="AS4373"/>
    </row>
    <row r="4374" spans="44:45">
      <c r="AR4374"/>
      <c r="AS4374"/>
    </row>
    <row r="4375" spans="44:45">
      <c r="AR4375"/>
      <c r="AS4375"/>
    </row>
    <row r="4376" spans="44:45">
      <c r="AR4376"/>
      <c r="AS4376"/>
    </row>
    <row r="4377" spans="44:45">
      <c r="AR4377"/>
      <c r="AS4377"/>
    </row>
    <row r="4378" spans="44:45">
      <c r="AR4378"/>
      <c r="AS4378"/>
    </row>
    <row r="4379" spans="44:45">
      <c r="AR4379"/>
      <c r="AS4379"/>
    </row>
    <row r="4380" spans="44:45">
      <c r="AR4380"/>
      <c r="AS4380"/>
    </row>
    <row r="4381" spans="44:45">
      <c r="AR4381"/>
      <c r="AS4381"/>
    </row>
    <row r="4382" spans="44:45">
      <c r="AR4382"/>
      <c r="AS4382"/>
    </row>
    <row r="4383" spans="44:45">
      <c r="AR4383"/>
      <c r="AS4383"/>
    </row>
    <row r="4384" spans="44:45">
      <c r="AR4384"/>
      <c r="AS4384"/>
    </row>
    <row r="4385" spans="44:45">
      <c r="AR4385"/>
      <c r="AS4385"/>
    </row>
    <row r="4386" spans="44:45">
      <c r="AR4386"/>
      <c r="AS4386"/>
    </row>
    <row r="4387" spans="44:45">
      <c r="AR4387"/>
      <c r="AS4387"/>
    </row>
    <row r="4388" spans="44:45">
      <c r="AR4388"/>
      <c r="AS4388"/>
    </row>
    <row r="4389" spans="44:45">
      <c r="AR4389"/>
      <c r="AS4389"/>
    </row>
    <row r="4390" spans="44:45">
      <c r="AR4390"/>
      <c r="AS4390"/>
    </row>
    <row r="4391" spans="44:45">
      <c r="AR4391"/>
      <c r="AS4391"/>
    </row>
    <row r="4392" spans="44:45">
      <c r="AR4392"/>
      <c r="AS4392"/>
    </row>
    <row r="4393" spans="44:45">
      <c r="AR4393"/>
      <c r="AS4393"/>
    </row>
    <row r="4394" spans="44:45">
      <c r="AR4394"/>
      <c r="AS4394"/>
    </row>
    <row r="4395" spans="44:45">
      <c r="AR4395"/>
      <c r="AS4395"/>
    </row>
    <row r="4396" spans="44:45">
      <c r="AR4396"/>
      <c r="AS4396"/>
    </row>
    <row r="4397" spans="44:45">
      <c r="AR4397"/>
      <c r="AS4397"/>
    </row>
    <row r="4398" spans="44:45">
      <c r="AR4398"/>
      <c r="AS4398"/>
    </row>
    <row r="4399" spans="44:45">
      <c r="AR4399"/>
      <c r="AS4399"/>
    </row>
    <row r="4400" spans="44:45">
      <c r="AR4400"/>
      <c r="AS4400"/>
    </row>
    <row r="4401" spans="44:45">
      <c r="AR4401"/>
      <c r="AS4401"/>
    </row>
    <row r="4402" spans="44:45">
      <c r="AR4402"/>
      <c r="AS4402"/>
    </row>
    <row r="4403" spans="44:45">
      <c r="AR4403"/>
      <c r="AS4403"/>
    </row>
    <row r="4404" spans="44:45">
      <c r="AR4404"/>
      <c r="AS4404"/>
    </row>
    <row r="4405" spans="44:45">
      <c r="AR4405"/>
      <c r="AS4405"/>
    </row>
    <row r="4406" spans="44:45">
      <c r="AR4406"/>
      <c r="AS4406"/>
    </row>
    <row r="4407" spans="44:45">
      <c r="AR4407"/>
      <c r="AS4407"/>
    </row>
    <row r="4408" spans="44:45">
      <c r="AR4408"/>
      <c r="AS4408"/>
    </row>
    <row r="4409" spans="44:45">
      <c r="AR4409"/>
      <c r="AS4409"/>
    </row>
    <row r="4410" spans="44:45">
      <c r="AR4410"/>
      <c r="AS4410"/>
    </row>
    <row r="4411" spans="44:45">
      <c r="AR4411"/>
      <c r="AS4411"/>
    </row>
    <row r="4412" spans="44:45">
      <c r="AR4412"/>
      <c r="AS4412"/>
    </row>
    <row r="4413" spans="44:45">
      <c r="AR4413"/>
      <c r="AS4413"/>
    </row>
    <row r="4414" spans="44:45">
      <c r="AR4414"/>
      <c r="AS4414"/>
    </row>
    <row r="4415" spans="44:45">
      <c r="AR4415"/>
      <c r="AS4415"/>
    </row>
    <row r="4416" spans="44:45">
      <c r="AR4416"/>
      <c r="AS4416"/>
    </row>
    <row r="4417" spans="44:45">
      <c r="AR4417"/>
      <c r="AS4417"/>
    </row>
    <row r="4418" spans="44:45">
      <c r="AR4418"/>
      <c r="AS4418"/>
    </row>
    <row r="4419" spans="44:45">
      <c r="AR4419"/>
      <c r="AS4419"/>
    </row>
    <row r="4420" spans="44:45">
      <c r="AR4420"/>
      <c r="AS4420"/>
    </row>
    <row r="4421" spans="44:45">
      <c r="AR4421"/>
      <c r="AS4421"/>
    </row>
    <row r="4422" spans="44:45">
      <c r="AR4422"/>
      <c r="AS4422"/>
    </row>
    <row r="4423" spans="44:45">
      <c r="AR4423"/>
      <c r="AS4423"/>
    </row>
    <row r="4424" spans="44:45">
      <c r="AR4424"/>
      <c r="AS4424"/>
    </row>
    <row r="4425" spans="44:45">
      <c r="AR4425"/>
      <c r="AS4425"/>
    </row>
    <row r="4426" spans="44:45">
      <c r="AR4426"/>
      <c r="AS4426"/>
    </row>
    <row r="4427" spans="44:45">
      <c r="AR4427"/>
      <c r="AS4427"/>
    </row>
    <row r="4428" spans="44:45">
      <c r="AR4428"/>
      <c r="AS4428"/>
    </row>
    <row r="4429" spans="44:45">
      <c r="AR4429"/>
      <c r="AS4429"/>
    </row>
    <row r="4430" spans="44:45">
      <c r="AR4430"/>
      <c r="AS4430"/>
    </row>
    <row r="4431" spans="44:45">
      <c r="AR4431"/>
      <c r="AS4431"/>
    </row>
    <row r="4432" spans="44:45">
      <c r="AR4432"/>
      <c r="AS4432"/>
    </row>
    <row r="4433" spans="44:45">
      <c r="AR4433"/>
      <c r="AS4433"/>
    </row>
    <row r="4434" spans="44:45">
      <c r="AR4434"/>
      <c r="AS4434"/>
    </row>
    <row r="4435" spans="44:45">
      <c r="AR4435"/>
      <c r="AS4435"/>
    </row>
    <row r="4436" spans="44:45">
      <c r="AR4436"/>
      <c r="AS4436"/>
    </row>
    <row r="4437" spans="44:45">
      <c r="AR4437"/>
      <c r="AS4437"/>
    </row>
    <row r="4438" spans="44:45">
      <c r="AR4438"/>
      <c r="AS4438"/>
    </row>
    <row r="4439" spans="44:45">
      <c r="AR4439"/>
      <c r="AS4439"/>
    </row>
    <row r="4440" spans="44:45">
      <c r="AR4440"/>
      <c r="AS4440"/>
    </row>
    <row r="4441" spans="44:45">
      <c r="AR4441"/>
      <c r="AS4441"/>
    </row>
    <row r="4442" spans="44:45">
      <c r="AR4442"/>
      <c r="AS4442"/>
    </row>
    <row r="4443" spans="44:45">
      <c r="AR4443"/>
      <c r="AS4443"/>
    </row>
    <row r="4444" spans="44:45">
      <c r="AR4444"/>
      <c r="AS4444"/>
    </row>
    <row r="4445" spans="44:45">
      <c r="AR4445"/>
      <c r="AS4445"/>
    </row>
    <row r="4446" spans="44:45">
      <c r="AR4446"/>
      <c r="AS4446"/>
    </row>
    <row r="4447" spans="44:45">
      <c r="AR4447"/>
      <c r="AS4447"/>
    </row>
    <row r="4448" spans="44:45">
      <c r="AR4448"/>
      <c r="AS4448"/>
    </row>
    <row r="4449" spans="44:45">
      <c r="AR4449"/>
      <c r="AS4449"/>
    </row>
    <row r="4450" spans="44:45">
      <c r="AR4450"/>
      <c r="AS4450"/>
    </row>
    <row r="4451" spans="44:45">
      <c r="AR4451"/>
      <c r="AS4451"/>
    </row>
    <row r="4452" spans="44:45">
      <c r="AR4452"/>
      <c r="AS4452"/>
    </row>
    <row r="4453" spans="44:45">
      <c r="AR4453"/>
      <c r="AS4453"/>
    </row>
    <row r="4454" spans="44:45">
      <c r="AR4454"/>
      <c r="AS4454"/>
    </row>
    <row r="4455" spans="44:45">
      <c r="AR4455"/>
      <c r="AS4455"/>
    </row>
    <row r="4456" spans="44:45">
      <c r="AR4456"/>
      <c r="AS4456"/>
    </row>
    <row r="4457" spans="44:45">
      <c r="AR4457"/>
      <c r="AS4457"/>
    </row>
    <row r="4458" spans="44:45">
      <c r="AR4458"/>
      <c r="AS4458"/>
    </row>
    <row r="4459" spans="44:45">
      <c r="AR4459"/>
      <c r="AS4459"/>
    </row>
    <row r="4460" spans="44:45">
      <c r="AR4460"/>
      <c r="AS4460"/>
    </row>
    <row r="4461" spans="44:45">
      <c r="AR4461"/>
      <c r="AS4461"/>
    </row>
    <row r="4462" spans="44:45">
      <c r="AR4462"/>
      <c r="AS4462"/>
    </row>
    <row r="4463" spans="44:45">
      <c r="AR4463"/>
      <c r="AS4463"/>
    </row>
    <row r="4464" spans="44:45">
      <c r="AR4464"/>
      <c r="AS4464"/>
    </row>
    <row r="4465" spans="44:45">
      <c r="AR4465"/>
      <c r="AS4465"/>
    </row>
    <row r="4466" spans="44:45">
      <c r="AR4466"/>
      <c r="AS4466"/>
    </row>
    <row r="4467" spans="44:45">
      <c r="AR4467"/>
      <c r="AS4467"/>
    </row>
    <row r="4468" spans="44:45">
      <c r="AR4468"/>
      <c r="AS4468"/>
    </row>
    <row r="4469" spans="44:45">
      <c r="AR4469"/>
      <c r="AS4469"/>
    </row>
    <row r="4470" spans="44:45">
      <c r="AR4470"/>
      <c r="AS4470"/>
    </row>
    <row r="4471" spans="44:45">
      <c r="AR4471"/>
      <c r="AS4471"/>
    </row>
    <row r="4472" spans="44:45">
      <c r="AR4472"/>
      <c r="AS4472"/>
    </row>
    <row r="4473" spans="44:45">
      <c r="AR4473"/>
      <c r="AS4473"/>
    </row>
    <row r="4474" spans="44:45">
      <c r="AR4474"/>
      <c r="AS4474"/>
    </row>
    <row r="4475" spans="44:45">
      <c r="AR4475"/>
      <c r="AS4475"/>
    </row>
    <row r="4476" spans="44:45">
      <c r="AR4476"/>
      <c r="AS4476"/>
    </row>
    <row r="4477" spans="44:45">
      <c r="AR4477"/>
      <c r="AS4477"/>
    </row>
    <row r="4478" spans="44:45">
      <c r="AR4478"/>
      <c r="AS4478"/>
    </row>
    <row r="4479" spans="44:45">
      <c r="AR4479"/>
      <c r="AS4479"/>
    </row>
    <row r="4480" spans="44:45">
      <c r="AR4480"/>
      <c r="AS4480"/>
    </row>
    <row r="4481" spans="44:45">
      <c r="AR4481"/>
      <c r="AS4481"/>
    </row>
    <row r="4482" spans="44:45">
      <c r="AR4482"/>
      <c r="AS4482"/>
    </row>
    <row r="4483" spans="44:45">
      <c r="AR4483"/>
      <c r="AS4483"/>
    </row>
    <row r="4484" spans="44:45">
      <c r="AR4484"/>
      <c r="AS4484"/>
    </row>
    <row r="4485" spans="44:45">
      <c r="AR4485"/>
      <c r="AS4485"/>
    </row>
    <row r="4486" spans="44:45">
      <c r="AR4486"/>
      <c r="AS4486"/>
    </row>
    <row r="4487" spans="44:45">
      <c r="AR4487"/>
      <c r="AS4487"/>
    </row>
    <row r="4488" spans="44:45">
      <c r="AR4488"/>
      <c r="AS4488"/>
    </row>
    <row r="4489" spans="44:45">
      <c r="AR4489"/>
      <c r="AS4489"/>
    </row>
    <row r="4490" spans="44:45">
      <c r="AR4490"/>
      <c r="AS4490"/>
    </row>
    <row r="4491" spans="44:45">
      <c r="AR4491"/>
      <c r="AS4491"/>
    </row>
    <row r="4492" spans="44:45">
      <c r="AR4492"/>
      <c r="AS4492"/>
    </row>
    <row r="4493" spans="44:45">
      <c r="AR4493"/>
      <c r="AS4493"/>
    </row>
    <row r="4494" spans="44:45">
      <c r="AR4494"/>
      <c r="AS4494"/>
    </row>
    <row r="4495" spans="44:45">
      <c r="AR4495"/>
      <c r="AS4495"/>
    </row>
    <row r="4496" spans="44:45">
      <c r="AR4496"/>
      <c r="AS4496"/>
    </row>
    <row r="4497" spans="44:45">
      <c r="AR4497"/>
      <c r="AS4497"/>
    </row>
    <row r="4498" spans="44:45">
      <c r="AR4498"/>
      <c r="AS4498"/>
    </row>
    <row r="4499" spans="44:45">
      <c r="AR4499"/>
      <c r="AS4499"/>
    </row>
    <row r="4500" spans="44:45">
      <c r="AR4500"/>
      <c r="AS4500"/>
    </row>
    <row r="4501" spans="44:45">
      <c r="AR4501"/>
      <c r="AS4501"/>
    </row>
    <row r="4502" spans="44:45">
      <c r="AR4502"/>
      <c r="AS4502"/>
    </row>
    <row r="4503" spans="44:45">
      <c r="AR4503"/>
      <c r="AS4503"/>
    </row>
    <row r="4504" spans="44:45">
      <c r="AR4504"/>
      <c r="AS4504"/>
    </row>
    <row r="4505" spans="44:45">
      <c r="AR4505"/>
      <c r="AS4505"/>
    </row>
    <row r="4506" spans="44:45">
      <c r="AR4506"/>
      <c r="AS4506"/>
    </row>
    <row r="4507" spans="44:45">
      <c r="AR4507"/>
      <c r="AS4507"/>
    </row>
    <row r="4508" spans="44:45">
      <c r="AR4508"/>
      <c r="AS4508"/>
    </row>
    <row r="4509" spans="44:45">
      <c r="AR4509"/>
      <c r="AS4509"/>
    </row>
    <row r="4510" spans="44:45">
      <c r="AR4510"/>
      <c r="AS4510"/>
    </row>
    <row r="4511" spans="44:45">
      <c r="AR4511"/>
      <c r="AS4511"/>
    </row>
    <row r="4512" spans="44:45">
      <c r="AR4512"/>
      <c r="AS4512"/>
    </row>
    <row r="4513" spans="44:45">
      <c r="AR4513"/>
      <c r="AS4513"/>
    </row>
    <row r="4514" spans="44:45">
      <c r="AR4514"/>
      <c r="AS4514"/>
    </row>
    <row r="4515" spans="44:45">
      <c r="AR4515"/>
      <c r="AS4515"/>
    </row>
    <row r="4516" spans="44:45">
      <c r="AR4516"/>
      <c r="AS4516"/>
    </row>
    <row r="4517" spans="44:45">
      <c r="AR4517"/>
      <c r="AS4517"/>
    </row>
    <row r="4518" spans="44:45">
      <c r="AR4518"/>
      <c r="AS4518"/>
    </row>
    <row r="4519" spans="44:45">
      <c r="AR4519"/>
      <c r="AS4519"/>
    </row>
    <row r="4520" spans="44:45">
      <c r="AR4520"/>
      <c r="AS4520"/>
    </row>
    <row r="4521" spans="44:45">
      <c r="AR4521"/>
      <c r="AS4521"/>
    </row>
    <row r="4522" spans="44:45">
      <c r="AR4522"/>
      <c r="AS4522"/>
    </row>
    <row r="4523" spans="44:45">
      <c r="AR4523"/>
      <c r="AS4523"/>
    </row>
    <row r="4524" spans="44:45">
      <c r="AR4524"/>
      <c r="AS4524"/>
    </row>
    <row r="4525" spans="44:45">
      <c r="AR4525"/>
      <c r="AS4525"/>
    </row>
    <row r="4526" spans="44:45">
      <c r="AR4526"/>
      <c r="AS4526"/>
    </row>
    <row r="4527" spans="44:45">
      <c r="AR4527"/>
      <c r="AS4527"/>
    </row>
    <row r="4528" spans="44:45">
      <c r="AR4528"/>
      <c r="AS4528"/>
    </row>
    <row r="4529" spans="44:45">
      <c r="AR4529"/>
      <c r="AS4529"/>
    </row>
    <row r="4530" spans="44:45">
      <c r="AR4530"/>
      <c r="AS4530"/>
    </row>
    <row r="4531" spans="44:45">
      <c r="AR4531"/>
      <c r="AS4531"/>
    </row>
    <row r="4532" spans="44:45">
      <c r="AR4532"/>
      <c r="AS4532"/>
    </row>
    <row r="4533" spans="44:45">
      <c r="AR4533"/>
      <c r="AS4533"/>
    </row>
    <row r="4534" spans="44:45">
      <c r="AR4534"/>
      <c r="AS4534"/>
    </row>
    <row r="4535" spans="44:45">
      <c r="AR4535"/>
      <c r="AS4535"/>
    </row>
    <row r="4536" spans="44:45">
      <c r="AR4536"/>
      <c r="AS4536"/>
    </row>
    <row r="4537" spans="44:45">
      <c r="AR4537"/>
      <c r="AS4537"/>
    </row>
    <row r="4538" spans="44:45">
      <c r="AR4538"/>
      <c r="AS4538"/>
    </row>
    <row r="4539" spans="44:45">
      <c r="AR4539"/>
      <c r="AS4539"/>
    </row>
    <row r="4540" spans="44:45">
      <c r="AR4540"/>
      <c r="AS4540"/>
    </row>
    <row r="4541" spans="44:45">
      <c r="AR4541"/>
      <c r="AS4541"/>
    </row>
    <row r="4542" spans="44:45">
      <c r="AR4542"/>
      <c r="AS4542"/>
    </row>
    <row r="4543" spans="44:45">
      <c r="AR4543"/>
      <c r="AS4543"/>
    </row>
    <row r="4544" spans="44:45">
      <c r="AR4544"/>
      <c r="AS4544"/>
    </row>
    <row r="4545" spans="44:45">
      <c r="AR4545"/>
      <c r="AS4545"/>
    </row>
    <row r="4546" spans="44:45">
      <c r="AR4546"/>
      <c r="AS4546"/>
    </row>
    <row r="4547" spans="44:45">
      <c r="AR4547"/>
      <c r="AS4547"/>
    </row>
    <row r="4548" spans="44:45">
      <c r="AR4548"/>
      <c r="AS4548"/>
    </row>
    <row r="4549" spans="44:45">
      <c r="AR4549"/>
      <c r="AS4549"/>
    </row>
    <row r="4550" spans="44:45">
      <c r="AR4550"/>
      <c r="AS4550"/>
    </row>
    <row r="4551" spans="44:45">
      <c r="AR4551"/>
      <c r="AS4551"/>
    </row>
    <row r="4552" spans="44:45">
      <c r="AR4552"/>
      <c r="AS4552"/>
    </row>
    <row r="4553" spans="44:45">
      <c r="AR4553"/>
      <c r="AS4553"/>
    </row>
    <row r="4554" spans="44:45">
      <c r="AR4554"/>
      <c r="AS4554"/>
    </row>
    <row r="4555" spans="44:45">
      <c r="AR4555"/>
      <c r="AS4555"/>
    </row>
    <row r="4556" spans="44:45">
      <c r="AR4556"/>
      <c r="AS4556"/>
    </row>
    <row r="4557" spans="44:45">
      <c r="AR4557"/>
      <c r="AS4557"/>
    </row>
    <row r="4558" spans="44:45">
      <c r="AR4558"/>
      <c r="AS4558"/>
    </row>
    <row r="4559" spans="44:45">
      <c r="AR4559"/>
      <c r="AS4559"/>
    </row>
    <row r="4560" spans="44:45">
      <c r="AR4560"/>
      <c r="AS4560"/>
    </row>
    <row r="4561" spans="44:45">
      <c r="AR4561"/>
      <c r="AS4561"/>
    </row>
    <row r="4562" spans="44:45">
      <c r="AR4562"/>
      <c r="AS4562"/>
    </row>
    <row r="4563" spans="44:45">
      <c r="AR4563"/>
      <c r="AS4563"/>
    </row>
    <row r="4564" spans="44:45">
      <c r="AR4564"/>
      <c r="AS4564"/>
    </row>
    <row r="4565" spans="44:45">
      <c r="AR4565"/>
      <c r="AS4565"/>
    </row>
    <row r="4566" spans="44:45">
      <c r="AR4566"/>
      <c r="AS4566"/>
    </row>
    <row r="4567" spans="44:45">
      <c r="AR4567"/>
      <c r="AS4567"/>
    </row>
    <row r="4568" spans="44:45">
      <c r="AR4568"/>
      <c r="AS4568"/>
    </row>
    <row r="4569" spans="44:45">
      <c r="AR4569"/>
      <c r="AS4569"/>
    </row>
    <row r="4570" spans="44:45">
      <c r="AR4570"/>
      <c r="AS4570"/>
    </row>
    <row r="4571" spans="44:45">
      <c r="AR4571"/>
      <c r="AS4571"/>
    </row>
    <row r="4572" spans="44:45">
      <c r="AR4572"/>
      <c r="AS4572"/>
    </row>
    <row r="4573" spans="44:45">
      <c r="AR4573"/>
      <c r="AS4573"/>
    </row>
    <row r="4574" spans="44:45">
      <c r="AR4574"/>
      <c r="AS4574"/>
    </row>
    <row r="4575" spans="44:45">
      <c r="AR4575"/>
      <c r="AS4575"/>
    </row>
    <row r="4576" spans="44:45">
      <c r="AR4576"/>
      <c r="AS4576"/>
    </row>
    <row r="4577" spans="44:45">
      <c r="AR4577"/>
      <c r="AS4577"/>
    </row>
    <row r="4578" spans="44:45">
      <c r="AR4578"/>
      <c r="AS4578"/>
    </row>
    <row r="4579" spans="44:45">
      <c r="AR4579"/>
      <c r="AS4579"/>
    </row>
    <row r="4580" spans="44:45">
      <c r="AR4580"/>
      <c r="AS4580"/>
    </row>
    <row r="4581" spans="44:45">
      <c r="AR4581"/>
      <c r="AS4581"/>
    </row>
    <row r="4582" spans="44:45">
      <c r="AR4582"/>
      <c r="AS4582"/>
    </row>
    <row r="4583" spans="44:45">
      <c r="AR4583"/>
      <c r="AS4583"/>
    </row>
    <row r="4584" spans="44:45">
      <c r="AR4584"/>
      <c r="AS4584"/>
    </row>
    <row r="4585" spans="44:45">
      <c r="AR4585"/>
      <c r="AS4585"/>
    </row>
    <row r="4586" spans="44:45">
      <c r="AR4586"/>
      <c r="AS4586"/>
    </row>
    <row r="4587" spans="44:45">
      <c r="AR4587"/>
      <c r="AS4587"/>
    </row>
    <row r="4588" spans="44:45">
      <c r="AR4588"/>
      <c r="AS4588"/>
    </row>
    <row r="4589" spans="44:45">
      <c r="AR4589"/>
      <c r="AS4589"/>
    </row>
    <row r="4590" spans="44:45">
      <c r="AR4590"/>
      <c r="AS4590"/>
    </row>
    <row r="4591" spans="44:45">
      <c r="AR4591"/>
      <c r="AS4591"/>
    </row>
    <row r="4592" spans="44:45">
      <c r="AR4592"/>
      <c r="AS4592"/>
    </row>
    <row r="4593" spans="44:45">
      <c r="AR4593"/>
      <c r="AS4593"/>
    </row>
    <row r="4594" spans="44:45">
      <c r="AR4594"/>
      <c r="AS4594"/>
    </row>
    <row r="4595" spans="44:45">
      <c r="AR4595"/>
      <c r="AS4595"/>
    </row>
    <row r="4596" spans="44:45">
      <c r="AR4596"/>
      <c r="AS4596"/>
    </row>
    <row r="4597" spans="44:45">
      <c r="AR4597"/>
      <c r="AS4597"/>
    </row>
    <row r="4598" spans="44:45">
      <c r="AR4598"/>
      <c r="AS4598"/>
    </row>
    <row r="4599" spans="44:45">
      <c r="AR4599"/>
      <c r="AS4599"/>
    </row>
    <row r="4600" spans="44:45">
      <c r="AR4600"/>
      <c r="AS4600"/>
    </row>
    <row r="4601" spans="44:45">
      <c r="AR4601"/>
      <c r="AS4601"/>
    </row>
    <row r="4602" spans="44:45">
      <c r="AR4602"/>
      <c r="AS4602"/>
    </row>
    <row r="4603" spans="44:45">
      <c r="AR4603"/>
      <c r="AS4603"/>
    </row>
    <row r="4604" spans="44:45">
      <c r="AR4604"/>
      <c r="AS4604"/>
    </row>
    <row r="4605" spans="44:45">
      <c r="AR4605"/>
      <c r="AS4605"/>
    </row>
    <row r="4606" spans="44:45">
      <c r="AR4606"/>
      <c r="AS4606"/>
    </row>
    <row r="4607" spans="44:45">
      <c r="AR4607"/>
      <c r="AS4607"/>
    </row>
    <row r="4608" spans="44:45">
      <c r="AR4608"/>
      <c r="AS4608"/>
    </row>
    <row r="4609" spans="44:45">
      <c r="AR4609"/>
      <c r="AS4609"/>
    </row>
    <row r="4610" spans="44:45">
      <c r="AR4610"/>
      <c r="AS4610"/>
    </row>
    <row r="4611" spans="44:45">
      <c r="AR4611"/>
      <c r="AS4611"/>
    </row>
    <row r="4612" spans="44:45">
      <c r="AR4612"/>
      <c r="AS4612"/>
    </row>
    <row r="4613" spans="44:45">
      <c r="AR4613"/>
      <c r="AS4613"/>
    </row>
    <row r="4614" spans="44:45">
      <c r="AR4614"/>
      <c r="AS4614"/>
    </row>
    <row r="4615" spans="44:45">
      <c r="AR4615"/>
      <c r="AS4615"/>
    </row>
    <row r="4616" spans="44:45">
      <c r="AR4616"/>
      <c r="AS4616"/>
    </row>
    <row r="4617" spans="44:45">
      <c r="AR4617"/>
      <c r="AS4617"/>
    </row>
    <row r="4618" spans="44:45">
      <c r="AR4618"/>
      <c r="AS4618"/>
    </row>
    <row r="4619" spans="44:45">
      <c r="AR4619"/>
      <c r="AS4619"/>
    </row>
    <row r="4620" spans="44:45">
      <c r="AR4620"/>
      <c r="AS4620"/>
    </row>
    <row r="4621" spans="44:45">
      <c r="AR4621"/>
      <c r="AS4621"/>
    </row>
    <row r="4622" spans="44:45">
      <c r="AR4622"/>
      <c r="AS4622"/>
    </row>
    <row r="4623" spans="44:45">
      <c r="AR4623"/>
      <c r="AS4623"/>
    </row>
    <row r="4624" spans="44:45">
      <c r="AR4624"/>
      <c r="AS4624"/>
    </row>
    <row r="4625" spans="44:45">
      <c r="AR4625"/>
      <c r="AS4625"/>
    </row>
    <row r="4626" spans="44:45">
      <c r="AR4626"/>
      <c r="AS4626"/>
    </row>
    <row r="4627" spans="44:45">
      <c r="AR4627"/>
      <c r="AS4627"/>
    </row>
    <row r="4628" spans="44:45">
      <c r="AR4628"/>
      <c r="AS4628"/>
    </row>
    <row r="4629" spans="44:45">
      <c r="AR4629"/>
      <c r="AS4629"/>
    </row>
    <row r="4630" spans="44:45">
      <c r="AR4630"/>
      <c r="AS4630"/>
    </row>
    <row r="4631" spans="44:45">
      <c r="AR4631"/>
      <c r="AS4631"/>
    </row>
    <row r="4632" spans="44:45">
      <c r="AR4632"/>
      <c r="AS4632"/>
    </row>
    <row r="4633" spans="44:45">
      <c r="AR4633"/>
      <c r="AS4633"/>
    </row>
    <row r="4634" spans="44:45">
      <c r="AR4634"/>
      <c r="AS4634"/>
    </row>
    <row r="4635" spans="44:45">
      <c r="AR4635"/>
      <c r="AS4635"/>
    </row>
    <row r="4636" spans="44:45">
      <c r="AR4636"/>
      <c r="AS4636"/>
    </row>
    <row r="4637" spans="44:45">
      <c r="AR4637"/>
      <c r="AS4637"/>
    </row>
    <row r="4638" spans="44:45">
      <c r="AR4638"/>
      <c r="AS4638"/>
    </row>
    <row r="4639" spans="44:45">
      <c r="AR4639"/>
      <c r="AS4639"/>
    </row>
    <row r="4640" spans="44:45">
      <c r="AR4640"/>
      <c r="AS4640"/>
    </row>
    <row r="4641" spans="44:45">
      <c r="AR4641"/>
      <c r="AS4641"/>
    </row>
    <row r="4642" spans="44:45">
      <c r="AR4642"/>
      <c r="AS4642"/>
    </row>
    <row r="4643" spans="44:45">
      <c r="AR4643"/>
      <c r="AS4643"/>
    </row>
    <row r="4644" spans="44:45">
      <c r="AR4644"/>
      <c r="AS4644"/>
    </row>
    <row r="4645" spans="44:45">
      <c r="AR4645"/>
      <c r="AS4645"/>
    </row>
    <row r="4646" spans="44:45">
      <c r="AR4646"/>
      <c r="AS4646"/>
    </row>
    <row r="4647" spans="44:45">
      <c r="AR4647"/>
      <c r="AS4647"/>
    </row>
    <row r="4648" spans="44:45">
      <c r="AR4648"/>
      <c r="AS4648"/>
    </row>
    <row r="4649" spans="44:45">
      <c r="AR4649"/>
      <c r="AS4649"/>
    </row>
    <row r="4650" spans="44:45">
      <c r="AR4650"/>
      <c r="AS4650"/>
    </row>
    <row r="4651" spans="44:45">
      <c r="AR4651"/>
      <c r="AS4651"/>
    </row>
    <row r="4652" spans="44:45">
      <c r="AR4652"/>
      <c r="AS4652"/>
    </row>
    <row r="4653" spans="44:45">
      <c r="AR4653"/>
      <c r="AS4653"/>
    </row>
    <row r="4654" spans="44:45">
      <c r="AR4654"/>
      <c r="AS4654"/>
    </row>
    <row r="4655" spans="44:45">
      <c r="AR4655"/>
      <c r="AS4655"/>
    </row>
    <row r="4656" spans="44:45">
      <c r="AR4656"/>
      <c r="AS4656"/>
    </row>
    <row r="4657" spans="44:45">
      <c r="AR4657"/>
      <c r="AS4657"/>
    </row>
    <row r="4658" spans="44:45">
      <c r="AR4658"/>
      <c r="AS4658"/>
    </row>
    <row r="4659" spans="44:45">
      <c r="AR4659"/>
      <c r="AS4659"/>
    </row>
    <row r="4660" spans="44:45">
      <c r="AR4660"/>
      <c r="AS4660"/>
    </row>
    <row r="4661" spans="44:45">
      <c r="AR4661"/>
      <c r="AS4661"/>
    </row>
    <row r="4662" spans="44:45">
      <c r="AR4662"/>
      <c r="AS4662"/>
    </row>
    <row r="4663" spans="44:45">
      <c r="AR4663"/>
      <c r="AS4663"/>
    </row>
    <row r="4664" spans="44:45">
      <c r="AR4664"/>
      <c r="AS4664"/>
    </row>
    <row r="4665" spans="44:45">
      <c r="AR4665"/>
      <c r="AS4665"/>
    </row>
    <row r="4666" spans="44:45">
      <c r="AR4666"/>
      <c r="AS4666"/>
    </row>
    <row r="4667" spans="44:45">
      <c r="AR4667"/>
      <c r="AS4667"/>
    </row>
    <row r="4668" spans="44:45">
      <c r="AR4668"/>
      <c r="AS4668"/>
    </row>
    <row r="4669" spans="44:45">
      <c r="AR4669"/>
      <c r="AS4669"/>
    </row>
    <row r="4670" spans="44:45">
      <c r="AR4670"/>
      <c r="AS4670"/>
    </row>
    <row r="4671" spans="44:45">
      <c r="AR4671"/>
      <c r="AS4671"/>
    </row>
    <row r="4672" spans="44:45">
      <c r="AR4672"/>
      <c r="AS4672"/>
    </row>
    <row r="4673" spans="44:45">
      <c r="AR4673"/>
      <c r="AS4673"/>
    </row>
    <row r="4674" spans="44:45">
      <c r="AR4674"/>
      <c r="AS4674"/>
    </row>
    <row r="4675" spans="44:45">
      <c r="AR4675"/>
      <c r="AS4675"/>
    </row>
    <row r="4676" spans="44:45">
      <c r="AR4676"/>
      <c r="AS4676"/>
    </row>
    <row r="4677" spans="44:45">
      <c r="AR4677"/>
      <c r="AS4677"/>
    </row>
    <row r="4678" spans="44:45">
      <c r="AR4678"/>
      <c r="AS4678"/>
    </row>
    <row r="4679" spans="44:45">
      <c r="AR4679"/>
      <c r="AS4679"/>
    </row>
    <row r="4680" spans="44:45">
      <c r="AR4680"/>
      <c r="AS4680"/>
    </row>
    <row r="4681" spans="44:45">
      <c r="AR4681"/>
      <c r="AS4681"/>
    </row>
    <row r="4682" spans="44:45">
      <c r="AR4682"/>
      <c r="AS4682"/>
    </row>
    <row r="4683" spans="44:45">
      <c r="AR4683"/>
      <c r="AS4683"/>
    </row>
    <row r="4684" spans="44:45">
      <c r="AR4684"/>
      <c r="AS4684"/>
    </row>
    <row r="4685" spans="44:45">
      <c r="AR4685"/>
      <c r="AS4685"/>
    </row>
    <row r="4686" spans="44:45">
      <c r="AR4686"/>
      <c r="AS4686"/>
    </row>
    <row r="4687" spans="44:45">
      <c r="AR4687"/>
      <c r="AS4687"/>
    </row>
    <row r="4688" spans="44:45">
      <c r="AR4688"/>
      <c r="AS4688"/>
    </row>
    <row r="4689" spans="44:45">
      <c r="AR4689"/>
      <c r="AS4689"/>
    </row>
    <row r="4690" spans="44:45">
      <c r="AR4690"/>
      <c r="AS4690"/>
    </row>
    <row r="4691" spans="44:45">
      <c r="AR4691"/>
      <c r="AS4691"/>
    </row>
    <row r="4692" spans="44:45">
      <c r="AR4692"/>
      <c r="AS4692"/>
    </row>
    <row r="4693" spans="44:45">
      <c r="AR4693"/>
      <c r="AS4693"/>
    </row>
    <row r="4694" spans="44:45">
      <c r="AR4694"/>
      <c r="AS4694"/>
    </row>
    <row r="4695" spans="44:45">
      <c r="AR4695"/>
      <c r="AS4695"/>
    </row>
    <row r="4696" spans="44:45">
      <c r="AR4696"/>
      <c r="AS4696"/>
    </row>
    <row r="4697" spans="44:45">
      <c r="AR4697"/>
      <c r="AS4697"/>
    </row>
    <row r="4698" spans="44:45">
      <c r="AR4698"/>
      <c r="AS4698"/>
    </row>
    <row r="4699" spans="44:45">
      <c r="AR4699"/>
      <c r="AS4699"/>
    </row>
    <row r="4700" spans="44:45">
      <c r="AR4700"/>
      <c r="AS4700"/>
    </row>
    <row r="4701" spans="44:45">
      <c r="AR4701"/>
      <c r="AS4701"/>
    </row>
    <row r="4702" spans="44:45">
      <c r="AR4702"/>
      <c r="AS4702"/>
    </row>
    <row r="4703" spans="44:45">
      <c r="AR4703"/>
      <c r="AS4703"/>
    </row>
    <row r="4704" spans="44:45">
      <c r="AR4704"/>
      <c r="AS4704"/>
    </row>
    <row r="4705" spans="44:45">
      <c r="AR4705"/>
      <c r="AS4705"/>
    </row>
    <row r="4706" spans="44:45">
      <c r="AR4706"/>
      <c r="AS4706"/>
    </row>
    <row r="4707" spans="44:45">
      <c r="AR4707"/>
      <c r="AS4707"/>
    </row>
    <row r="4708" spans="44:45">
      <c r="AR4708"/>
      <c r="AS4708"/>
    </row>
    <row r="4709" spans="44:45">
      <c r="AR4709"/>
      <c r="AS4709"/>
    </row>
    <row r="4710" spans="44:45">
      <c r="AR4710"/>
      <c r="AS4710"/>
    </row>
    <row r="4711" spans="44:45">
      <c r="AR4711"/>
      <c r="AS4711"/>
    </row>
    <row r="4712" spans="44:45">
      <c r="AR4712"/>
      <c r="AS4712"/>
    </row>
    <row r="4713" spans="44:45">
      <c r="AR4713"/>
      <c r="AS4713"/>
    </row>
    <row r="4714" spans="44:45">
      <c r="AR4714"/>
      <c r="AS4714"/>
    </row>
    <row r="4715" spans="44:45">
      <c r="AR4715"/>
      <c r="AS4715"/>
    </row>
    <row r="4716" spans="44:45">
      <c r="AR4716"/>
      <c r="AS4716"/>
    </row>
    <row r="4717" spans="44:45">
      <c r="AR4717"/>
      <c r="AS4717"/>
    </row>
    <row r="4718" spans="44:45">
      <c r="AR4718"/>
      <c r="AS4718"/>
    </row>
    <row r="4719" spans="44:45">
      <c r="AR4719"/>
      <c r="AS4719"/>
    </row>
    <row r="4720" spans="44:45">
      <c r="AR4720"/>
      <c r="AS4720"/>
    </row>
    <row r="4721" spans="44:45">
      <c r="AR4721"/>
      <c r="AS4721"/>
    </row>
    <row r="4722" spans="44:45">
      <c r="AR4722"/>
      <c r="AS4722"/>
    </row>
    <row r="4723" spans="44:45">
      <c r="AR4723"/>
      <c r="AS4723"/>
    </row>
    <row r="4724" spans="44:45">
      <c r="AR4724"/>
      <c r="AS4724"/>
    </row>
    <row r="4725" spans="44:45">
      <c r="AR4725"/>
      <c r="AS4725"/>
    </row>
    <row r="4726" spans="44:45">
      <c r="AR4726"/>
      <c r="AS4726"/>
    </row>
    <row r="4727" spans="44:45">
      <c r="AR4727"/>
      <c r="AS4727"/>
    </row>
    <row r="4728" spans="44:45">
      <c r="AR4728"/>
      <c r="AS4728"/>
    </row>
    <row r="4729" spans="44:45">
      <c r="AR4729"/>
      <c r="AS4729"/>
    </row>
    <row r="4730" spans="44:45">
      <c r="AR4730"/>
      <c r="AS4730"/>
    </row>
    <row r="4731" spans="44:45">
      <c r="AR4731"/>
      <c r="AS4731"/>
    </row>
    <row r="4732" spans="44:45">
      <c r="AR4732"/>
      <c r="AS4732"/>
    </row>
    <row r="4733" spans="44:45">
      <c r="AR4733"/>
      <c r="AS4733"/>
    </row>
    <row r="4734" spans="44:45">
      <c r="AR4734"/>
      <c r="AS4734"/>
    </row>
    <row r="4735" spans="44:45">
      <c r="AR4735"/>
      <c r="AS4735"/>
    </row>
    <row r="4736" spans="44:45">
      <c r="AR4736"/>
      <c r="AS4736"/>
    </row>
    <row r="4737" spans="44:45">
      <c r="AR4737"/>
      <c r="AS4737"/>
    </row>
    <row r="4738" spans="44:45">
      <c r="AR4738"/>
      <c r="AS4738"/>
    </row>
    <row r="4739" spans="44:45">
      <c r="AR4739"/>
      <c r="AS4739"/>
    </row>
    <row r="4740" spans="44:45">
      <c r="AR4740"/>
      <c r="AS4740"/>
    </row>
    <row r="4741" spans="44:45">
      <c r="AR4741"/>
      <c r="AS4741"/>
    </row>
    <row r="4742" spans="44:45">
      <c r="AR4742"/>
      <c r="AS4742"/>
    </row>
    <row r="4743" spans="44:45">
      <c r="AR4743"/>
      <c r="AS4743"/>
    </row>
    <row r="4744" spans="44:45">
      <c r="AR4744"/>
      <c r="AS4744"/>
    </row>
    <row r="4745" spans="44:45">
      <c r="AR4745"/>
      <c r="AS4745"/>
    </row>
    <row r="4746" spans="44:45">
      <c r="AR4746"/>
      <c r="AS4746"/>
    </row>
    <row r="4747" spans="44:45">
      <c r="AR4747"/>
      <c r="AS4747"/>
    </row>
    <row r="4748" spans="44:45">
      <c r="AR4748"/>
      <c r="AS4748"/>
    </row>
    <row r="4749" spans="44:45">
      <c r="AR4749"/>
      <c r="AS4749"/>
    </row>
    <row r="4750" spans="44:45">
      <c r="AR4750"/>
      <c r="AS4750"/>
    </row>
    <row r="4751" spans="44:45">
      <c r="AR4751"/>
      <c r="AS4751"/>
    </row>
    <row r="4752" spans="44:45">
      <c r="AR4752"/>
      <c r="AS4752"/>
    </row>
    <row r="4753" spans="44:45">
      <c r="AR4753"/>
      <c r="AS4753"/>
    </row>
    <row r="4754" spans="44:45">
      <c r="AR4754"/>
      <c r="AS4754"/>
    </row>
    <row r="4755" spans="44:45">
      <c r="AR4755"/>
      <c r="AS4755"/>
    </row>
    <row r="4756" spans="44:45">
      <c r="AR4756"/>
      <c r="AS4756"/>
    </row>
    <row r="4757" spans="44:45">
      <c r="AR4757"/>
      <c r="AS4757"/>
    </row>
    <row r="4758" spans="44:45">
      <c r="AR4758"/>
      <c r="AS4758"/>
    </row>
    <row r="4759" spans="44:45">
      <c r="AR4759"/>
      <c r="AS4759"/>
    </row>
    <row r="4760" spans="44:45">
      <c r="AR4760"/>
      <c r="AS4760"/>
    </row>
    <row r="4761" spans="44:45">
      <c r="AR4761"/>
      <c r="AS4761"/>
    </row>
    <row r="4762" spans="44:45">
      <c r="AR4762"/>
      <c r="AS4762"/>
    </row>
    <row r="4763" spans="44:45">
      <c r="AR4763"/>
      <c r="AS4763"/>
    </row>
    <row r="4764" spans="44:45">
      <c r="AR4764"/>
      <c r="AS4764"/>
    </row>
    <row r="4765" spans="44:45">
      <c r="AR4765"/>
      <c r="AS4765"/>
    </row>
    <row r="4766" spans="44:45">
      <c r="AR4766"/>
      <c r="AS4766"/>
    </row>
    <row r="4767" spans="44:45">
      <c r="AR4767"/>
      <c r="AS4767"/>
    </row>
    <row r="4768" spans="44:45">
      <c r="AR4768"/>
      <c r="AS4768"/>
    </row>
    <row r="4769" spans="44:45">
      <c r="AR4769"/>
      <c r="AS4769"/>
    </row>
    <row r="4770" spans="44:45">
      <c r="AR4770"/>
      <c r="AS4770"/>
    </row>
    <row r="4771" spans="44:45">
      <c r="AR4771"/>
      <c r="AS4771"/>
    </row>
    <row r="4772" spans="44:45">
      <c r="AR4772"/>
      <c r="AS4772"/>
    </row>
    <row r="4773" spans="44:45">
      <c r="AR4773"/>
      <c r="AS4773"/>
    </row>
    <row r="4774" spans="44:45">
      <c r="AR4774"/>
      <c r="AS4774"/>
    </row>
    <row r="4775" spans="44:45">
      <c r="AR4775"/>
      <c r="AS4775"/>
    </row>
    <row r="4776" spans="44:45">
      <c r="AR4776"/>
      <c r="AS4776"/>
    </row>
    <row r="4777" spans="44:45">
      <c r="AR4777"/>
      <c r="AS4777"/>
    </row>
    <row r="4778" spans="44:45">
      <c r="AR4778"/>
      <c r="AS4778"/>
    </row>
    <row r="4779" spans="44:45">
      <c r="AR4779"/>
      <c r="AS4779"/>
    </row>
    <row r="4780" spans="44:45">
      <c r="AR4780"/>
      <c r="AS4780"/>
    </row>
    <row r="4781" spans="44:45">
      <c r="AR4781"/>
      <c r="AS4781"/>
    </row>
    <row r="4782" spans="44:45">
      <c r="AR4782"/>
      <c r="AS4782"/>
    </row>
    <row r="4783" spans="44:45">
      <c r="AR4783"/>
      <c r="AS4783"/>
    </row>
    <row r="4784" spans="44:45">
      <c r="AR4784"/>
      <c r="AS4784"/>
    </row>
    <row r="4785" spans="44:45">
      <c r="AR4785"/>
      <c r="AS4785"/>
    </row>
    <row r="4786" spans="44:45">
      <c r="AR4786"/>
      <c r="AS4786"/>
    </row>
    <row r="4787" spans="44:45">
      <c r="AR4787"/>
      <c r="AS4787"/>
    </row>
    <row r="4788" spans="44:45">
      <c r="AR4788"/>
      <c r="AS4788"/>
    </row>
    <row r="4789" spans="44:45">
      <c r="AR4789"/>
      <c r="AS4789"/>
    </row>
    <row r="4790" spans="44:45">
      <c r="AR4790"/>
      <c r="AS4790"/>
    </row>
    <row r="4791" spans="44:45">
      <c r="AR4791"/>
      <c r="AS4791"/>
    </row>
    <row r="4792" spans="44:45">
      <c r="AR4792"/>
      <c r="AS4792"/>
    </row>
    <row r="4793" spans="44:45">
      <c r="AR4793"/>
      <c r="AS4793"/>
    </row>
    <row r="4794" spans="44:45">
      <c r="AR4794"/>
      <c r="AS4794"/>
    </row>
    <row r="4795" spans="44:45">
      <c r="AR4795"/>
      <c r="AS4795"/>
    </row>
    <row r="4796" spans="44:45">
      <c r="AR4796"/>
      <c r="AS4796"/>
    </row>
    <row r="4797" spans="44:45">
      <c r="AR4797"/>
      <c r="AS4797"/>
    </row>
    <row r="4798" spans="44:45">
      <c r="AR4798"/>
      <c r="AS4798"/>
    </row>
    <row r="4799" spans="44:45">
      <c r="AR4799"/>
      <c r="AS4799"/>
    </row>
    <row r="4800" spans="44:45">
      <c r="AR4800"/>
      <c r="AS4800"/>
    </row>
    <row r="4801" spans="44:45">
      <c r="AR4801"/>
      <c r="AS4801"/>
    </row>
    <row r="4802" spans="44:45">
      <c r="AR4802"/>
      <c r="AS4802"/>
    </row>
    <row r="4803" spans="44:45">
      <c r="AR4803"/>
      <c r="AS4803"/>
    </row>
    <row r="4804" spans="44:45">
      <c r="AR4804"/>
      <c r="AS4804"/>
    </row>
    <row r="4805" spans="44:45">
      <c r="AR4805"/>
      <c r="AS4805"/>
    </row>
    <row r="4806" spans="44:45">
      <c r="AR4806"/>
      <c r="AS4806"/>
    </row>
    <row r="4807" spans="44:45">
      <c r="AR4807"/>
      <c r="AS4807"/>
    </row>
    <row r="4808" spans="44:45">
      <c r="AR4808"/>
      <c r="AS4808"/>
    </row>
    <row r="4809" spans="44:45">
      <c r="AR4809"/>
      <c r="AS4809"/>
    </row>
    <row r="4810" spans="44:45">
      <c r="AR4810"/>
      <c r="AS4810"/>
    </row>
    <row r="4811" spans="44:45">
      <c r="AR4811"/>
      <c r="AS4811"/>
    </row>
    <row r="4812" spans="44:45">
      <c r="AR4812"/>
      <c r="AS4812"/>
    </row>
    <row r="4813" spans="44:45">
      <c r="AR4813"/>
      <c r="AS4813"/>
    </row>
    <row r="4814" spans="44:45">
      <c r="AR4814"/>
      <c r="AS4814"/>
    </row>
    <row r="4815" spans="44:45">
      <c r="AR4815"/>
      <c r="AS4815"/>
    </row>
    <row r="4816" spans="44:45">
      <c r="AR4816"/>
      <c r="AS4816"/>
    </row>
    <row r="4817" spans="44:45">
      <c r="AR4817"/>
      <c r="AS4817"/>
    </row>
    <row r="4818" spans="44:45">
      <c r="AR4818"/>
      <c r="AS4818"/>
    </row>
    <row r="4819" spans="44:45">
      <c r="AR4819"/>
      <c r="AS4819"/>
    </row>
    <row r="4820" spans="44:45">
      <c r="AR4820"/>
      <c r="AS4820"/>
    </row>
    <row r="4821" spans="44:45">
      <c r="AR4821"/>
      <c r="AS4821"/>
    </row>
    <row r="4822" spans="44:45">
      <c r="AR4822"/>
      <c r="AS4822"/>
    </row>
    <row r="4823" spans="44:45">
      <c r="AR4823"/>
      <c r="AS4823"/>
    </row>
    <row r="4824" spans="44:45">
      <c r="AR4824"/>
      <c r="AS4824"/>
    </row>
    <row r="4825" spans="44:45">
      <c r="AR4825"/>
      <c r="AS4825"/>
    </row>
    <row r="4826" spans="44:45">
      <c r="AR4826"/>
      <c r="AS4826"/>
    </row>
    <row r="4827" spans="44:45">
      <c r="AR4827"/>
      <c r="AS4827"/>
    </row>
    <row r="4828" spans="44:45">
      <c r="AR4828"/>
      <c r="AS4828"/>
    </row>
    <row r="4829" spans="44:45">
      <c r="AR4829"/>
      <c r="AS4829"/>
    </row>
    <row r="4830" spans="44:45">
      <c r="AR4830"/>
      <c r="AS4830"/>
    </row>
    <row r="4831" spans="44:45">
      <c r="AR4831"/>
      <c r="AS4831"/>
    </row>
    <row r="4832" spans="44:45">
      <c r="AR4832"/>
      <c r="AS4832"/>
    </row>
    <row r="4833" spans="44:45">
      <c r="AR4833"/>
      <c r="AS4833"/>
    </row>
    <row r="4834" spans="44:45">
      <c r="AR4834"/>
      <c r="AS4834"/>
    </row>
    <row r="4835" spans="44:45">
      <c r="AR4835"/>
      <c r="AS4835"/>
    </row>
    <row r="4836" spans="44:45">
      <c r="AR4836"/>
      <c r="AS4836"/>
    </row>
    <row r="4837" spans="44:45">
      <c r="AR4837"/>
      <c r="AS4837"/>
    </row>
    <row r="4838" spans="44:45">
      <c r="AR4838"/>
      <c r="AS4838"/>
    </row>
    <row r="4839" spans="44:45">
      <c r="AR4839"/>
      <c r="AS4839"/>
    </row>
    <row r="4840" spans="44:45">
      <c r="AR4840"/>
      <c r="AS4840"/>
    </row>
    <row r="4841" spans="44:45">
      <c r="AR4841"/>
      <c r="AS4841"/>
    </row>
    <row r="4842" spans="44:45">
      <c r="AR4842"/>
      <c r="AS4842"/>
    </row>
    <row r="4843" spans="44:45">
      <c r="AR4843"/>
      <c r="AS4843"/>
    </row>
    <row r="4844" spans="44:45">
      <c r="AR4844"/>
      <c r="AS4844"/>
    </row>
    <row r="4845" spans="44:45">
      <c r="AR4845"/>
      <c r="AS4845"/>
    </row>
    <row r="4846" spans="44:45">
      <c r="AR4846"/>
      <c r="AS4846"/>
    </row>
    <row r="4847" spans="44:45">
      <c r="AR4847"/>
      <c r="AS4847"/>
    </row>
    <row r="4848" spans="44:45">
      <c r="AR4848"/>
      <c r="AS4848"/>
    </row>
    <row r="4849" spans="44:45">
      <c r="AR4849"/>
      <c r="AS4849"/>
    </row>
    <row r="4850" spans="44:45">
      <c r="AR4850"/>
      <c r="AS4850"/>
    </row>
    <row r="4851" spans="44:45">
      <c r="AR4851"/>
      <c r="AS4851"/>
    </row>
    <row r="4852" spans="44:45">
      <c r="AR4852"/>
      <c r="AS4852"/>
    </row>
    <row r="4853" spans="44:45">
      <c r="AR4853"/>
      <c r="AS4853"/>
    </row>
    <row r="4854" spans="44:45">
      <c r="AR4854"/>
      <c r="AS4854"/>
    </row>
    <row r="4855" spans="44:45">
      <c r="AR4855"/>
      <c r="AS4855"/>
    </row>
    <row r="4856" spans="44:45">
      <c r="AR4856"/>
      <c r="AS4856"/>
    </row>
    <row r="4857" spans="44:45">
      <c r="AR4857"/>
      <c r="AS4857"/>
    </row>
    <row r="4858" spans="44:45">
      <c r="AR4858"/>
      <c r="AS4858"/>
    </row>
    <row r="4859" spans="44:45">
      <c r="AR4859"/>
      <c r="AS4859"/>
    </row>
    <row r="4860" spans="44:45">
      <c r="AR4860"/>
      <c r="AS4860"/>
    </row>
    <row r="4861" spans="44:45">
      <c r="AR4861"/>
      <c r="AS4861"/>
    </row>
    <row r="4862" spans="44:45">
      <c r="AR4862"/>
      <c r="AS4862"/>
    </row>
    <row r="4863" spans="44:45">
      <c r="AR4863"/>
      <c r="AS4863"/>
    </row>
    <row r="4864" spans="44:45">
      <c r="AR4864"/>
      <c r="AS4864"/>
    </row>
    <row r="4865" spans="44:45">
      <c r="AR4865"/>
      <c r="AS4865"/>
    </row>
    <row r="4866" spans="44:45">
      <c r="AR4866"/>
      <c r="AS4866"/>
    </row>
    <row r="4867" spans="44:45">
      <c r="AR4867"/>
      <c r="AS4867"/>
    </row>
    <row r="4868" spans="44:45">
      <c r="AR4868"/>
      <c r="AS4868"/>
    </row>
    <row r="4869" spans="44:45">
      <c r="AR4869"/>
      <c r="AS4869"/>
    </row>
    <row r="4870" spans="44:45">
      <c r="AR4870"/>
      <c r="AS4870"/>
    </row>
    <row r="4871" spans="44:45">
      <c r="AR4871"/>
      <c r="AS4871"/>
    </row>
    <row r="4872" spans="44:45">
      <c r="AR4872"/>
      <c r="AS4872"/>
    </row>
    <row r="4873" spans="44:45">
      <c r="AR4873"/>
      <c r="AS4873"/>
    </row>
    <row r="4874" spans="44:45">
      <c r="AR4874"/>
      <c r="AS4874"/>
    </row>
    <row r="4875" spans="44:45">
      <c r="AR4875"/>
      <c r="AS4875"/>
    </row>
    <row r="4876" spans="44:45">
      <c r="AR4876"/>
      <c r="AS4876"/>
    </row>
    <row r="4877" spans="44:45">
      <c r="AR4877"/>
      <c r="AS4877"/>
    </row>
    <row r="4878" spans="44:45">
      <c r="AR4878"/>
      <c r="AS4878"/>
    </row>
    <row r="4879" spans="44:45">
      <c r="AR4879"/>
      <c r="AS4879"/>
    </row>
    <row r="4880" spans="44:45">
      <c r="AR4880"/>
      <c r="AS4880"/>
    </row>
    <row r="4881" spans="44:45">
      <c r="AR4881"/>
      <c r="AS4881"/>
    </row>
    <row r="4882" spans="44:45">
      <c r="AR4882"/>
      <c r="AS4882"/>
    </row>
    <row r="4883" spans="44:45">
      <c r="AR4883"/>
      <c r="AS4883"/>
    </row>
    <row r="4884" spans="44:45">
      <c r="AR4884"/>
      <c r="AS4884"/>
    </row>
    <row r="4885" spans="44:45">
      <c r="AR4885"/>
      <c r="AS4885"/>
    </row>
    <row r="4886" spans="44:45">
      <c r="AR4886"/>
      <c r="AS4886"/>
    </row>
    <row r="4887" spans="44:45">
      <c r="AR4887"/>
      <c r="AS4887"/>
    </row>
    <row r="4888" spans="44:45">
      <c r="AR4888"/>
      <c r="AS4888"/>
    </row>
    <row r="4889" spans="44:45">
      <c r="AR4889"/>
      <c r="AS4889"/>
    </row>
    <row r="4890" spans="44:45">
      <c r="AR4890"/>
      <c r="AS4890"/>
    </row>
    <row r="4891" spans="44:45">
      <c r="AR4891"/>
      <c r="AS4891"/>
    </row>
    <row r="4892" spans="44:45">
      <c r="AR4892"/>
      <c r="AS4892"/>
    </row>
    <row r="4893" spans="44:45">
      <c r="AR4893"/>
      <c r="AS4893"/>
    </row>
    <row r="4894" spans="44:45">
      <c r="AR4894"/>
      <c r="AS4894"/>
    </row>
    <row r="4895" spans="44:45">
      <c r="AR4895"/>
      <c r="AS4895"/>
    </row>
    <row r="4896" spans="44:45">
      <c r="AR4896"/>
      <c r="AS4896"/>
    </row>
    <row r="4897" spans="44:45">
      <c r="AR4897"/>
      <c r="AS4897"/>
    </row>
    <row r="4898" spans="44:45">
      <c r="AR4898"/>
      <c r="AS4898"/>
    </row>
    <row r="4899" spans="44:45">
      <c r="AR4899"/>
      <c r="AS4899"/>
    </row>
    <row r="4900" spans="44:45">
      <c r="AR4900"/>
      <c r="AS4900"/>
    </row>
    <row r="4901" spans="44:45">
      <c r="AR4901"/>
      <c r="AS4901"/>
    </row>
    <row r="4902" spans="44:45">
      <c r="AR4902"/>
      <c r="AS4902"/>
    </row>
    <row r="4903" spans="44:45">
      <c r="AR4903"/>
      <c r="AS4903"/>
    </row>
    <row r="4904" spans="44:45">
      <c r="AR4904"/>
      <c r="AS4904"/>
    </row>
    <row r="4905" spans="44:45">
      <c r="AR4905"/>
      <c r="AS4905"/>
    </row>
    <row r="4906" spans="44:45">
      <c r="AR4906"/>
      <c r="AS4906"/>
    </row>
    <row r="4907" spans="44:45">
      <c r="AR4907"/>
      <c r="AS4907"/>
    </row>
    <row r="4908" spans="44:45">
      <c r="AR4908"/>
      <c r="AS4908"/>
    </row>
    <row r="4909" spans="44:45">
      <c r="AR4909"/>
      <c r="AS4909"/>
    </row>
    <row r="4910" spans="44:45">
      <c r="AR4910"/>
      <c r="AS4910"/>
    </row>
    <row r="4911" spans="44:45">
      <c r="AR4911"/>
      <c r="AS4911"/>
    </row>
    <row r="4912" spans="44:45">
      <c r="AR4912"/>
      <c r="AS4912"/>
    </row>
    <row r="4913" spans="44:45">
      <c r="AR4913"/>
      <c r="AS4913"/>
    </row>
    <row r="4914" spans="44:45">
      <c r="AR4914"/>
      <c r="AS4914"/>
    </row>
    <row r="4915" spans="44:45">
      <c r="AR4915"/>
      <c r="AS4915"/>
    </row>
    <row r="4916" spans="44:45">
      <c r="AR4916"/>
      <c r="AS4916"/>
    </row>
    <row r="4917" spans="44:45">
      <c r="AR4917"/>
      <c r="AS4917"/>
    </row>
    <row r="4918" spans="44:45">
      <c r="AR4918"/>
      <c r="AS4918"/>
    </row>
    <row r="4919" spans="44:45">
      <c r="AR4919"/>
      <c r="AS4919"/>
    </row>
    <row r="4920" spans="44:45">
      <c r="AR4920"/>
      <c r="AS4920"/>
    </row>
    <row r="4921" spans="44:45">
      <c r="AR4921"/>
      <c r="AS4921"/>
    </row>
    <row r="4922" spans="44:45">
      <c r="AR4922"/>
      <c r="AS4922"/>
    </row>
    <row r="4923" spans="44:45">
      <c r="AR4923"/>
      <c r="AS4923"/>
    </row>
    <row r="4924" spans="44:45">
      <c r="AR4924"/>
      <c r="AS4924"/>
    </row>
    <row r="4925" spans="44:45">
      <c r="AR4925"/>
      <c r="AS4925"/>
    </row>
    <row r="4926" spans="44:45">
      <c r="AR4926"/>
      <c r="AS4926"/>
    </row>
    <row r="4927" spans="44:45">
      <c r="AR4927"/>
      <c r="AS4927"/>
    </row>
    <row r="4928" spans="44:45">
      <c r="AR4928"/>
      <c r="AS4928"/>
    </row>
    <row r="4929" spans="44:45">
      <c r="AR4929"/>
      <c r="AS4929"/>
    </row>
    <row r="4930" spans="44:45">
      <c r="AR4930"/>
      <c r="AS4930"/>
    </row>
    <row r="4931" spans="44:45">
      <c r="AR4931"/>
      <c r="AS4931"/>
    </row>
    <row r="4932" spans="44:45">
      <c r="AR4932"/>
      <c r="AS4932"/>
    </row>
    <row r="4933" spans="44:45">
      <c r="AR4933"/>
      <c r="AS4933"/>
    </row>
    <row r="4934" spans="44:45">
      <c r="AR4934"/>
      <c r="AS4934"/>
    </row>
    <row r="4935" spans="44:45">
      <c r="AR4935"/>
      <c r="AS4935"/>
    </row>
    <row r="4936" spans="44:45">
      <c r="AR4936"/>
      <c r="AS4936"/>
    </row>
    <row r="4937" spans="44:45">
      <c r="AR4937"/>
      <c r="AS4937"/>
    </row>
    <row r="4938" spans="44:45">
      <c r="AR4938"/>
      <c r="AS4938"/>
    </row>
    <row r="4939" spans="44:45">
      <c r="AR4939"/>
      <c r="AS4939"/>
    </row>
    <row r="4940" spans="44:45">
      <c r="AR4940"/>
      <c r="AS4940"/>
    </row>
    <row r="4941" spans="44:45">
      <c r="AR4941"/>
      <c r="AS4941"/>
    </row>
    <row r="4942" spans="44:45">
      <c r="AR4942"/>
      <c r="AS4942"/>
    </row>
    <row r="4943" spans="44:45">
      <c r="AR4943"/>
      <c r="AS4943"/>
    </row>
    <row r="4944" spans="44:45">
      <c r="AR4944"/>
      <c r="AS4944"/>
    </row>
    <row r="4945" spans="44:45">
      <c r="AR4945"/>
      <c r="AS4945"/>
    </row>
    <row r="4946" spans="44:45">
      <c r="AR4946"/>
      <c r="AS4946"/>
    </row>
    <row r="4947" spans="44:45">
      <c r="AR4947"/>
      <c r="AS4947"/>
    </row>
    <row r="4948" spans="44:45">
      <c r="AR4948"/>
      <c r="AS4948"/>
    </row>
    <row r="4949" spans="44:45">
      <c r="AR4949"/>
      <c r="AS4949"/>
    </row>
    <row r="4950" spans="44:45">
      <c r="AR4950"/>
      <c r="AS4950"/>
    </row>
    <row r="4951" spans="44:45">
      <c r="AR4951"/>
      <c r="AS4951"/>
    </row>
    <row r="4952" spans="44:45">
      <c r="AR4952"/>
      <c r="AS4952"/>
    </row>
    <row r="4953" spans="44:45">
      <c r="AR4953"/>
      <c r="AS4953"/>
    </row>
    <row r="4954" spans="44:45">
      <c r="AR4954"/>
      <c r="AS4954"/>
    </row>
    <row r="4955" spans="44:45">
      <c r="AR4955"/>
      <c r="AS4955"/>
    </row>
    <row r="4956" spans="44:45">
      <c r="AR4956"/>
      <c r="AS4956"/>
    </row>
    <row r="4957" spans="44:45">
      <c r="AR4957"/>
      <c r="AS4957"/>
    </row>
    <row r="4958" spans="44:45">
      <c r="AR4958"/>
      <c r="AS4958"/>
    </row>
    <row r="4959" spans="44:45">
      <c r="AR4959"/>
      <c r="AS4959"/>
    </row>
    <row r="4960" spans="44:45">
      <c r="AR4960"/>
      <c r="AS4960"/>
    </row>
    <row r="4961" spans="44:45">
      <c r="AR4961"/>
      <c r="AS4961"/>
    </row>
    <row r="4962" spans="44:45">
      <c r="AR4962"/>
      <c r="AS4962"/>
    </row>
    <row r="4963" spans="44:45">
      <c r="AR4963"/>
      <c r="AS4963"/>
    </row>
    <row r="4964" spans="44:45">
      <c r="AR4964"/>
      <c r="AS4964"/>
    </row>
    <row r="4965" spans="44:45">
      <c r="AR4965"/>
      <c r="AS4965"/>
    </row>
    <row r="4966" spans="44:45">
      <c r="AR4966"/>
      <c r="AS4966"/>
    </row>
    <row r="4967" spans="44:45">
      <c r="AR4967"/>
      <c r="AS4967"/>
    </row>
    <row r="4968" spans="44:45">
      <c r="AR4968"/>
      <c r="AS4968"/>
    </row>
    <row r="4969" spans="44:45">
      <c r="AR4969"/>
      <c r="AS4969"/>
    </row>
    <row r="4970" spans="44:45">
      <c r="AR4970"/>
      <c r="AS4970"/>
    </row>
    <row r="4971" spans="44:45">
      <c r="AR4971"/>
      <c r="AS4971"/>
    </row>
    <row r="4972" spans="44:45">
      <c r="AR4972"/>
      <c r="AS4972"/>
    </row>
    <row r="4973" spans="44:45">
      <c r="AR4973"/>
      <c r="AS4973"/>
    </row>
    <row r="4974" spans="44:45">
      <c r="AR4974"/>
      <c r="AS4974"/>
    </row>
    <row r="4975" spans="44:45">
      <c r="AR4975"/>
      <c r="AS4975"/>
    </row>
    <row r="4976" spans="44:45">
      <c r="AR4976"/>
      <c r="AS4976"/>
    </row>
    <row r="4977" spans="44:45">
      <c r="AR4977"/>
      <c r="AS4977"/>
    </row>
    <row r="4978" spans="44:45">
      <c r="AR4978"/>
      <c r="AS4978"/>
    </row>
    <row r="4979" spans="44:45">
      <c r="AR4979"/>
      <c r="AS4979"/>
    </row>
    <row r="4980" spans="44:45">
      <c r="AR4980"/>
      <c r="AS4980"/>
    </row>
    <row r="4981" spans="44:45">
      <c r="AR4981"/>
      <c r="AS4981"/>
    </row>
    <row r="4982" spans="44:45">
      <c r="AR4982"/>
      <c r="AS4982"/>
    </row>
    <row r="4983" spans="44:45">
      <c r="AR4983"/>
      <c r="AS4983"/>
    </row>
    <row r="4984" spans="44:45">
      <c r="AR4984"/>
      <c r="AS4984"/>
    </row>
    <row r="4985" spans="44:45">
      <c r="AR4985"/>
      <c r="AS4985"/>
    </row>
    <row r="4986" spans="44:45">
      <c r="AR4986"/>
      <c r="AS4986"/>
    </row>
    <row r="4987" spans="44:45">
      <c r="AR4987"/>
      <c r="AS4987"/>
    </row>
    <row r="4988" spans="44:45">
      <c r="AR4988"/>
      <c r="AS4988"/>
    </row>
    <row r="4989" spans="44:45">
      <c r="AR4989"/>
      <c r="AS4989"/>
    </row>
    <row r="4990" spans="44:45">
      <c r="AR4990"/>
      <c r="AS4990"/>
    </row>
    <row r="4991" spans="44:45">
      <c r="AR4991"/>
      <c r="AS4991"/>
    </row>
    <row r="4992" spans="44:45">
      <c r="AR4992"/>
      <c r="AS4992"/>
    </row>
    <row r="4993" spans="44:45">
      <c r="AR4993"/>
      <c r="AS4993"/>
    </row>
    <row r="4994" spans="44:45">
      <c r="AR4994"/>
      <c r="AS4994"/>
    </row>
    <row r="4995" spans="44:45">
      <c r="AR4995"/>
      <c r="AS4995"/>
    </row>
    <row r="4996" spans="44:45">
      <c r="AR4996"/>
      <c r="AS4996"/>
    </row>
    <row r="4997" spans="44:45">
      <c r="AR4997"/>
      <c r="AS4997"/>
    </row>
    <row r="4998" spans="44:45">
      <c r="AR4998"/>
      <c r="AS4998"/>
    </row>
    <row r="4999" spans="44:45">
      <c r="AR4999"/>
      <c r="AS4999"/>
    </row>
    <row r="5000" spans="44:45">
      <c r="AR5000"/>
      <c r="AS5000"/>
    </row>
    <row r="5001" spans="44:45">
      <c r="AR5001"/>
      <c r="AS5001"/>
    </row>
    <row r="5002" spans="44:45">
      <c r="AR5002"/>
      <c r="AS5002"/>
    </row>
    <row r="5003" spans="44:45">
      <c r="AR5003"/>
      <c r="AS5003"/>
    </row>
    <row r="5004" spans="44:45">
      <c r="AR5004"/>
      <c r="AS5004"/>
    </row>
    <row r="5005" spans="44:45">
      <c r="AR5005"/>
      <c r="AS5005"/>
    </row>
    <row r="5006" spans="44:45">
      <c r="AR5006"/>
      <c r="AS5006"/>
    </row>
    <row r="5007" spans="44:45">
      <c r="AR5007"/>
      <c r="AS5007"/>
    </row>
    <row r="5008" spans="44:45">
      <c r="AR5008"/>
      <c r="AS5008"/>
    </row>
    <row r="5009" spans="44:45">
      <c r="AR5009"/>
      <c r="AS5009"/>
    </row>
    <row r="5010" spans="44:45">
      <c r="AR5010"/>
      <c r="AS5010"/>
    </row>
    <row r="5011" spans="44:45">
      <c r="AR5011"/>
      <c r="AS5011"/>
    </row>
    <row r="5012" spans="44:45">
      <c r="AR5012"/>
      <c r="AS5012"/>
    </row>
    <row r="5013" spans="44:45">
      <c r="AR5013"/>
      <c r="AS5013"/>
    </row>
    <row r="5014" spans="44:45">
      <c r="AR5014"/>
      <c r="AS5014"/>
    </row>
    <row r="5015" spans="44:45">
      <c r="AR5015"/>
      <c r="AS5015"/>
    </row>
    <row r="5016" spans="44:45">
      <c r="AR5016"/>
      <c r="AS5016"/>
    </row>
    <row r="5017" spans="44:45">
      <c r="AR5017"/>
      <c r="AS5017"/>
    </row>
    <row r="5018" spans="44:45">
      <c r="AR5018"/>
      <c r="AS5018"/>
    </row>
    <row r="5019" spans="44:45">
      <c r="AR5019"/>
      <c r="AS5019"/>
    </row>
    <row r="5020" spans="44:45">
      <c r="AR5020"/>
      <c r="AS5020"/>
    </row>
    <row r="5021" spans="44:45">
      <c r="AR5021"/>
      <c r="AS5021"/>
    </row>
    <row r="5022" spans="44:45">
      <c r="AR5022"/>
      <c r="AS5022"/>
    </row>
    <row r="5023" spans="44:45">
      <c r="AR5023"/>
      <c r="AS5023"/>
    </row>
    <row r="5024" spans="44:45">
      <c r="AR5024"/>
      <c r="AS5024"/>
    </row>
    <row r="5025" spans="44:45">
      <c r="AR5025"/>
      <c r="AS5025"/>
    </row>
    <row r="5026" spans="44:45">
      <c r="AR5026"/>
      <c r="AS5026"/>
    </row>
    <row r="5027" spans="44:45">
      <c r="AR5027"/>
      <c r="AS5027"/>
    </row>
    <row r="5028" spans="44:45">
      <c r="AR5028"/>
      <c r="AS5028"/>
    </row>
    <row r="5029" spans="44:45">
      <c r="AR5029"/>
      <c r="AS5029"/>
    </row>
    <row r="5030" spans="44:45">
      <c r="AR5030"/>
      <c r="AS5030"/>
    </row>
    <row r="5031" spans="44:45">
      <c r="AR5031"/>
      <c r="AS5031"/>
    </row>
    <row r="5032" spans="44:45">
      <c r="AR5032"/>
      <c r="AS5032"/>
    </row>
    <row r="5033" spans="44:45">
      <c r="AR5033"/>
      <c r="AS5033"/>
    </row>
    <row r="5034" spans="44:45">
      <c r="AR5034"/>
      <c r="AS5034"/>
    </row>
    <row r="5035" spans="44:45">
      <c r="AR5035"/>
      <c r="AS5035"/>
    </row>
    <row r="5036" spans="44:45">
      <c r="AR5036"/>
      <c r="AS5036"/>
    </row>
    <row r="5037" spans="44:45">
      <c r="AR5037"/>
      <c r="AS5037"/>
    </row>
    <row r="5038" spans="44:45">
      <c r="AR5038"/>
      <c r="AS5038"/>
    </row>
    <row r="5039" spans="44:45">
      <c r="AR5039"/>
      <c r="AS5039"/>
    </row>
    <row r="5040" spans="44:45">
      <c r="AR5040"/>
      <c r="AS5040"/>
    </row>
    <row r="5041" spans="44:45">
      <c r="AR5041"/>
      <c r="AS5041"/>
    </row>
    <row r="5042" spans="44:45">
      <c r="AR5042"/>
      <c r="AS5042"/>
    </row>
    <row r="5043" spans="44:45">
      <c r="AR5043"/>
      <c r="AS5043"/>
    </row>
    <row r="5044" spans="44:45">
      <c r="AR5044"/>
      <c r="AS5044"/>
    </row>
    <row r="5045" spans="44:45">
      <c r="AR5045"/>
      <c r="AS5045"/>
    </row>
    <row r="5046" spans="44:45">
      <c r="AR5046"/>
      <c r="AS5046"/>
    </row>
    <row r="5047" spans="44:45">
      <c r="AR5047"/>
      <c r="AS5047"/>
    </row>
    <row r="5048" spans="44:45">
      <c r="AR5048"/>
      <c r="AS5048"/>
    </row>
    <row r="5049" spans="44:45">
      <c r="AR5049"/>
      <c r="AS5049"/>
    </row>
    <row r="5050" spans="44:45">
      <c r="AR5050"/>
      <c r="AS5050"/>
    </row>
    <row r="5051" spans="44:45">
      <c r="AR5051"/>
      <c r="AS5051"/>
    </row>
    <row r="5052" spans="44:45">
      <c r="AR5052"/>
      <c r="AS5052"/>
    </row>
    <row r="5053" spans="44:45">
      <c r="AR5053"/>
      <c r="AS5053"/>
    </row>
    <row r="5054" spans="44:45">
      <c r="AR5054"/>
      <c r="AS5054"/>
    </row>
    <row r="5055" spans="44:45">
      <c r="AR5055"/>
      <c r="AS5055"/>
    </row>
    <row r="5056" spans="44:45">
      <c r="AR5056"/>
      <c r="AS5056"/>
    </row>
    <row r="5057" spans="44:45">
      <c r="AR5057"/>
      <c r="AS5057"/>
    </row>
    <row r="5058" spans="44:45">
      <c r="AR5058"/>
      <c r="AS5058"/>
    </row>
    <row r="5059" spans="44:45">
      <c r="AR5059"/>
      <c r="AS5059"/>
    </row>
    <row r="5060" spans="44:45">
      <c r="AR5060"/>
      <c r="AS5060"/>
    </row>
    <row r="5061" spans="44:45">
      <c r="AR5061"/>
      <c r="AS5061"/>
    </row>
    <row r="5062" spans="44:45">
      <c r="AR5062"/>
      <c r="AS5062"/>
    </row>
    <row r="5063" spans="44:45">
      <c r="AR5063"/>
      <c r="AS5063"/>
    </row>
    <row r="5064" spans="44:45">
      <c r="AR5064"/>
      <c r="AS5064"/>
    </row>
    <row r="5065" spans="44:45">
      <c r="AR5065"/>
      <c r="AS5065"/>
    </row>
    <row r="5066" spans="44:45">
      <c r="AR5066"/>
      <c r="AS5066"/>
    </row>
    <row r="5067" spans="44:45">
      <c r="AR5067"/>
      <c r="AS5067"/>
    </row>
    <row r="5068" spans="44:45">
      <c r="AR5068"/>
      <c r="AS5068"/>
    </row>
    <row r="5069" spans="44:45">
      <c r="AR5069"/>
      <c r="AS5069"/>
    </row>
    <row r="5070" spans="44:45">
      <c r="AR5070"/>
      <c r="AS5070"/>
    </row>
    <row r="5071" spans="44:45">
      <c r="AR5071"/>
      <c r="AS5071"/>
    </row>
    <row r="5072" spans="44:45">
      <c r="AR5072"/>
      <c r="AS5072"/>
    </row>
    <row r="5073" spans="44:45">
      <c r="AR5073"/>
      <c r="AS5073"/>
    </row>
    <row r="5074" spans="44:45">
      <c r="AR5074"/>
      <c r="AS5074"/>
    </row>
    <row r="5075" spans="44:45">
      <c r="AR5075"/>
      <c r="AS5075"/>
    </row>
    <row r="5076" spans="44:45">
      <c r="AR5076"/>
      <c r="AS5076"/>
    </row>
    <row r="5077" spans="44:45">
      <c r="AR5077"/>
      <c r="AS5077"/>
    </row>
    <row r="5078" spans="44:45">
      <c r="AR5078"/>
      <c r="AS5078"/>
    </row>
    <row r="5079" spans="44:45">
      <c r="AR5079"/>
      <c r="AS5079"/>
    </row>
    <row r="5080" spans="44:45">
      <c r="AR5080"/>
      <c r="AS5080"/>
    </row>
    <row r="5081" spans="44:45">
      <c r="AR5081"/>
      <c r="AS5081"/>
    </row>
    <row r="5082" spans="44:45">
      <c r="AR5082"/>
      <c r="AS5082"/>
    </row>
    <row r="5083" spans="44:45">
      <c r="AR5083"/>
      <c r="AS5083"/>
    </row>
    <row r="5084" spans="44:45">
      <c r="AR5084"/>
      <c r="AS5084"/>
    </row>
    <row r="5085" spans="44:45">
      <c r="AR5085"/>
      <c r="AS5085"/>
    </row>
    <row r="5086" spans="44:45">
      <c r="AR5086"/>
      <c r="AS5086"/>
    </row>
    <row r="5087" spans="44:45">
      <c r="AR5087"/>
      <c r="AS5087"/>
    </row>
    <row r="5088" spans="44:45">
      <c r="AR5088"/>
      <c r="AS5088"/>
    </row>
    <row r="5089" spans="44:45">
      <c r="AR5089"/>
      <c r="AS5089"/>
    </row>
    <row r="5090" spans="44:45">
      <c r="AR5090"/>
      <c r="AS5090"/>
    </row>
    <row r="5091" spans="44:45">
      <c r="AR5091"/>
      <c r="AS5091"/>
    </row>
    <row r="5092" spans="44:45">
      <c r="AR5092"/>
      <c r="AS5092"/>
    </row>
    <row r="5093" spans="44:45">
      <c r="AR5093"/>
      <c r="AS5093"/>
    </row>
    <row r="5094" spans="44:45">
      <c r="AR5094"/>
      <c r="AS5094"/>
    </row>
    <row r="5095" spans="44:45">
      <c r="AR5095"/>
      <c r="AS5095"/>
    </row>
    <row r="5096" spans="44:45">
      <c r="AR5096"/>
      <c r="AS5096"/>
    </row>
    <row r="5097" spans="44:45">
      <c r="AR5097"/>
      <c r="AS5097"/>
    </row>
    <row r="5098" spans="44:45">
      <c r="AR5098"/>
      <c r="AS5098"/>
    </row>
    <row r="5099" spans="44:45">
      <c r="AR5099"/>
      <c r="AS5099"/>
    </row>
    <row r="5100" spans="44:45">
      <c r="AR5100"/>
      <c r="AS5100"/>
    </row>
    <row r="5101" spans="44:45">
      <c r="AR5101"/>
      <c r="AS5101"/>
    </row>
    <row r="5102" spans="44:45">
      <c r="AR5102"/>
      <c r="AS5102"/>
    </row>
    <row r="5103" spans="44:45">
      <c r="AR5103"/>
      <c r="AS5103"/>
    </row>
    <row r="5104" spans="44:45">
      <c r="AR5104"/>
      <c r="AS5104"/>
    </row>
    <row r="5105" spans="44:45">
      <c r="AR5105"/>
      <c r="AS5105"/>
    </row>
    <row r="5106" spans="44:45">
      <c r="AR5106"/>
      <c r="AS5106"/>
    </row>
    <row r="5107" spans="44:45">
      <c r="AR5107"/>
      <c r="AS5107"/>
    </row>
    <row r="5108" spans="44:45">
      <c r="AR5108"/>
      <c r="AS5108"/>
    </row>
    <row r="5109" spans="44:45">
      <c r="AR5109"/>
      <c r="AS5109"/>
    </row>
    <row r="5110" spans="44:45">
      <c r="AR5110"/>
      <c r="AS5110"/>
    </row>
    <row r="5111" spans="44:45">
      <c r="AR5111"/>
      <c r="AS5111"/>
    </row>
    <row r="5112" spans="44:45">
      <c r="AR5112"/>
      <c r="AS5112"/>
    </row>
    <row r="5113" spans="44:45">
      <c r="AR5113"/>
      <c r="AS5113"/>
    </row>
    <row r="5114" spans="44:45">
      <c r="AR5114"/>
      <c r="AS5114"/>
    </row>
    <row r="5115" spans="44:45">
      <c r="AR5115"/>
      <c r="AS5115"/>
    </row>
    <row r="5116" spans="44:45">
      <c r="AR5116"/>
      <c r="AS5116"/>
    </row>
    <row r="5117" spans="44:45">
      <c r="AR5117"/>
      <c r="AS5117"/>
    </row>
    <row r="5118" spans="44:45">
      <c r="AR5118"/>
      <c r="AS5118"/>
    </row>
    <row r="5119" spans="44:45">
      <c r="AR5119"/>
      <c r="AS5119"/>
    </row>
    <row r="5120" spans="44:45">
      <c r="AR5120"/>
      <c r="AS5120"/>
    </row>
    <row r="5121" spans="44:45">
      <c r="AR5121"/>
      <c r="AS5121"/>
    </row>
    <row r="5122" spans="44:45">
      <c r="AR5122"/>
      <c r="AS5122"/>
    </row>
    <row r="5123" spans="44:45">
      <c r="AR5123"/>
      <c r="AS5123"/>
    </row>
    <row r="5124" spans="44:45">
      <c r="AR5124"/>
      <c r="AS5124"/>
    </row>
    <row r="5125" spans="44:45">
      <c r="AR5125"/>
      <c r="AS5125"/>
    </row>
    <row r="5126" spans="44:45">
      <c r="AR5126"/>
      <c r="AS5126"/>
    </row>
    <row r="5127" spans="44:45">
      <c r="AR5127"/>
      <c r="AS5127"/>
    </row>
    <row r="5128" spans="44:45">
      <c r="AR5128"/>
      <c r="AS5128"/>
    </row>
    <row r="5129" spans="44:45">
      <c r="AR5129"/>
      <c r="AS5129"/>
    </row>
    <row r="5130" spans="44:45">
      <c r="AR5130"/>
      <c r="AS5130"/>
    </row>
    <row r="5131" spans="44:45">
      <c r="AR5131"/>
      <c r="AS5131"/>
    </row>
    <row r="5132" spans="44:45">
      <c r="AR5132"/>
      <c r="AS5132"/>
    </row>
    <row r="5133" spans="44:45">
      <c r="AR5133"/>
      <c r="AS5133"/>
    </row>
    <row r="5134" spans="44:45">
      <c r="AR5134"/>
      <c r="AS5134"/>
    </row>
    <row r="5135" spans="44:45">
      <c r="AR5135"/>
      <c r="AS5135"/>
    </row>
    <row r="5136" spans="44:45">
      <c r="AR5136"/>
      <c r="AS5136"/>
    </row>
    <row r="5137" spans="44:45">
      <c r="AR5137"/>
      <c r="AS5137"/>
    </row>
    <row r="5138" spans="44:45">
      <c r="AR5138"/>
      <c r="AS5138"/>
    </row>
    <row r="5139" spans="44:45">
      <c r="AR5139"/>
      <c r="AS5139"/>
    </row>
    <row r="5140" spans="44:45">
      <c r="AR5140"/>
      <c r="AS5140"/>
    </row>
    <row r="5141" spans="44:45">
      <c r="AR5141"/>
      <c r="AS5141"/>
    </row>
    <row r="5142" spans="44:45">
      <c r="AR5142"/>
      <c r="AS5142"/>
    </row>
    <row r="5143" spans="44:45">
      <c r="AR5143"/>
      <c r="AS5143"/>
    </row>
    <row r="5144" spans="44:45">
      <c r="AR5144"/>
      <c r="AS5144"/>
    </row>
    <row r="5145" spans="44:45">
      <c r="AR5145"/>
      <c r="AS5145"/>
    </row>
    <row r="5146" spans="44:45">
      <c r="AR5146"/>
      <c r="AS5146"/>
    </row>
    <row r="5147" spans="44:45">
      <c r="AR5147"/>
      <c r="AS5147"/>
    </row>
    <row r="5148" spans="44:45">
      <c r="AR5148"/>
      <c r="AS5148"/>
    </row>
    <row r="5149" spans="44:45">
      <c r="AR5149"/>
      <c r="AS5149"/>
    </row>
    <row r="5150" spans="44:45">
      <c r="AR5150"/>
      <c r="AS5150"/>
    </row>
    <row r="5151" spans="44:45">
      <c r="AR5151"/>
      <c r="AS5151"/>
    </row>
    <row r="5152" spans="44:45">
      <c r="AR5152"/>
      <c r="AS5152"/>
    </row>
    <row r="5153" spans="44:45">
      <c r="AR5153"/>
      <c r="AS5153"/>
    </row>
    <row r="5154" spans="44:45">
      <c r="AR5154"/>
      <c r="AS5154"/>
    </row>
    <row r="5155" spans="44:45">
      <c r="AR5155"/>
      <c r="AS5155"/>
    </row>
    <row r="5156" spans="44:45">
      <c r="AR5156"/>
      <c r="AS5156"/>
    </row>
    <row r="5157" spans="44:45">
      <c r="AR5157"/>
      <c r="AS5157"/>
    </row>
    <row r="5158" spans="44:45">
      <c r="AR5158"/>
      <c r="AS5158"/>
    </row>
    <row r="5159" spans="44:45">
      <c r="AR5159"/>
      <c r="AS5159"/>
    </row>
    <row r="5160" spans="44:45">
      <c r="AR5160"/>
      <c r="AS5160"/>
    </row>
    <row r="5161" spans="44:45">
      <c r="AR5161"/>
      <c r="AS5161"/>
    </row>
    <row r="5162" spans="44:45">
      <c r="AR5162"/>
      <c r="AS5162"/>
    </row>
    <row r="5163" spans="44:45">
      <c r="AR5163"/>
      <c r="AS5163"/>
    </row>
    <row r="5164" spans="44:45">
      <c r="AR5164"/>
      <c r="AS5164"/>
    </row>
    <row r="5165" spans="44:45">
      <c r="AR5165"/>
      <c r="AS5165"/>
    </row>
    <row r="5166" spans="44:45">
      <c r="AR5166"/>
      <c r="AS5166"/>
    </row>
    <row r="5167" spans="44:45">
      <c r="AR5167"/>
      <c r="AS5167"/>
    </row>
    <row r="5168" spans="44:45">
      <c r="AR5168"/>
      <c r="AS5168"/>
    </row>
    <row r="5169" spans="44:45">
      <c r="AR5169"/>
      <c r="AS5169"/>
    </row>
    <row r="5170" spans="44:45">
      <c r="AR5170"/>
      <c r="AS5170"/>
    </row>
    <row r="5171" spans="44:45">
      <c r="AR5171"/>
      <c r="AS5171"/>
    </row>
    <row r="5172" spans="44:45">
      <c r="AR5172"/>
      <c r="AS5172"/>
    </row>
    <row r="5173" spans="44:45">
      <c r="AR5173"/>
      <c r="AS5173"/>
    </row>
    <row r="5174" spans="44:45">
      <c r="AR5174"/>
      <c r="AS5174"/>
    </row>
    <row r="5175" spans="44:45">
      <c r="AR5175"/>
      <c r="AS5175"/>
    </row>
    <row r="5176" spans="44:45">
      <c r="AR5176"/>
      <c r="AS5176"/>
    </row>
    <row r="5177" spans="44:45">
      <c r="AR5177"/>
      <c r="AS5177"/>
    </row>
    <row r="5178" spans="44:45">
      <c r="AR5178"/>
      <c r="AS5178"/>
    </row>
    <row r="5179" spans="44:45">
      <c r="AR5179"/>
      <c r="AS5179"/>
    </row>
    <row r="5180" spans="44:45">
      <c r="AR5180"/>
      <c r="AS5180"/>
    </row>
    <row r="5181" spans="44:45">
      <c r="AR5181"/>
      <c r="AS5181"/>
    </row>
    <row r="5182" spans="44:45">
      <c r="AR5182"/>
      <c r="AS5182"/>
    </row>
    <row r="5183" spans="44:45">
      <c r="AR5183"/>
      <c r="AS5183"/>
    </row>
    <row r="5184" spans="44:45">
      <c r="AR5184"/>
      <c r="AS5184"/>
    </row>
    <row r="5185" spans="44:45">
      <c r="AR5185"/>
      <c r="AS5185"/>
    </row>
    <row r="5186" spans="44:45">
      <c r="AR5186"/>
      <c r="AS5186"/>
    </row>
    <row r="5187" spans="44:45">
      <c r="AR5187"/>
      <c r="AS5187"/>
    </row>
    <row r="5188" spans="44:45">
      <c r="AR5188"/>
      <c r="AS5188"/>
    </row>
    <row r="5189" spans="44:45">
      <c r="AR5189"/>
      <c r="AS5189"/>
    </row>
    <row r="5190" spans="44:45">
      <c r="AR5190"/>
      <c r="AS5190"/>
    </row>
    <row r="5191" spans="44:45">
      <c r="AR5191"/>
      <c r="AS5191"/>
    </row>
    <row r="5192" spans="44:45">
      <c r="AR5192"/>
      <c r="AS5192"/>
    </row>
    <row r="5193" spans="44:45">
      <c r="AR5193"/>
      <c r="AS5193"/>
    </row>
    <row r="5194" spans="44:45">
      <c r="AR5194"/>
      <c r="AS5194"/>
    </row>
    <row r="5195" spans="44:45">
      <c r="AR5195"/>
      <c r="AS5195"/>
    </row>
    <row r="5196" spans="44:45">
      <c r="AR5196"/>
      <c r="AS5196"/>
    </row>
    <row r="5197" spans="44:45">
      <c r="AR5197"/>
      <c r="AS5197"/>
    </row>
    <row r="5198" spans="44:45">
      <c r="AR5198"/>
      <c r="AS5198"/>
    </row>
    <row r="5199" spans="44:45">
      <c r="AR5199"/>
      <c r="AS5199"/>
    </row>
    <row r="5200" spans="44:45">
      <c r="AR5200"/>
      <c r="AS5200"/>
    </row>
    <row r="5201" spans="44:45">
      <c r="AR5201"/>
      <c r="AS5201"/>
    </row>
    <row r="5202" spans="44:45">
      <c r="AR5202"/>
      <c r="AS5202"/>
    </row>
    <row r="5203" spans="44:45">
      <c r="AR5203"/>
      <c r="AS5203"/>
    </row>
    <row r="5204" spans="44:45">
      <c r="AR5204"/>
      <c r="AS5204"/>
    </row>
    <row r="5205" spans="44:45">
      <c r="AR5205"/>
      <c r="AS5205"/>
    </row>
    <row r="5206" spans="44:45">
      <c r="AR5206"/>
      <c r="AS5206"/>
    </row>
    <row r="5207" spans="44:45">
      <c r="AR5207"/>
      <c r="AS5207"/>
    </row>
    <row r="5208" spans="44:45">
      <c r="AR5208"/>
      <c r="AS5208"/>
    </row>
    <row r="5209" spans="44:45">
      <c r="AR5209"/>
      <c r="AS5209"/>
    </row>
    <row r="5210" spans="44:45">
      <c r="AR5210"/>
      <c r="AS5210"/>
    </row>
    <row r="5211" spans="44:45">
      <c r="AR5211"/>
      <c r="AS5211"/>
    </row>
    <row r="5212" spans="44:45">
      <c r="AR5212"/>
      <c r="AS5212"/>
    </row>
    <row r="5213" spans="44:45">
      <c r="AR5213"/>
      <c r="AS5213"/>
    </row>
    <row r="5214" spans="44:45">
      <c r="AR5214"/>
      <c r="AS5214"/>
    </row>
    <row r="5215" spans="44:45">
      <c r="AR5215"/>
      <c r="AS5215"/>
    </row>
    <row r="5216" spans="44:45">
      <c r="AR5216"/>
      <c r="AS5216"/>
    </row>
    <row r="5217" spans="44:45">
      <c r="AR5217"/>
      <c r="AS5217"/>
    </row>
    <row r="5218" spans="44:45">
      <c r="AR5218"/>
      <c r="AS5218"/>
    </row>
    <row r="5219" spans="44:45">
      <c r="AR5219"/>
      <c r="AS5219"/>
    </row>
    <row r="5220" spans="44:45">
      <c r="AR5220"/>
      <c r="AS5220"/>
    </row>
    <row r="5221" spans="44:45">
      <c r="AR5221"/>
      <c r="AS5221"/>
    </row>
    <row r="5222" spans="44:45">
      <c r="AR5222"/>
      <c r="AS5222"/>
    </row>
    <row r="5223" spans="44:45">
      <c r="AR5223"/>
      <c r="AS5223"/>
    </row>
    <row r="5224" spans="44:45">
      <c r="AR5224"/>
      <c r="AS5224"/>
    </row>
    <row r="5225" spans="44:45">
      <c r="AR5225"/>
      <c r="AS5225"/>
    </row>
    <row r="5226" spans="44:45">
      <c r="AR5226"/>
      <c r="AS5226"/>
    </row>
    <row r="5227" spans="44:45">
      <c r="AR5227"/>
      <c r="AS5227"/>
    </row>
    <row r="5228" spans="44:45">
      <c r="AR5228"/>
      <c r="AS5228"/>
    </row>
    <row r="5229" spans="44:45">
      <c r="AR5229"/>
      <c r="AS5229"/>
    </row>
    <row r="5230" spans="44:45">
      <c r="AR5230"/>
      <c r="AS5230"/>
    </row>
    <row r="5231" spans="44:45">
      <c r="AR5231"/>
      <c r="AS5231"/>
    </row>
    <row r="5232" spans="44:45">
      <c r="AR5232"/>
      <c r="AS5232"/>
    </row>
    <row r="5233" spans="44:45">
      <c r="AR5233"/>
      <c r="AS5233"/>
    </row>
    <row r="5234" spans="44:45">
      <c r="AR5234"/>
      <c r="AS5234"/>
    </row>
    <row r="5235" spans="44:45">
      <c r="AR5235"/>
      <c r="AS5235"/>
    </row>
    <row r="5236" spans="44:45">
      <c r="AR5236"/>
      <c r="AS5236"/>
    </row>
    <row r="5237" spans="44:45">
      <c r="AR5237"/>
      <c r="AS5237"/>
    </row>
    <row r="5238" spans="44:45">
      <c r="AR5238"/>
      <c r="AS5238"/>
    </row>
    <row r="5239" spans="44:45">
      <c r="AR5239"/>
      <c r="AS5239"/>
    </row>
    <row r="5240" spans="44:45">
      <c r="AR5240"/>
      <c r="AS5240"/>
    </row>
    <row r="5241" spans="44:45">
      <c r="AR5241"/>
      <c r="AS5241"/>
    </row>
    <row r="5242" spans="44:45">
      <c r="AR5242"/>
      <c r="AS5242"/>
    </row>
    <row r="5243" spans="44:45">
      <c r="AR5243"/>
      <c r="AS5243"/>
    </row>
    <row r="5244" spans="44:45">
      <c r="AR5244"/>
      <c r="AS5244"/>
    </row>
    <row r="5245" spans="44:45">
      <c r="AR5245"/>
      <c r="AS5245"/>
    </row>
    <row r="5246" spans="44:45">
      <c r="AR5246"/>
      <c r="AS5246"/>
    </row>
    <row r="5247" spans="44:45">
      <c r="AR5247"/>
      <c r="AS5247"/>
    </row>
    <row r="5248" spans="44:45">
      <c r="AR5248"/>
      <c r="AS5248"/>
    </row>
    <row r="5249" spans="44:45">
      <c r="AR5249"/>
      <c r="AS5249"/>
    </row>
    <row r="5250" spans="44:45">
      <c r="AR5250"/>
      <c r="AS5250"/>
    </row>
    <row r="5251" spans="44:45">
      <c r="AR5251"/>
      <c r="AS5251"/>
    </row>
    <row r="5252" spans="44:45">
      <c r="AR5252"/>
      <c r="AS5252"/>
    </row>
    <row r="5253" spans="44:45">
      <c r="AR5253"/>
      <c r="AS5253"/>
    </row>
    <row r="5254" spans="44:45">
      <c r="AR5254"/>
      <c r="AS5254"/>
    </row>
    <row r="5255" spans="44:45">
      <c r="AR5255"/>
      <c r="AS5255"/>
    </row>
    <row r="5256" spans="44:45">
      <c r="AR5256"/>
      <c r="AS5256"/>
    </row>
    <row r="5257" spans="44:45">
      <c r="AR5257"/>
      <c r="AS5257"/>
    </row>
    <row r="5258" spans="44:45">
      <c r="AR5258"/>
      <c r="AS5258"/>
    </row>
    <row r="5259" spans="44:45">
      <c r="AR5259"/>
      <c r="AS5259"/>
    </row>
    <row r="5260" spans="44:45">
      <c r="AR5260"/>
      <c r="AS5260"/>
    </row>
    <row r="5261" spans="44:45">
      <c r="AR5261"/>
      <c r="AS5261"/>
    </row>
    <row r="5262" spans="44:45">
      <c r="AR5262"/>
      <c r="AS5262"/>
    </row>
    <row r="5263" spans="44:45">
      <c r="AR5263"/>
      <c r="AS5263"/>
    </row>
    <row r="5264" spans="44:45">
      <c r="AR5264"/>
      <c r="AS5264"/>
    </row>
    <row r="5265" spans="44:45">
      <c r="AR5265"/>
      <c r="AS5265"/>
    </row>
    <row r="5266" spans="44:45">
      <c r="AR5266"/>
      <c r="AS5266"/>
    </row>
    <row r="5267" spans="44:45">
      <c r="AR5267"/>
      <c r="AS5267"/>
    </row>
    <row r="5268" spans="44:45">
      <c r="AR5268"/>
      <c r="AS5268"/>
    </row>
    <row r="5269" spans="44:45">
      <c r="AR5269"/>
      <c r="AS5269"/>
    </row>
    <row r="5270" spans="44:45">
      <c r="AR5270"/>
      <c r="AS5270"/>
    </row>
    <row r="5271" spans="44:45">
      <c r="AR5271"/>
      <c r="AS5271"/>
    </row>
    <row r="5272" spans="44:45">
      <c r="AR5272"/>
      <c r="AS5272"/>
    </row>
    <row r="5273" spans="44:45">
      <c r="AR5273"/>
      <c r="AS5273"/>
    </row>
    <row r="5274" spans="44:45">
      <c r="AR5274"/>
      <c r="AS5274"/>
    </row>
    <row r="5275" spans="44:45">
      <c r="AR5275"/>
      <c r="AS5275"/>
    </row>
    <row r="5276" spans="44:45">
      <c r="AR5276"/>
      <c r="AS5276"/>
    </row>
    <row r="5277" spans="44:45">
      <c r="AR5277"/>
      <c r="AS5277"/>
    </row>
    <row r="5278" spans="44:45">
      <c r="AR5278"/>
      <c r="AS5278"/>
    </row>
    <row r="5279" spans="44:45">
      <c r="AR5279"/>
      <c r="AS5279"/>
    </row>
    <row r="5280" spans="44:45">
      <c r="AR5280"/>
      <c r="AS5280"/>
    </row>
    <row r="5281" spans="44:45">
      <c r="AR5281"/>
      <c r="AS5281"/>
    </row>
    <row r="5282" spans="44:45">
      <c r="AR5282"/>
      <c r="AS5282"/>
    </row>
    <row r="5283" spans="44:45">
      <c r="AR5283"/>
      <c r="AS5283"/>
    </row>
    <row r="5284" spans="44:45">
      <c r="AR5284"/>
      <c r="AS5284"/>
    </row>
    <row r="5285" spans="44:45">
      <c r="AR5285"/>
      <c r="AS5285"/>
    </row>
    <row r="5286" spans="44:45">
      <c r="AR5286"/>
      <c r="AS5286"/>
    </row>
    <row r="5287" spans="44:45">
      <c r="AR5287"/>
      <c r="AS5287"/>
    </row>
    <row r="5288" spans="44:45">
      <c r="AR5288"/>
      <c r="AS5288"/>
    </row>
    <row r="5289" spans="44:45">
      <c r="AR5289"/>
      <c r="AS5289"/>
    </row>
    <row r="5290" spans="44:45">
      <c r="AR5290"/>
      <c r="AS5290"/>
    </row>
    <row r="5291" spans="44:45">
      <c r="AR5291"/>
      <c r="AS5291"/>
    </row>
    <row r="5292" spans="44:45">
      <c r="AR5292"/>
      <c r="AS5292"/>
    </row>
    <row r="5293" spans="44:45">
      <c r="AR5293"/>
      <c r="AS5293"/>
    </row>
    <row r="5294" spans="44:45">
      <c r="AR5294"/>
      <c r="AS5294"/>
    </row>
    <row r="5295" spans="44:45">
      <c r="AR5295"/>
      <c r="AS5295"/>
    </row>
    <row r="5296" spans="44:45">
      <c r="AR5296"/>
      <c r="AS5296"/>
    </row>
    <row r="5297" spans="44:45">
      <c r="AR5297"/>
      <c r="AS5297"/>
    </row>
    <row r="5298" spans="44:45">
      <c r="AR5298"/>
      <c r="AS5298"/>
    </row>
    <row r="5299" spans="44:45">
      <c r="AR5299"/>
      <c r="AS5299"/>
    </row>
    <row r="5300" spans="44:45">
      <c r="AR5300"/>
      <c r="AS5300"/>
    </row>
    <row r="5301" spans="44:45">
      <c r="AR5301"/>
      <c r="AS5301"/>
    </row>
    <row r="5302" spans="44:45">
      <c r="AR5302"/>
      <c r="AS5302"/>
    </row>
    <row r="5303" spans="44:45">
      <c r="AR5303"/>
      <c r="AS5303"/>
    </row>
    <row r="5304" spans="44:45">
      <c r="AR5304"/>
      <c r="AS5304"/>
    </row>
    <row r="5305" spans="44:45">
      <c r="AR5305"/>
      <c r="AS5305"/>
    </row>
    <row r="5306" spans="44:45">
      <c r="AR5306"/>
      <c r="AS5306"/>
    </row>
    <row r="5307" spans="44:45">
      <c r="AR5307"/>
      <c r="AS5307"/>
    </row>
    <row r="5308" spans="44:45">
      <c r="AR5308"/>
      <c r="AS5308"/>
    </row>
    <row r="5309" spans="44:45">
      <c r="AR5309"/>
      <c r="AS5309"/>
    </row>
    <row r="5310" spans="44:45">
      <c r="AR5310"/>
      <c r="AS5310"/>
    </row>
    <row r="5311" spans="44:45">
      <c r="AR5311"/>
      <c r="AS5311"/>
    </row>
    <row r="5312" spans="44:45">
      <c r="AR5312"/>
      <c r="AS5312"/>
    </row>
    <row r="5313" spans="44:45">
      <c r="AR5313"/>
      <c r="AS5313"/>
    </row>
    <row r="5314" spans="44:45">
      <c r="AR5314"/>
      <c r="AS5314"/>
    </row>
    <row r="5315" spans="44:45">
      <c r="AR5315"/>
      <c r="AS5315"/>
    </row>
    <row r="5316" spans="44:45">
      <c r="AR5316"/>
      <c r="AS5316"/>
    </row>
    <row r="5317" spans="44:45">
      <c r="AR5317"/>
      <c r="AS5317"/>
    </row>
    <row r="5318" spans="44:45">
      <c r="AR5318"/>
      <c r="AS5318"/>
    </row>
    <row r="5319" spans="44:45">
      <c r="AR5319"/>
      <c r="AS5319"/>
    </row>
    <row r="5320" spans="44:45">
      <c r="AR5320"/>
      <c r="AS5320"/>
    </row>
    <row r="5321" spans="44:45">
      <c r="AR5321"/>
      <c r="AS5321"/>
    </row>
    <row r="5322" spans="44:45">
      <c r="AR5322"/>
      <c r="AS5322"/>
    </row>
    <row r="5323" spans="44:45">
      <c r="AR5323"/>
      <c r="AS5323"/>
    </row>
    <row r="5324" spans="44:45">
      <c r="AR5324"/>
      <c r="AS5324"/>
    </row>
    <row r="5325" spans="44:45">
      <c r="AR5325"/>
      <c r="AS5325"/>
    </row>
    <row r="5326" spans="44:45">
      <c r="AR5326"/>
      <c r="AS5326"/>
    </row>
    <row r="5327" spans="44:45">
      <c r="AR5327"/>
      <c r="AS5327"/>
    </row>
    <row r="5328" spans="44:45">
      <c r="AR5328"/>
      <c r="AS5328"/>
    </row>
    <row r="5329" spans="44:45">
      <c r="AR5329"/>
      <c r="AS5329"/>
    </row>
    <row r="5330" spans="44:45">
      <c r="AR5330"/>
      <c r="AS5330"/>
    </row>
    <row r="5331" spans="44:45">
      <c r="AR5331"/>
      <c r="AS5331"/>
    </row>
    <row r="5332" spans="44:45">
      <c r="AR5332"/>
      <c r="AS5332"/>
    </row>
    <row r="5333" spans="44:45">
      <c r="AR5333"/>
      <c r="AS5333"/>
    </row>
    <row r="5334" spans="44:45">
      <c r="AR5334"/>
      <c r="AS5334"/>
    </row>
    <row r="5335" spans="44:45">
      <c r="AR5335"/>
      <c r="AS5335"/>
    </row>
    <row r="5336" spans="44:45">
      <c r="AR5336"/>
      <c r="AS5336"/>
    </row>
    <row r="5337" spans="44:45">
      <c r="AR5337"/>
      <c r="AS5337"/>
    </row>
    <row r="5338" spans="44:45">
      <c r="AR5338"/>
      <c r="AS5338"/>
    </row>
    <row r="5339" spans="44:45">
      <c r="AR5339"/>
      <c r="AS5339"/>
    </row>
    <row r="5340" spans="44:45">
      <c r="AR5340"/>
      <c r="AS5340"/>
    </row>
    <row r="5341" spans="44:45">
      <c r="AR5341"/>
      <c r="AS5341"/>
    </row>
    <row r="5342" spans="44:45">
      <c r="AR5342"/>
      <c r="AS5342"/>
    </row>
    <row r="5343" spans="44:45">
      <c r="AR5343"/>
      <c r="AS5343"/>
    </row>
    <row r="5344" spans="44:45">
      <c r="AR5344"/>
      <c r="AS5344"/>
    </row>
    <row r="5345" spans="44:45">
      <c r="AR5345"/>
      <c r="AS5345"/>
    </row>
    <row r="5346" spans="44:45">
      <c r="AR5346"/>
      <c r="AS5346"/>
    </row>
    <row r="5347" spans="44:45">
      <c r="AR5347"/>
      <c r="AS5347"/>
    </row>
    <row r="5348" spans="44:45">
      <c r="AR5348"/>
      <c r="AS5348"/>
    </row>
    <row r="5349" spans="44:45">
      <c r="AR5349"/>
      <c r="AS5349"/>
    </row>
    <row r="5350" spans="44:45">
      <c r="AR5350"/>
      <c r="AS5350"/>
    </row>
    <row r="5351" spans="44:45">
      <c r="AR5351"/>
      <c r="AS5351"/>
    </row>
    <row r="5352" spans="44:45">
      <c r="AR5352"/>
      <c r="AS5352"/>
    </row>
    <row r="5353" spans="44:45">
      <c r="AR5353"/>
      <c r="AS5353"/>
    </row>
    <row r="5354" spans="44:45">
      <c r="AR5354"/>
      <c r="AS5354"/>
    </row>
    <row r="5355" spans="44:45">
      <c r="AR5355"/>
      <c r="AS5355"/>
    </row>
    <row r="5356" spans="44:45">
      <c r="AR5356"/>
      <c r="AS5356"/>
    </row>
    <row r="5357" spans="44:45">
      <c r="AR5357"/>
      <c r="AS5357"/>
    </row>
    <row r="5358" spans="44:45">
      <c r="AR5358"/>
      <c r="AS5358"/>
    </row>
    <row r="5359" spans="44:45">
      <c r="AR5359"/>
      <c r="AS5359"/>
    </row>
    <row r="5360" spans="44:45">
      <c r="AR5360"/>
      <c r="AS5360"/>
    </row>
    <row r="5361" spans="44:45">
      <c r="AR5361"/>
      <c r="AS5361"/>
    </row>
    <row r="5362" spans="44:45">
      <c r="AR5362"/>
      <c r="AS5362"/>
    </row>
    <row r="5363" spans="44:45">
      <c r="AR5363"/>
      <c r="AS5363"/>
    </row>
    <row r="5364" spans="44:45">
      <c r="AR5364"/>
      <c r="AS5364"/>
    </row>
    <row r="5365" spans="44:45">
      <c r="AR5365"/>
      <c r="AS5365"/>
    </row>
    <row r="5366" spans="44:45">
      <c r="AR5366"/>
      <c r="AS5366"/>
    </row>
    <row r="5367" spans="44:45">
      <c r="AR5367"/>
      <c r="AS5367"/>
    </row>
    <row r="5368" spans="44:45">
      <c r="AR5368"/>
      <c r="AS5368"/>
    </row>
    <row r="5369" spans="44:45">
      <c r="AR5369"/>
      <c r="AS5369"/>
    </row>
    <row r="5370" spans="44:45">
      <c r="AR5370"/>
      <c r="AS5370"/>
    </row>
    <row r="5371" spans="44:45">
      <c r="AR5371"/>
      <c r="AS5371"/>
    </row>
    <row r="5372" spans="44:45">
      <c r="AR5372"/>
      <c r="AS5372"/>
    </row>
    <row r="5373" spans="44:45">
      <c r="AR5373"/>
      <c r="AS5373"/>
    </row>
    <row r="5374" spans="44:45">
      <c r="AR5374"/>
      <c r="AS5374"/>
    </row>
    <row r="5375" spans="44:45">
      <c r="AR5375"/>
      <c r="AS5375"/>
    </row>
    <row r="5376" spans="44:45">
      <c r="AR5376"/>
      <c r="AS5376"/>
    </row>
    <row r="5377" spans="44:45">
      <c r="AR5377"/>
      <c r="AS5377"/>
    </row>
    <row r="5378" spans="44:45">
      <c r="AR5378"/>
      <c r="AS5378"/>
    </row>
    <row r="5379" spans="44:45">
      <c r="AR5379"/>
      <c r="AS5379"/>
    </row>
    <row r="5380" spans="44:45">
      <c r="AR5380"/>
      <c r="AS5380"/>
    </row>
    <row r="5381" spans="44:45">
      <c r="AR5381"/>
      <c r="AS5381"/>
    </row>
    <row r="5382" spans="44:45">
      <c r="AR5382"/>
      <c r="AS5382"/>
    </row>
    <row r="5383" spans="44:45">
      <c r="AR5383"/>
      <c r="AS5383"/>
    </row>
    <row r="5384" spans="44:45">
      <c r="AR5384"/>
      <c r="AS5384"/>
    </row>
    <row r="5385" spans="44:45">
      <c r="AR5385"/>
      <c r="AS5385"/>
    </row>
    <row r="5386" spans="44:45">
      <c r="AR5386"/>
      <c r="AS5386"/>
    </row>
    <row r="5387" spans="44:45">
      <c r="AR5387"/>
      <c r="AS5387"/>
    </row>
    <row r="5388" spans="44:45">
      <c r="AR5388"/>
      <c r="AS5388"/>
    </row>
    <row r="5389" spans="44:45">
      <c r="AR5389"/>
      <c r="AS5389"/>
    </row>
    <row r="5390" spans="44:45">
      <c r="AR5390"/>
      <c r="AS5390"/>
    </row>
    <row r="5391" spans="44:45">
      <c r="AR5391"/>
      <c r="AS5391"/>
    </row>
    <row r="5392" spans="44:45">
      <c r="AR5392"/>
      <c r="AS5392"/>
    </row>
    <row r="5393" spans="44:45">
      <c r="AR5393"/>
      <c r="AS5393"/>
    </row>
    <row r="5394" spans="44:45">
      <c r="AR5394"/>
      <c r="AS5394"/>
    </row>
    <row r="5395" spans="44:45">
      <c r="AR5395"/>
      <c r="AS5395"/>
    </row>
    <row r="5396" spans="44:45">
      <c r="AR5396"/>
      <c r="AS5396"/>
    </row>
    <row r="5397" spans="44:45">
      <c r="AR5397"/>
      <c r="AS5397"/>
    </row>
    <row r="5398" spans="44:45">
      <c r="AR5398"/>
      <c r="AS5398"/>
    </row>
    <row r="5399" spans="44:45">
      <c r="AR5399"/>
      <c r="AS5399"/>
    </row>
    <row r="5400" spans="44:45">
      <c r="AR5400"/>
      <c r="AS5400"/>
    </row>
    <row r="5401" spans="44:45">
      <c r="AR5401"/>
      <c r="AS5401"/>
    </row>
    <row r="5402" spans="44:45">
      <c r="AR5402"/>
      <c r="AS5402"/>
    </row>
    <row r="5403" spans="44:45">
      <c r="AR5403"/>
      <c r="AS5403"/>
    </row>
    <row r="5404" spans="44:45">
      <c r="AR5404"/>
      <c r="AS5404"/>
    </row>
    <row r="5405" spans="44:45">
      <c r="AR5405"/>
      <c r="AS5405"/>
    </row>
    <row r="5406" spans="44:45">
      <c r="AR5406"/>
      <c r="AS5406"/>
    </row>
    <row r="5407" spans="44:45">
      <c r="AR5407"/>
      <c r="AS5407"/>
    </row>
    <row r="5408" spans="44:45">
      <c r="AR5408"/>
      <c r="AS5408"/>
    </row>
    <row r="5409" spans="44:45">
      <c r="AR5409"/>
      <c r="AS5409"/>
    </row>
    <row r="5410" spans="44:45">
      <c r="AR5410"/>
      <c r="AS5410"/>
    </row>
    <row r="5411" spans="44:45">
      <c r="AR5411"/>
      <c r="AS5411"/>
    </row>
    <row r="5412" spans="44:45">
      <c r="AR5412"/>
      <c r="AS5412"/>
    </row>
    <row r="5413" spans="44:45">
      <c r="AR5413"/>
      <c r="AS5413"/>
    </row>
    <row r="5414" spans="44:45">
      <c r="AR5414"/>
      <c r="AS5414"/>
    </row>
    <row r="5415" spans="44:45">
      <c r="AR5415"/>
      <c r="AS5415"/>
    </row>
    <row r="5416" spans="44:45">
      <c r="AR5416"/>
      <c r="AS5416"/>
    </row>
    <row r="5417" spans="44:45">
      <c r="AR5417"/>
      <c r="AS5417"/>
    </row>
    <row r="5418" spans="44:45">
      <c r="AR5418"/>
      <c r="AS5418"/>
    </row>
    <row r="5419" spans="44:45">
      <c r="AR5419"/>
      <c r="AS5419"/>
    </row>
    <row r="5420" spans="44:45">
      <c r="AR5420"/>
      <c r="AS5420"/>
    </row>
    <row r="5421" spans="44:45">
      <c r="AR5421"/>
      <c r="AS5421"/>
    </row>
    <row r="5422" spans="44:45">
      <c r="AR5422"/>
      <c r="AS5422"/>
    </row>
    <row r="5423" spans="44:45">
      <c r="AR5423"/>
      <c r="AS5423"/>
    </row>
    <row r="5424" spans="44:45">
      <c r="AR5424"/>
      <c r="AS5424"/>
    </row>
    <row r="5425" spans="44:45">
      <c r="AR5425"/>
      <c r="AS5425"/>
    </row>
    <row r="5426" spans="44:45">
      <c r="AR5426"/>
      <c r="AS5426"/>
    </row>
    <row r="5427" spans="44:45">
      <c r="AR5427"/>
      <c r="AS5427"/>
    </row>
    <row r="5428" spans="44:45">
      <c r="AR5428"/>
      <c r="AS5428"/>
    </row>
    <row r="5429" spans="44:45">
      <c r="AR5429"/>
      <c r="AS5429"/>
    </row>
    <row r="5430" spans="44:45">
      <c r="AR5430"/>
      <c r="AS5430"/>
    </row>
    <row r="5431" spans="44:45">
      <c r="AR5431"/>
      <c r="AS5431"/>
    </row>
    <row r="5432" spans="44:45">
      <c r="AR5432"/>
      <c r="AS5432"/>
    </row>
    <row r="5433" spans="44:45">
      <c r="AR5433"/>
      <c r="AS5433"/>
    </row>
    <row r="5434" spans="44:45">
      <c r="AR5434"/>
      <c r="AS5434"/>
    </row>
    <row r="5435" spans="44:45">
      <c r="AR5435"/>
      <c r="AS5435"/>
    </row>
    <row r="5436" spans="44:45">
      <c r="AR5436"/>
      <c r="AS5436"/>
    </row>
    <row r="5437" spans="44:45">
      <c r="AR5437"/>
      <c r="AS5437"/>
    </row>
    <row r="5438" spans="44:45">
      <c r="AR5438"/>
      <c r="AS5438"/>
    </row>
    <row r="5439" spans="44:45">
      <c r="AR5439"/>
      <c r="AS5439"/>
    </row>
    <row r="5440" spans="44:45">
      <c r="AR5440"/>
      <c r="AS5440"/>
    </row>
    <row r="5441" spans="44:45">
      <c r="AR5441"/>
      <c r="AS5441"/>
    </row>
    <row r="5442" spans="44:45">
      <c r="AR5442"/>
      <c r="AS5442"/>
    </row>
    <row r="5443" spans="44:45">
      <c r="AR5443"/>
      <c r="AS5443"/>
    </row>
    <row r="5444" spans="44:45">
      <c r="AR5444"/>
      <c r="AS5444"/>
    </row>
    <row r="5445" spans="44:45">
      <c r="AR5445"/>
      <c r="AS5445"/>
    </row>
    <row r="5446" spans="44:45">
      <c r="AR5446"/>
      <c r="AS5446"/>
    </row>
    <row r="5447" spans="44:45">
      <c r="AR5447"/>
      <c r="AS5447"/>
    </row>
    <row r="5448" spans="44:45">
      <c r="AR5448"/>
      <c r="AS5448"/>
    </row>
    <row r="5449" spans="44:45">
      <c r="AR5449"/>
      <c r="AS5449"/>
    </row>
    <row r="5450" spans="44:45">
      <c r="AR5450"/>
      <c r="AS5450"/>
    </row>
    <row r="5451" spans="44:45">
      <c r="AR5451"/>
      <c r="AS5451"/>
    </row>
    <row r="5452" spans="44:45">
      <c r="AR5452"/>
      <c r="AS5452"/>
    </row>
    <row r="5453" spans="44:45">
      <c r="AR5453"/>
      <c r="AS5453"/>
    </row>
    <row r="5454" spans="44:45">
      <c r="AR5454"/>
      <c r="AS5454"/>
    </row>
    <row r="5455" spans="44:45">
      <c r="AR5455"/>
      <c r="AS5455"/>
    </row>
    <row r="5456" spans="44:45">
      <c r="AR5456"/>
      <c r="AS5456"/>
    </row>
    <row r="5457" spans="44:45">
      <c r="AR5457"/>
      <c r="AS5457"/>
    </row>
    <row r="5458" spans="44:45">
      <c r="AR5458"/>
      <c r="AS5458"/>
    </row>
    <row r="5459" spans="44:45">
      <c r="AR5459"/>
      <c r="AS5459"/>
    </row>
    <row r="5460" spans="44:45">
      <c r="AR5460"/>
      <c r="AS5460"/>
    </row>
    <row r="5461" spans="44:45">
      <c r="AR5461"/>
      <c r="AS5461"/>
    </row>
    <row r="5462" spans="44:45">
      <c r="AR5462"/>
      <c r="AS5462"/>
    </row>
    <row r="5463" spans="44:45">
      <c r="AR5463"/>
      <c r="AS5463"/>
    </row>
    <row r="5464" spans="44:45">
      <c r="AR5464"/>
      <c r="AS5464"/>
    </row>
    <row r="5465" spans="44:45">
      <c r="AR5465"/>
      <c r="AS5465"/>
    </row>
    <row r="5466" spans="44:45">
      <c r="AR5466"/>
      <c r="AS5466"/>
    </row>
    <row r="5467" spans="44:45">
      <c r="AR5467"/>
      <c r="AS5467"/>
    </row>
    <row r="5468" spans="44:45">
      <c r="AR5468"/>
      <c r="AS5468"/>
    </row>
    <row r="5469" spans="44:45">
      <c r="AR5469"/>
      <c r="AS5469"/>
    </row>
    <row r="5470" spans="44:45">
      <c r="AR5470"/>
      <c r="AS5470"/>
    </row>
    <row r="5471" spans="44:45">
      <c r="AR5471"/>
      <c r="AS5471"/>
    </row>
    <row r="5472" spans="44:45">
      <c r="AR5472"/>
      <c r="AS5472"/>
    </row>
    <row r="5473" spans="44:45">
      <c r="AR5473"/>
      <c r="AS5473"/>
    </row>
    <row r="5474" spans="44:45">
      <c r="AR5474"/>
      <c r="AS5474"/>
    </row>
    <row r="5475" spans="44:45">
      <c r="AR5475"/>
      <c r="AS5475"/>
    </row>
    <row r="5476" spans="44:45">
      <c r="AR5476"/>
      <c r="AS5476"/>
    </row>
    <row r="5477" spans="44:45">
      <c r="AR5477"/>
      <c r="AS5477"/>
    </row>
    <row r="5478" spans="44:45">
      <c r="AR5478"/>
      <c r="AS5478"/>
    </row>
    <row r="5479" spans="44:45">
      <c r="AR5479"/>
      <c r="AS5479"/>
    </row>
    <row r="5480" spans="44:45">
      <c r="AR5480"/>
      <c r="AS5480"/>
    </row>
    <row r="5481" spans="44:45">
      <c r="AR5481"/>
      <c r="AS5481"/>
    </row>
    <row r="5482" spans="44:45">
      <c r="AR5482"/>
      <c r="AS5482"/>
    </row>
    <row r="5483" spans="44:45">
      <c r="AR5483"/>
      <c r="AS5483"/>
    </row>
    <row r="5484" spans="44:45">
      <c r="AR5484"/>
      <c r="AS5484"/>
    </row>
    <row r="5485" spans="44:45">
      <c r="AR5485"/>
      <c r="AS5485"/>
    </row>
    <row r="5486" spans="44:45">
      <c r="AR5486"/>
      <c r="AS5486"/>
    </row>
    <row r="5487" spans="44:45">
      <c r="AR5487"/>
      <c r="AS5487"/>
    </row>
    <row r="5488" spans="44:45">
      <c r="AR5488"/>
      <c r="AS5488"/>
    </row>
    <row r="5489" spans="44:45">
      <c r="AR5489"/>
      <c r="AS5489"/>
    </row>
    <row r="5490" spans="44:45">
      <c r="AR5490"/>
      <c r="AS5490"/>
    </row>
    <row r="5491" spans="44:45">
      <c r="AR5491"/>
      <c r="AS5491"/>
    </row>
    <row r="5492" spans="44:45">
      <c r="AR5492"/>
      <c r="AS5492"/>
    </row>
    <row r="5493" spans="44:45">
      <c r="AR5493"/>
      <c r="AS5493"/>
    </row>
    <row r="5494" spans="44:45">
      <c r="AR5494"/>
      <c r="AS5494"/>
    </row>
    <row r="5495" spans="44:45">
      <c r="AR5495"/>
      <c r="AS5495"/>
    </row>
    <row r="5496" spans="44:45">
      <c r="AR5496"/>
      <c r="AS5496"/>
    </row>
    <row r="5497" spans="44:45">
      <c r="AR5497"/>
      <c r="AS5497"/>
    </row>
    <row r="5498" spans="44:45">
      <c r="AR5498"/>
      <c r="AS5498"/>
    </row>
    <row r="5499" spans="44:45">
      <c r="AR5499"/>
      <c r="AS5499"/>
    </row>
    <row r="5500" spans="44:45">
      <c r="AR5500"/>
      <c r="AS5500"/>
    </row>
    <row r="5501" spans="44:45">
      <c r="AR5501"/>
      <c r="AS5501"/>
    </row>
    <row r="5502" spans="44:45">
      <c r="AR5502"/>
      <c r="AS5502"/>
    </row>
    <row r="5503" spans="44:45">
      <c r="AR5503"/>
      <c r="AS5503"/>
    </row>
    <row r="5504" spans="44:45">
      <c r="AR5504"/>
      <c r="AS5504"/>
    </row>
    <row r="5505" spans="44:45">
      <c r="AR5505"/>
      <c r="AS5505"/>
    </row>
    <row r="5506" spans="44:45">
      <c r="AR5506"/>
      <c r="AS5506"/>
    </row>
    <row r="5507" spans="44:45">
      <c r="AR5507"/>
      <c r="AS5507"/>
    </row>
    <row r="5508" spans="44:45">
      <c r="AR5508"/>
      <c r="AS5508"/>
    </row>
    <row r="5509" spans="44:45">
      <c r="AR5509"/>
      <c r="AS5509"/>
    </row>
    <row r="5510" spans="44:45">
      <c r="AR5510"/>
      <c r="AS5510"/>
    </row>
    <row r="5511" spans="44:45">
      <c r="AR5511"/>
      <c r="AS5511"/>
    </row>
    <row r="5512" spans="44:45">
      <c r="AR5512"/>
      <c r="AS5512"/>
    </row>
    <row r="5513" spans="44:45">
      <c r="AR5513"/>
      <c r="AS5513"/>
    </row>
    <row r="5514" spans="44:45">
      <c r="AR5514"/>
      <c r="AS5514"/>
    </row>
    <row r="5515" spans="44:45">
      <c r="AR5515"/>
      <c r="AS5515"/>
    </row>
    <row r="5516" spans="44:45">
      <c r="AR5516"/>
      <c r="AS5516"/>
    </row>
    <row r="5517" spans="44:45">
      <c r="AR5517"/>
      <c r="AS5517"/>
    </row>
    <row r="5518" spans="44:45">
      <c r="AR5518"/>
      <c r="AS5518"/>
    </row>
    <row r="5519" spans="44:45">
      <c r="AR5519"/>
      <c r="AS5519"/>
    </row>
    <row r="5520" spans="44:45">
      <c r="AR5520"/>
      <c r="AS5520"/>
    </row>
    <row r="5521" spans="44:45">
      <c r="AR5521"/>
      <c r="AS5521"/>
    </row>
    <row r="5522" spans="44:45">
      <c r="AR5522"/>
      <c r="AS5522"/>
    </row>
    <row r="5523" spans="44:45">
      <c r="AR5523"/>
      <c r="AS5523"/>
    </row>
    <row r="5524" spans="44:45">
      <c r="AR5524"/>
      <c r="AS5524"/>
    </row>
    <row r="5525" spans="44:45">
      <c r="AR5525"/>
      <c r="AS5525"/>
    </row>
    <row r="5526" spans="44:45">
      <c r="AR5526"/>
      <c r="AS5526"/>
    </row>
    <row r="5527" spans="44:45">
      <c r="AR5527"/>
      <c r="AS5527"/>
    </row>
    <row r="5528" spans="44:45">
      <c r="AR5528"/>
      <c r="AS5528"/>
    </row>
    <row r="5529" spans="44:45">
      <c r="AR5529"/>
      <c r="AS5529"/>
    </row>
    <row r="5530" spans="44:45">
      <c r="AR5530"/>
      <c r="AS5530"/>
    </row>
    <row r="5531" spans="44:45">
      <c r="AR5531"/>
      <c r="AS5531"/>
    </row>
    <row r="5532" spans="44:45">
      <c r="AR5532"/>
      <c r="AS5532"/>
    </row>
    <row r="5533" spans="44:45">
      <c r="AR5533"/>
      <c r="AS5533"/>
    </row>
    <row r="5534" spans="44:45">
      <c r="AR5534"/>
      <c r="AS5534"/>
    </row>
    <row r="5535" spans="44:45">
      <c r="AR5535"/>
      <c r="AS5535"/>
    </row>
    <row r="5536" spans="44:45">
      <c r="AR5536"/>
      <c r="AS5536"/>
    </row>
    <row r="5537" spans="44:45">
      <c r="AR5537"/>
      <c r="AS5537"/>
    </row>
    <row r="5538" spans="44:45">
      <c r="AR5538"/>
      <c r="AS5538"/>
    </row>
    <row r="5539" spans="44:45">
      <c r="AR5539"/>
      <c r="AS5539"/>
    </row>
    <row r="5540" spans="44:45">
      <c r="AR5540"/>
      <c r="AS5540"/>
    </row>
    <row r="5541" spans="44:45">
      <c r="AR5541"/>
      <c r="AS5541"/>
    </row>
    <row r="5542" spans="44:45">
      <c r="AR5542"/>
      <c r="AS5542"/>
    </row>
    <row r="5543" spans="44:45">
      <c r="AR5543"/>
      <c r="AS5543"/>
    </row>
    <row r="5544" spans="44:45">
      <c r="AR5544"/>
      <c r="AS5544"/>
    </row>
    <row r="5545" spans="44:45">
      <c r="AR5545"/>
      <c r="AS5545"/>
    </row>
    <row r="5546" spans="44:45">
      <c r="AR5546"/>
      <c r="AS5546"/>
    </row>
    <row r="5547" spans="44:45">
      <c r="AR5547"/>
      <c r="AS5547"/>
    </row>
    <row r="5548" spans="44:45">
      <c r="AR5548"/>
      <c r="AS5548"/>
    </row>
    <row r="5549" spans="44:45">
      <c r="AR5549"/>
      <c r="AS5549"/>
    </row>
    <row r="5550" spans="44:45">
      <c r="AR5550"/>
      <c r="AS5550"/>
    </row>
    <row r="5551" spans="44:45">
      <c r="AR5551"/>
      <c r="AS5551"/>
    </row>
    <row r="5552" spans="44:45">
      <c r="AR5552"/>
      <c r="AS5552"/>
    </row>
    <row r="5553" spans="44:45">
      <c r="AR5553"/>
      <c r="AS5553"/>
    </row>
    <row r="5554" spans="44:45">
      <c r="AR5554"/>
      <c r="AS5554"/>
    </row>
    <row r="5555" spans="44:45">
      <c r="AR5555"/>
      <c r="AS5555"/>
    </row>
    <row r="5556" spans="44:45">
      <c r="AR5556"/>
      <c r="AS5556"/>
    </row>
    <row r="5557" spans="44:45">
      <c r="AR5557"/>
      <c r="AS5557"/>
    </row>
    <row r="5558" spans="44:45">
      <c r="AR5558"/>
      <c r="AS5558"/>
    </row>
    <row r="5559" spans="44:45">
      <c r="AR5559"/>
      <c r="AS5559"/>
    </row>
    <row r="5560" spans="44:45">
      <c r="AR5560"/>
      <c r="AS5560"/>
    </row>
    <row r="5561" spans="44:45">
      <c r="AR5561"/>
      <c r="AS5561"/>
    </row>
    <row r="5562" spans="44:45">
      <c r="AR5562"/>
      <c r="AS5562"/>
    </row>
    <row r="5563" spans="44:45">
      <c r="AR5563"/>
      <c r="AS5563"/>
    </row>
    <row r="5564" spans="44:45">
      <c r="AR5564"/>
      <c r="AS5564"/>
    </row>
    <row r="5565" spans="44:45">
      <c r="AR5565"/>
      <c r="AS5565"/>
    </row>
    <row r="5566" spans="44:45">
      <c r="AR5566"/>
      <c r="AS5566"/>
    </row>
    <row r="5567" spans="44:45">
      <c r="AR5567"/>
      <c r="AS5567"/>
    </row>
    <row r="5568" spans="44:45">
      <c r="AR5568"/>
      <c r="AS5568"/>
    </row>
    <row r="5569" spans="44:45">
      <c r="AR5569"/>
      <c r="AS5569"/>
    </row>
    <row r="5570" spans="44:45">
      <c r="AR5570"/>
      <c r="AS5570"/>
    </row>
    <row r="5571" spans="44:45">
      <c r="AR5571"/>
      <c r="AS5571"/>
    </row>
    <row r="5572" spans="44:45">
      <c r="AR5572"/>
      <c r="AS5572"/>
    </row>
    <row r="5573" spans="44:45">
      <c r="AR5573"/>
      <c r="AS5573"/>
    </row>
    <row r="5574" spans="44:45">
      <c r="AR5574"/>
      <c r="AS5574"/>
    </row>
    <row r="5575" spans="44:45">
      <c r="AR5575"/>
      <c r="AS5575"/>
    </row>
    <row r="5576" spans="44:45">
      <c r="AR5576"/>
      <c r="AS5576"/>
    </row>
    <row r="5577" spans="44:45">
      <c r="AR5577"/>
      <c r="AS5577"/>
    </row>
    <row r="5578" spans="44:45">
      <c r="AR5578"/>
      <c r="AS5578"/>
    </row>
    <row r="5579" spans="44:45">
      <c r="AR5579"/>
      <c r="AS5579"/>
    </row>
    <row r="5580" spans="44:45">
      <c r="AR5580"/>
      <c r="AS5580"/>
    </row>
    <row r="5581" spans="44:45">
      <c r="AR5581"/>
      <c r="AS5581"/>
    </row>
    <row r="5582" spans="44:45">
      <c r="AR5582"/>
      <c r="AS5582"/>
    </row>
    <row r="5583" spans="44:45">
      <c r="AR5583"/>
      <c r="AS5583"/>
    </row>
    <row r="5584" spans="44:45">
      <c r="AR5584"/>
      <c r="AS5584"/>
    </row>
    <row r="5585" spans="44:45">
      <c r="AR5585"/>
      <c r="AS5585"/>
    </row>
    <row r="5586" spans="44:45">
      <c r="AR5586"/>
      <c r="AS5586"/>
    </row>
    <row r="5587" spans="44:45">
      <c r="AR5587"/>
      <c r="AS5587"/>
    </row>
    <row r="5588" spans="44:45">
      <c r="AR5588"/>
      <c r="AS5588"/>
    </row>
    <row r="5589" spans="44:45">
      <c r="AR5589"/>
      <c r="AS5589"/>
    </row>
    <row r="5590" spans="44:45">
      <c r="AR5590"/>
      <c r="AS5590"/>
    </row>
    <row r="5591" spans="44:45">
      <c r="AR5591"/>
      <c r="AS5591"/>
    </row>
    <row r="5592" spans="44:45">
      <c r="AR5592"/>
      <c r="AS5592"/>
    </row>
    <row r="5593" spans="44:45">
      <c r="AR5593"/>
      <c r="AS5593"/>
    </row>
    <row r="5594" spans="44:45">
      <c r="AR5594"/>
      <c r="AS5594"/>
    </row>
    <row r="5595" spans="44:45">
      <c r="AR5595"/>
      <c r="AS5595"/>
    </row>
    <row r="5596" spans="44:45">
      <c r="AR5596"/>
      <c r="AS5596"/>
    </row>
    <row r="5597" spans="44:45">
      <c r="AR5597"/>
      <c r="AS5597"/>
    </row>
    <row r="5598" spans="44:45">
      <c r="AR5598"/>
      <c r="AS5598"/>
    </row>
    <row r="5599" spans="44:45">
      <c r="AR5599"/>
      <c r="AS5599"/>
    </row>
    <row r="5600" spans="44:45">
      <c r="AR5600"/>
      <c r="AS5600"/>
    </row>
    <row r="5601" spans="44:45">
      <c r="AR5601"/>
      <c r="AS5601"/>
    </row>
    <row r="5602" spans="44:45">
      <c r="AR5602"/>
      <c r="AS5602"/>
    </row>
    <row r="5603" spans="44:45">
      <c r="AR5603"/>
      <c r="AS5603"/>
    </row>
    <row r="5604" spans="44:45">
      <c r="AR5604"/>
      <c r="AS5604"/>
    </row>
    <row r="5605" spans="44:45">
      <c r="AR5605"/>
      <c r="AS5605"/>
    </row>
    <row r="5606" spans="44:45">
      <c r="AR5606"/>
      <c r="AS5606"/>
    </row>
    <row r="5607" spans="44:45">
      <c r="AR5607"/>
      <c r="AS5607"/>
    </row>
    <row r="5608" spans="44:45">
      <c r="AR5608"/>
      <c r="AS5608"/>
    </row>
    <row r="5609" spans="44:45">
      <c r="AR5609"/>
      <c r="AS5609"/>
    </row>
    <row r="5610" spans="44:45">
      <c r="AR5610"/>
      <c r="AS5610"/>
    </row>
    <row r="5611" spans="44:45">
      <c r="AR5611"/>
      <c r="AS5611"/>
    </row>
    <row r="5612" spans="44:45">
      <c r="AR5612"/>
      <c r="AS5612"/>
    </row>
    <row r="5613" spans="44:45">
      <c r="AR5613"/>
      <c r="AS5613"/>
    </row>
    <row r="5614" spans="44:45">
      <c r="AR5614"/>
      <c r="AS5614"/>
    </row>
    <row r="5615" spans="44:45">
      <c r="AR5615"/>
      <c r="AS5615"/>
    </row>
    <row r="5616" spans="44:45">
      <c r="AR5616"/>
      <c r="AS5616"/>
    </row>
    <row r="5617" spans="44:45">
      <c r="AR5617"/>
      <c r="AS5617"/>
    </row>
    <row r="5618" spans="44:45">
      <c r="AR5618"/>
      <c r="AS5618"/>
    </row>
    <row r="5619" spans="44:45">
      <c r="AR5619"/>
      <c r="AS5619"/>
    </row>
    <row r="5620" spans="44:45">
      <c r="AR5620"/>
      <c r="AS5620"/>
    </row>
    <row r="5621" spans="44:45">
      <c r="AR5621"/>
      <c r="AS5621"/>
    </row>
    <row r="5622" spans="44:45">
      <c r="AR5622"/>
      <c r="AS5622"/>
    </row>
    <row r="5623" spans="44:45">
      <c r="AR5623"/>
      <c r="AS5623"/>
    </row>
    <row r="5624" spans="44:45">
      <c r="AR5624"/>
      <c r="AS5624"/>
    </row>
    <row r="5625" spans="44:45">
      <c r="AR5625"/>
      <c r="AS5625"/>
    </row>
    <row r="5626" spans="44:45">
      <c r="AR5626"/>
      <c r="AS5626"/>
    </row>
    <row r="5627" spans="44:45">
      <c r="AR5627"/>
      <c r="AS5627"/>
    </row>
    <row r="5628" spans="44:45">
      <c r="AR5628"/>
      <c r="AS5628"/>
    </row>
    <row r="5629" spans="44:45">
      <c r="AR5629"/>
      <c r="AS5629"/>
    </row>
    <row r="5630" spans="44:45">
      <c r="AR5630"/>
      <c r="AS5630"/>
    </row>
    <row r="5631" spans="44:45">
      <c r="AR5631"/>
      <c r="AS5631"/>
    </row>
    <row r="5632" spans="44:45">
      <c r="AR5632"/>
      <c r="AS5632"/>
    </row>
    <row r="5633" spans="44:45">
      <c r="AR5633"/>
      <c r="AS5633"/>
    </row>
    <row r="5634" spans="44:45">
      <c r="AR5634"/>
      <c r="AS5634"/>
    </row>
    <row r="5635" spans="44:45">
      <c r="AR5635"/>
      <c r="AS5635"/>
    </row>
    <row r="5636" spans="44:45">
      <c r="AR5636"/>
      <c r="AS5636"/>
    </row>
    <row r="5637" spans="44:45">
      <c r="AR5637"/>
      <c r="AS5637"/>
    </row>
    <row r="5638" spans="44:45">
      <c r="AR5638"/>
      <c r="AS5638"/>
    </row>
    <row r="5639" spans="44:45">
      <c r="AR5639"/>
      <c r="AS5639"/>
    </row>
    <row r="5640" spans="44:45">
      <c r="AR5640"/>
      <c r="AS5640"/>
    </row>
    <row r="5641" spans="44:45">
      <c r="AR5641"/>
      <c r="AS5641"/>
    </row>
    <row r="5642" spans="44:45">
      <c r="AR5642"/>
      <c r="AS5642"/>
    </row>
    <row r="5643" spans="44:45">
      <c r="AR5643"/>
      <c r="AS5643"/>
    </row>
    <row r="5644" spans="44:45">
      <c r="AR5644"/>
      <c r="AS5644"/>
    </row>
    <row r="5645" spans="44:45">
      <c r="AR5645"/>
      <c r="AS5645"/>
    </row>
    <row r="5646" spans="44:45">
      <c r="AR5646"/>
      <c r="AS5646"/>
    </row>
    <row r="5647" spans="44:45">
      <c r="AR5647"/>
      <c r="AS5647"/>
    </row>
    <row r="5648" spans="44:45">
      <c r="AR5648"/>
      <c r="AS5648"/>
    </row>
    <row r="5649" spans="44:45">
      <c r="AR5649"/>
      <c r="AS5649"/>
    </row>
    <row r="5650" spans="44:45">
      <c r="AR5650"/>
      <c r="AS5650"/>
    </row>
    <row r="5651" spans="44:45">
      <c r="AR5651"/>
      <c r="AS5651"/>
    </row>
    <row r="5652" spans="44:45">
      <c r="AR5652"/>
      <c r="AS5652"/>
    </row>
    <row r="5653" spans="44:45">
      <c r="AR5653"/>
      <c r="AS5653"/>
    </row>
    <row r="5654" spans="44:45">
      <c r="AR5654"/>
      <c r="AS5654"/>
    </row>
    <row r="5655" spans="44:45">
      <c r="AR5655"/>
      <c r="AS5655"/>
    </row>
    <row r="5656" spans="44:45">
      <c r="AR5656"/>
      <c r="AS5656"/>
    </row>
    <row r="5657" spans="44:45">
      <c r="AR5657"/>
      <c r="AS5657"/>
    </row>
    <row r="5658" spans="44:45">
      <c r="AR5658"/>
      <c r="AS5658"/>
    </row>
    <row r="5659" spans="44:45">
      <c r="AR5659"/>
      <c r="AS5659"/>
    </row>
    <row r="5660" spans="44:45">
      <c r="AR5660"/>
      <c r="AS5660"/>
    </row>
    <row r="5661" spans="44:45">
      <c r="AR5661"/>
      <c r="AS5661"/>
    </row>
    <row r="5662" spans="44:45">
      <c r="AR5662"/>
      <c r="AS5662"/>
    </row>
    <row r="5663" spans="44:45">
      <c r="AR5663"/>
      <c r="AS5663"/>
    </row>
    <row r="5664" spans="44:45">
      <c r="AR5664"/>
      <c r="AS5664"/>
    </row>
    <row r="5665" spans="44:45">
      <c r="AR5665"/>
      <c r="AS5665"/>
    </row>
    <row r="5666" spans="44:45">
      <c r="AR5666"/>
      <c r="AS5666"/>
    </row>
    <row r="5667" spans="44:45">
      <c r="AR5667"/>
      <c r="AS5667"/>
    </row>
    <row r="5668" spans="44:45">
      <c r="AR5668"/>
      <c r="AS5668"/>
    </row>
    <row r="5669" spans="44:45">
      <c r="AR5669"/>
      <c r="AS5669"/>
    </row>
    <row r="5670" spans="44:45">
      <c r="AR5670"/>
      <c r="AS5670"/>
    </row>
    <row r="5671" spans="44:45">
      <c r="AR5671"/>
      <c r="AS5671"/>
    </row>
    <row r="5672" spans="44:45">
      <c r="AR5672"/>
      <c r="AS5672"/>
    </row>
    <row r="5673" spans="44:45">
      <c r="AR5673"/>
      <c r="AS5673"/>
    </row>
    <row r="5674" spans="44:45">
      <c r="AR5674"/>
      <c r="AS5674"/>
    </row>
    <row r="5675" spans="44:45">
      <c r="AR5675"/>
      <c r="AS5675"/>
    </row>
    <row r="5676" spans="44:45">
      <c r="AR5676"/>
      <c r="AS5676"/>
    </row>
    <row r="5677" spans="44:45">
      <c r="AR5677"/>
      <c r="AS5677"/>
    </row>
    <row r="5678" spans="44:45">
      <c r="AR5678"/>
      <c r="AS5678"/>
    </row>
    <row r="5679" spans="44:45">
      <c r="AR5679"/>
      <c r="AS5679"/>
    </row>
    <row r="5680" spans="44:45">
      <c r="AR5680"/>
      <c r="AS5680"/>
    </row>
    <row r="5681" spans="44:45">
      <c r="AR5681"/>
      <c r="AS5681"/>
    </row>
    <row r="5682" spans="44:45">
      <c r="AR5682"/>
      <c r="AS5682"/>
    </row>
    <row r="5683" spans="44:45">
      <c r="AR5683"/>
      <c r="AS5683"/>
    </row>
    <row r="5684" spans="44:45">
      <c r="AR5684"/>
      <c r="AS5684"/>
    </row>
    <row r="5685" spans="44:45">
      <c r="AR5685"/>
      <c r="AS5685"/>
    </row>
    <row r="5686" spans="44:45">
      <c r="AR5686"/>
      <c r="AS5686"/>
    </row>
    <row r="5687" spans="44:45">
      <c r="AR5687"/>
      <c r="AS5687"/>
    </row>
    <row r="5688" spans="44:45">
      <c r="AR5688"/>
      <c r="AS5688"/>
    </row>
    <row r="5689" spans="44:45">
      <c r="AR5689"/>
      <c r="AS5689"/>
    </row>
    <row r="5690" spans="44:45">
      <c r="AR5690"/>
      <c r="AS5690"/>
    </row>
    <row r="5691" spans="44:45">
      <c r="AR5691"/>
      <c r="AS5691"/>
    </row>
    <row r="5692" spans="44:45">
      <c r="AR5692"/>
      <c r="AS5692"/>
    </row>
    <row r="5693" spans="44:45">
      <c r="AR5693"/>
      <c r="AS5693"/>
    </row>
    <row r="5694" spans="44:45">
      <c r="AR5694"/>
      <c r="AS5694"/>
    </row>
    <row r="5695" spans="44:45">
      <c r="AR5695"/>
      <c r="AS5695"/>
    </row>
    <row r="5696" spans="44:45">
      <c r="AR5696"/>
      <c r="AS5696"/>
    </row>
    <row r="5697" spans="44:45">
      <c r="AR5697"/>
      <c r="AS5697"/>
    </row>
    <row r="5698" spans="44:45">
      <c r="AR5698"/>
      <c r="AS5698"/>
    </row>
    <row r="5699" spans="44:45">
      <c r="AR5699"/>
      <c r="AS5699"/>
    </row>
    <row r="5700" spans="44:45">
      <c r="AR5700"/>
      <c r="AS5700"/>
    </row>
    <row r="5701" spans="44:45">
      <c r="AR5701"/>
      <c r="AS5701"/>
    </row>
    <row r="5702" spans="44:45">
      <c r="AR5702"/>
      <c r="AS5702"/>
    </row>
    <row r="5703" spans="44:45">
      <c r="AR5703"/>
      <c r="AS5703"/>
    </row>
    <row r="5704" spans="44:45">
      <c r="AR5704"/>
      <c r="AS5704"/>
    </row>
    <row r="5705" spans="44:45">
      <c r="AR5705"/>
      <c r="AS5705"/>
    </row>
    <row r="5706" spans="44:45">
      <c r="AR5706"/>
      <c r="AS5706"/>
    </row>
    <row r="5707" spans="44:45">
      <c r="AR5707"/>
      <c r="AS5707"/>
    </row>
    <row r="5708" spans="44:45">
      <c r="AR5708"/>
      <c r="AS5708"/>
    </row>
    <row r="5709" spans="44:45">
      <c r="AR5709"/>
      <c r="AS5709"/>
    </row>
    <row r="5710" spans="44:45">
      <c r="AR5710"/>
      <c r="AS5710"/>
    </row>
    <row r="5711" spans="44:45">
      <c r="AR5711"/>
      <c r="AS5711"/>
    </row>
    <row r="5712" spans="44:45">
      <c r="AR5712"/>
      <c r="AS5712"/>
    </row>
    <row r="5713" spans="44:45">
      <c r="AR5713"/>
      <c r="AS5713"/>
    </row>
    <row r="5714" spans="44:45">
      <c r="AR5714"/>
      <c r="AS5714"/>
    </row>
    <row r="5715" spans="44:45">
      <c r="AR5715"/>
      <c r="AS5715"/>
    </row>
    <row r="5716" spans="44:45">
      <c r="AR5716"/>
      <c r="AS5716"/>
    </row>
    <row r="5717" spans="44:45">
      <c r="AR5717"/>
      <c r="AS5717"/>
    </row>
    <row r="5718" spans="44:45">
      <c r="AR5718"/>
      <c r="AS5718"/>
    </row>
    <row r="5719" spans="44:45">
      <c r="AR5719"/>
      <c r="AS5719"/>
    </row>
    <row r="5720" spans="44:45">
      <c r="AR5720"/>
      <c r="AS5720"/>
    </row>
    <row r="5721" spans="44:45">
      <c r="AR5721"/>
      <c r="AS5721"/>
    </row>
    <row r="5722" spans="44:45">
      <c r="AR5722"/>
      <c r="AS5722"/>
    </row>
    <row r="5723" spans="44:45">
      <c r="AR5723"/>
      <c r="AS5723"/>
    </row>
    <row r="5724" spans="44:45">
      <c r="AR5724"/>
      <c r="AS5724"/>
    </row>
    <row r="5725" spans="44:45">
      <c r="AR5725"/>
      <c r="AS5725"/>
    </row>
    <row r="5726" spans="44:45">
      <c r="AR5726"/>
      <c r="AS5726"/>
    </row>
    <row r="5727" spans="44:45">
      <c r="AR5727"/>
      <c r="AS5727"/>
    </row>
    <row r="5728" spans="44:45">
      <c r="AR5728"/>
      <c r="AS5728"/>
    </row>
    <row r="5729" spans="44:45">
      <c r="AR5729"/>
      <c r="AS5729"/>
    </row>
    <row r="5730" spans="44:45">
      <c r="AR5730"/>
      <c r="AS5730"/>
    </row>
    <row r="5731" spans="44:45">
      <c r="AR5731"/>
      <c r="AS5731"/>
    </row>
    <row r="5732" spans="44:45">
      <c r="AR5732"/>
      <c r="AS5732"/>
    </row>
    <row r="5733" spans="44:45">
      <c r="AR5733"/>
      <c r="AS5733"/>
    </row>
    <row r="5734" spans="44:45">
      <c r="AR5734"/>
      <c r="AS5734"/>
    </row>
    <row r="5735" spans="44:45">
      <c r="AR5735"/>
      <c r="AS5735"/>
    </row>
    <row r="5736" spans="44:45">
      <c r="AR5736"/>
      <c r="AS5736"/>
    </row>
    <row r="5737" spans="44:45">
      <c r="AR5737"/>
      <c r="AS5737"/>
    </row>
    <row r="5738" spans="44:45">
      <c r="AR5738"/>
      <c r="AS5738"/>
    </row>
    <row r="5739" spans="44:45">
      <c r="AR5739"/>
      <c r="AS5739"/>
    </row>
    <row r="5740" spans="44:45">
      <c r="AR5740"/>
      <c r="AS5740"/>
    </row>
    <row r="5741" spans="44:45">
      <c r="AR5741"/>
      <c r="AS5741"/>
    </row>
    <row r="5742" spans="44:45">
      <c r="AR5742"/>
      <c r="AS5742"/>
    </row>
    <row r="5743" spans="44:45">
      <c r="AR5743"/>
      <c r="AS5743"/>
    </row>
    <row r="5744" spans="44:45">
      <c r="AR5744"/>
      <c r="AS5744"/>
    </row>
    <row r="5745" spans="44:45">
      <c r="AR5745"/>
      <c r="AS5745"/>
    </row>
    <row r="5746" spans="44:45">
      <c r="AR5746"/>
      <c r="AS5746"/>
    </row>
    <row r="5747" spans="44:45">
      <c r="AR5747"/>
      <c r="AS5747"/>
    </row>
    <row r="5748" spans="44:45">
      <c r="AR5748"/>
      <c r="AS5748"/>
    </row>
    <row r="5749" spans="44:45">
      <c r="AR5749"/>
      <c r="AS5749"/>
    </row>
    <row r="5750" spans="44:45">
      <c r="AR5750"/>
      <c r="AS5750"/>
    </row>
    <row r="5751" spans="44:45">
      <c r="AR5751"/>
      <c r="AS5751"/>
    </row>
    <row r="5752" spans="44:45">
      <c r="AR5752"/>
      <c r="AS5752"/>
    </row>
    <row r="5753" spans="44:45">
      <c r="AR5753"/>
      <c r="AS5753"/>
    </row>
    <row r="5754" spans="44:45">
      <c r="AR5754"/>
      <c r="AS5754"/>
    </row>
    <row r="5755" spans="44:45">
      <c r="AR5755"/>
      <c r="AS5755"/>
    </row>
    <row r="5756" spans="44:45">
      <c r="AR5756"/>
      <c r="AS5756"/>
    </row>
    <row r="5757" spans="44:45">
      <c r="AR5757"/>
      <c r="AS5757"/>
    </row>
    <row r="5758" spans="44:45">
      <c r="AR5758"/>
      <c r="AS5758"/>
    </row>
    <row r="5759" spans="44:45">
      <c r="AR5759"/>
      <c r="AS5759"/>
    </row>
    <row r="5760" spans="44:45">
      <c r="AR5760"/>
      <c r="AS5760"/>
    </row>
    <row r="5761" spans="44:45">
      <c r="AR5761"/>
      <c r="AS5761"/>
    </row>
    <row r="5762" spans="44:45">
      <c r="AR5762"/>
      <c r="AS5762"/>
    </row>
    <row r="5763" spans="44:45">
      <c r="AR5763"/>
      <c r="AS5763"/>
    </row>
    <row r="5764" spans="44:45">
      <c r="AR5764"/>
      <c r="AS5764"/>
    </row>
    <row r="5765" spans="44:45">
      <c r="AR5765"/>
      <c r="AS5765"/>
    </row>
    <row r="5766" spans="44:45">
      <c r="AR5766"/>
      <c r="AS5766"/>
    </row>
    <row r="5767" spans="44:45">
      <c r="AR5767"/>
      <c r="AS5767"/>
    </row>
    <row r="5768" spans="44:45">
      <c r="AR5768"/>
      <c r="AS5768"/>
    </row>
    <row r="5769" spans="44:45">
      <c r="AR5769"/>
      <c r="AS5769"/>
    </row>
    <row r="5770" spans="44:45">
      <c r="AR5770"/>
      <c r="AS5770"/>
    </row>
    <row r="5771" spans="44:45">
      <c r="AR5771"/>
      <c r="AS5771"/>
    </row>
    <row r="5772" spans="44:45">
      <c r="AR5772"/>
      <c r="AS5772"/>
    </row>
    <row r="5773" spans="44:45">
      <c r="AR5773"/>
      <c r="AS5773"/>
    </row>
    <row r="5774" spans="44:45">
      <c r="AR5774"/>
      <c r="AS5774"/>
    </row>
    <row r="5775" spans="44:45">
      <c r="AR5775"/>
      <c r="AS5775"/>
    </row>
    <row r="5776" spans="44:45">
      <c r="AR5776"/>
      <c r="AS5776"/>
    </row>
    <row r="5777" spans="44:45">
      <c r="AR5777"/>
      <c r="AS5777"/>
    </row>
    <row r="5778" spans="44:45">
      <c r="AR5778"/>
      <c r="AS5778"/>
    </row>
    <row r="5779" spans="44:45">
      <c r="AR5779"/>
      <c r="AS5779"/>
    </row>
    <row r="5780" spans="44:45">
      <c r="AR5780"/>
      <c r="AS5780"/>
    </row>
    <row r="5781" spans="44:45">
      <c r="AR5781"/>
      <c r="AS5781"/>
    </row>
    <row r="5782" spans="44:45">
      <c r="AR5782"/>
      <c r="AS5782"/>
    </row>
    <row r="5783" spans="44:45">
      <c r="AR5783"/>
      <c r="AS5783"/>
    </row>
    <row r="5784" spans="44:45">
      <c r="AR5784"/>
      <c r="AS5784"/>
    </row>
    <row r="5785" spans="44:45">
      <c r="AR5785"/>
      <c r="AS5785"/>
    </row>
    <row r="5786" spans="44:45">
      <c r="AR5786"/>
      <c r="AS5786"/>
    </row>
    <row r="5787" spans="44:45">
      <c r="AR5787"/>
      <c r="AS5787"/>
    </row>
    <row r="5788" spans="44:45">
      <c r="AR5788"/>
      <c r="AS5788"/>
    </row>
    <row r="5789" spans="44:45">
      <c r="AR5789"/>
      <c r="AS5789"/>
    </row>
    <row r="5790" spans="44:45">
      <c r="AR5790"/>
      <c r="AS5790"/>
    </row>
    <row r="5791" spans="44:45">
      <c r="AR5791"/>
      <c r="AS5791"/>
    </row>
    <row r="5792" spans="44:45">
      <c r="AR5792"/>
      <c r="AS5792"/>
    </row>
    <row r="5793" spans="44:45">
      <c r="AR5793"/>
      <c r="AS5793"/>
    </row>
    <row r="5794" spans="44:45">
      <c r="AR5794"/>
      <c r="AS5794"/>
    </row>
    <row r="5795" spans="44:45">
      <c r="AR5795"/>
      <c r="AS5795"/>
    </row>
    <row r="5796" spans="44:45">
      <c r="AR5796"/>
      <c r="AS5796"/>
    </row>
    <row r="5797" spans="44:45">
      <c r="AR5797"/>
      <c r="AS5797"/>
    </row>
    <row r="5798" spans="44:45">
      <c r="AR5798"/>
      <c r="AS5798"/>
    </row>
    <row r="5799" spans="44:45">
      <c r="AR5799"/>
      <c r="AS5799"/>
    </row>
    <row r="5800" spans="44:45">
      <c r="AR5800"/>
      <c r="AS5800"/>
    </row>
    <row r="5801" spans="44:45">
      <c r="AR5801"/>
      <c r="AS5801"/>
    </row>
    <row r="5802" spans="44:45">
      <c r="AR5802"/>
      <c r="AS5802"/>
    </row>
    <row r="5803" spans="44:45">
      <c r="AR5803"/>
      <c r="AS5803"/>
    </row>
    <row r="5804" spans="44:45">
      <c r="AR5804"/>
      <c r="AS5804"/>
    </row>
    <row r="5805" spans="44:45">
      <c r="AR5805"/>
      <c r="AS5805"/>
    </row>
    <row r="5806" spans="44:45">
      <c r="AR5806"/>
      <c r="AS5806"/>
    </row>
    <row r="5807" spans="44:45">
      <c r="AR5807"/>
      <c r="AS5807"/>
    </row>
    <row r="5808" spans="44:45">
      <c r="AR5808"/>
      <c r="AS5808"/>
    </row>
    <row r="5809" spans="44:45">
      <c r="AR5809"/>
      <c r="AS5809"/>
    </row>
    <row r="5810" spans="44:45">
      <c r="AR5810"/>
      <c r="AS5810"/>
    </row>
    <row r="5811" spans="44:45">
      <c r="AR5811"/>
      <c r="AS5811"/>
    </row>
    <row r="5812" spans="44:45">
      <c r="AR5812"/>
      <c r="AS5812"/>
    </row>
    <row r="5813" spans="44:45">
      <c r="AR5813"/>
      <c r="AS5813"/>
    </row>
    <row r="5814" spans="44:45">
      <c r="AR5814"/>
      <c r="AS5814"/>
    </row>
    <row r="5815" spans="44:45">
      <c r="AR5815"/>
      <c r="AS5815"/>
    </row>
    <row r="5816" spans="44:45">
      <c r="AR5816"/>
      <c r="AS5816"/>
    </row>
    <row r="5817" spans="44:45">
      <c r="AR5817"/>
      <c r="AS5817"/>
    </row>
    <row r="5818" spans="44:45">
      <c r="AR5818"/>
      <c r="AS5818"/>
    </row>
    <row r="5819" spans="44:45">
      <c r="AR5819"/>
      <c r="AS5819"/>
    </row>
    <row r="5820" spans="44:45">
      <c r="AR5820"/>
      <c r="AS5820"/>
    </row>
    <row r="5821" spans="44:45">
      <c r="AR5821"/>
      <c r="AS5821"/>
    </row>
    <row r="5822" spans="44:45">
      <c r="AR5822"/>
      <c r="AS5822"/>
    </row>
    <row r="5823" spans="44:45">
      <c r="AR5823"/>
      <c r="AS5823"/>
    </row>
    <row r="5824" spans="44:45">
      <c r="AR5824"/>
      <c r="AS5824"/>
    </row>
    <row r="5825" spans="44:45">
      <c r="AR5825"/>
      <c r="AS5825"/>
    </row>
    <row r="5826" spans="44:45">
      <c r="AR5826"/>
      <c r="AS5826"/>
    </row>
    <row r="5827" spans="44:45">
      <c r="AR5827"/>
      <c r="AS5827"/>
    </row>
    <row r="5828" spans="44:45">
      <c r="AR5828"/>
      <c r="AS5828"/>
    </row>
    <row r="5829" spans="44:45">
      <c r="AR5829"/>
      <c r="AS5829"/>
    </row>
    <row r="5830" spans="44:45">
      <c r="AR5830"/>
      <c r="AS5830"/>
    </row>
    <row r="5831" spans="44:45">
      <c r="AR5831"/>
      <c r="AS5831"/>
    </row>
    <row r="5832" spans="44:45">
      <c r="AR5832"/>
      <c r="AS5832"/>
    </row>
    <row r="5833" spans="44:45">
      <c r="AR5833"/>
      <c r="AS5833"/>
    </row>
    <row r="5834" spans="44:45">
      <c r="AR5834"/>
      <c r="AS5834"/>
    </row>
    <row r="5835" spans="44:45">
      <c r="AR5835"/>
      <c r="AS5835"/>
    </row>
    <row r="5836" spans="44:45">
      <c r="AR5836"/>
      <c r="AS5836"/>
    </row>
    <row r="5837" spans="44:45">
      <c r="AR5837"/>
      <c r="AS5837"/>
    </row>
    <row r="5838" spans="44:45">
      <c r="AR5838"/>
      <c r="AS5838"/>
    </row>
    <row r="5839" spans="44:45">
      <c r="AR5839"/>
      <c r="AS5839"/>
    </row>
    <row r="5840" spans="44:45">
      <c r="AR5840"/>
      <c r="AS5840"/>
    </row>
    <row r="5841" spans="44:45">
      <c r="AR5841"/>
      <c r="AS5841"/>
    </row>
    <row r="5842" spans="44:45">
      <c r="AR5842"/>
      <c r="AS5842"/>
    </row>
    <row r="5843" spans="44:45">
      <c r="AR5843"/>
      <c r="AS5843"/>
    </row>
    <row r="5844" spans="44:45">
      <c r="AR5844"/>
      <c r="AS5844"/>
    </row>
    <row r="5845" spans="44:45">
      <c r="AR5845"/>
      <c r="AS5845"/>
    </row>
    <row r="5846" spans="44:45">
      <c r="AR5846"/>
      <c r="AS5846"/>
    </row>
    <row r="5847" spans="44:45">
      <c r="AR5847"/>
      <c r="AS5847"/>
    </row>
    <row r="5848" spans="44:45">
      <c r="AR5848"/>
      <c r="AS5848"/>
    </row>
    <row r="5849" spans="44:45">
      <c r="AR5849"/>
      <c r="AS5849"/>
    </row>
    <row r="5850" spans="44:45">
      <c r="AR5850"/>
      <c r="AS5850"/>
    </row>
    <row r="5851" spans="44:45">
      <c r="AR5851"/>
      <c r="AS5851"/>
    </row>
    <row r="5852" spans="44:45">
      <c r="AR5852"/>
      <c r="AS5852"/>
    </row>
    <row r="5853" spans="44:45">
      <c r="AR5853"/>
      <c r="AS5853"/>
    </row>
    <row r="5854" spans="44:45">
      <c r="AR5854"/>
      <c r="AS5854"/>
    </row>
    <row r="5855" spans="44:45">
      <c r="AR5855"/>
      <c r="AS5855"/>
    </row>
    <row r="5856" spans="44:45">
      <c r="AR5856"/>
      <c r="AS5856"/>
    </row>
    <row r="5857" spans="44:45">
      <c r="AR5857"/>
      <c r="AS5857"/>
    </row>
    <row r="5858" spans="44:45">
      <c r="AR5858"/>
      <c r="AS5858"/>
    </row>
    <row r="5859" spans="44:45">
      <c r="AR5859"/>
      <c r="AS5859"/>
    </row>
    <row r="5860" spans="44:45">
      <c r="AR5860"/>
      <c r="AS5860"/>
    </row>
    <row r="5861" spans="44:45">
      <c r="AR5861"/>
      <c r="AS5861"/>
    </row>
    <row r="5862" spans="44:45">
      <c r="AR5862"/>
      <c r="AS5862"/>
    </row>
    <row r="5863" spans="44:45">
      <c r="AR5863"/>
      <c r="AS5863"/>
    </row>
    <row r="5864" spans="44:45">
      <c r="AR5864"/>
      <c r="AS5864"/>
    </row>
    <row r="5865" spans="44:45">
      <c r="AR5865"/>
      <c r="AS5865"/>
    </row>
    <row r="5866" spans="44:45">
      <c r="AR5866"/>
      <c r="AS5866"/>
    </row>
    <row r="5867" spans="44:45">
      <c r="AR5867"/>
      <c r="AS5867"/>
    </row>
    <row r="5868" spans="44:45">
      <c r="AR5868"/>
      <c r="AS5868"/>
    </row>
    <row r="5869" spans="44:45">
      <c r="AR5869"/>
      <c r="AS5869"/>
    </row>
    <row r="5870" spans="44:45">
      <c r="AR5870"/>
      <c r="AS5870"/>
    </row>
    <row r="5871" spans="44:45">
      <c r="AR5871"/>
      <c r="AS5871"/>
    </row>
    <row r="5872" spans="44:45">
      <c r="AR5872"/>
      <c r="AS5872"/>
    </row>
    <row r="5873" spans="44:45">
      <c r="AR5873"/>
      <c r="AS5873"/>
    </row>
    <row r="5874" spans="44:45">
      <c r="AR5874"/>
      <c r="AS5874"/>
    </row>
    <row r="5875" spans="44:45">
      <c r="AR5875"/>
      <c r="AS5875"/>
    </row>
    <row r="5876" spans="44:45">
      <c r="AR5876"/>
      <c r="AS5876"/>
    </row>
    <row r="5877" spans="44:45">
      <c r="AR5877"/>
      <c r="AS5877"/>
    </row>
    <row r="5878" spans="44:45">
      <c r="AR5878"/>
      <c r="AS5878"/>
    </row>
    <row r="5879" spans="44:45">
      <c r="AR5879"/>
      <c r="AS5879"/>
    </row>
    <row r="5880" spans="44:45">
      <c r="AR5880"/>
      <c r="AS5880"/>
    </row>
    <row r="5881" spans="44:45">
      <c r="AR5881"/>
      <c r="AS5881"/>
    </row>
    <row r="5882" spans="44:45">
      <c r="AR5882"/>
      <c r="AS5882"/>
    </row>
    <row r="5883" spans="44:45">
      <c r="AR5883"/>
      <c r="AS5883"/>
    </row>
    <row r="5884" spans="44:45">
      <c r="AR5884"/>
      <c r="AS5884"/>
    </row>
    <row r="5885" spans="44:45">
      <c r="AR5885"/>
      <c r="AS5885"/>
    </row>
    <row r="5886" spans="44:45">
      <c r="AR5886"/>
      <c r="AS5886"/>
    </row>
    <row r="5887" spans="44:45">
      <c r="AR5887"/>
      <c r="AS5887"/>
    </row>
    <row r="5888" spans="44:45">
      <c r="AR5888"/>
      <c r="AS5888"/>
    </row>
    <row r="5889" spans="44:45">
      <c r="AR5889"/>
      <c r="AS5889"/>
    </row>
    <row r="5890" spans="44:45">
      <c r="AR5890"/>
      <c r="AS5890"/>
    </row>
    <row r="5891" spans="44:45">
      <c r="AR5891"/>
      <c r="AS5891"/>
    </row>
    <row r="5892" spans="44:45">
      <c r="AR5892"/>
      <c r="AS5892"/>
    </row>
    <row r="5893" spans="44:45">
      <c r="AR5893"/>
      <c r="AS5893"/>
    </row>
    <row r="5894" spans="44:45">
      <c r="AR5894"/>
      <c r="AS5894"/>
    </row>
    <row r="5895" spans="44:45">
      <c r="AR5895"/>
      <c r="AS5895"/>
    </row>
    <row r="5896" spans="44:45">
      <c r="AR5896"/>
      <c r="AS5896"/>
    </row>
    <row r="5897" spans="44:45">
      <c r="AR5897"/>
      <c r="AS5897"/>
    </row>
    <row r="5898" spans="44:45">
      <c r="AR5898"/>
      <c r="AS5898"/>
    </row>
    <row r="5899" spans="44:45">
      <c r="AR5899"/>
      <c r="AS5899"/>
    </row>
    <row r="5900" spans="44:45">
      <c r="AR5900"/>
      <c r="AS5900"/>
    </row>
    <row r="5901" spans="44:45">
      <c r="AR5901"/>
      <c r="AS5901"/>
    </row>
    <row r="5902" spans="44:45">
      <c r="AR5902"/>
      <c r="AS5902"/>
    </row>
    <row r="5903" spans="44:45">
      <c r="AR5903"/>
      <c r="AS5903"/>
    </row>
    <row r="5904" spans="44:45">
      <c r="AR5904"/>
      <c r="AS5904"/>
    </row>
    <row r="5905" spans="44:45">
      <c r="AR5905"/>
      <c r="AS5905"/>
    </row>
    <row r="5906" spans="44:45">
      <c r="AR5906"/>
      <c r="AS5906"/>
    </row>
    <row r="5907" spans="44:45">
      <c r="AR5907"/>
      <c r="AS5907"/>
    </row>
    <row r="5908" spans="44:45">
      <c r="AR5908"/>
      <c r="AS5908"/>
    </row>
    <row r="5909" spans="44:45">
      <c r="AR5909"/>
      <c r="AS5909"/>
    </row>
    <row r="5910" spans="44:45">
      <c r="AR5910"/>
      <c r="AS5910"/>
    </row>
    <row r="5911" spans="44:45">
      <c r="AR5911"/>
      <c r="AS5911"/>
    </row>
    <row r="5912" spans="44:45">
      <c r="AR5912"/>
      <c r="AS5912"/>
    </row>
    <row r="5913" spans="44:45">
      <c r="AR5913"/>
      <c r="AS5913"/>
    </row>
    <row r="5914" spans="44:45">
      <c r="AR5914"/>
      <c r="AS5914"/>
    </row>
    <row r="5915" spans="44:45">
      <c r="AR5915"/>
      <c r="AS5915"/>
    </row>
    <row r="5916" spans="44:45">
      <c r="AR5916"/>
      <c r="AS5916"/>
    </row>
    <row r="5917" spans="44:45">
      <c r="AR5917"/>
      <c r="AS5917"/>
    </row>
    <row r="5918" spans="44:45">
      <c r="AR5918"/>
      <c r="AS5918"/>
    </row>
    <row r="5919" spans="44:45">
      <c r="AR5919"/>
      <c r="AS5919"/>
    </row>
    <row r="5920" spans="44:45">
      <c r="AR5920"/>
      <c r="AS5920"/>
    </row>
    <row r="5921" spans="44:45">
      <c r="AR5921"/>
      <c r="AS5921"/>
    </row>
    <row r="5922" spans="44:45">
      <c r="AR5922"/>
      <c r="AS5922"/>
    </row>
    <row r="5923" spans="44:45">
      <c r="AR5923"/>
      <c r="AS5923"/>
    </row>
    <row r="5924" spans="44:45">
      <c r="AR5924"/>
      <c r="AS5924"/>
    </row>
    <row r="5925" spans="44:45">
      <c r="AR5925"/>
      <c r="AS5925"/>
    </row>
    <row r="5926" spans="44:45">
      <c r="AR5926"/>
      <c r="AS5926"/>
    </row>
    <row r="5927" spans="44:45">
      <c r="AR5927"/>
      <c r="AS5927"/>
    </row>
    <row r="5928" spans="44:45">
      <c r="AR5928"/>
      <c r="AS5928"/>
    </row>
    <row r="5929" spans="44:45">
      <c r="AR5929"/>
      <c r="AS5929"/>
    </row>
    <row r="5930" spans="44:45">
      <c r="AR5930"/>
      <c r="AS5930"/>
    </row>
    <row r="5931" spans="44:45">
      <c r="AR5931"/>
      <c r="AS5931"/>
    </row>
    <row r="5932" spans="44:45">
      <c r="AR5932"/>
      <c r="AS5932"/>
    </row>
    <row r="5933" spans="44:45">
      <c r="AR5933"/>
      <c r="AS5933"/>
    </row>
    <row r="5934" spans="44:45">
      <c r="AR5934"/>
      <c r="AS5934"/>
    </row>
    <row r="5935" spans="44:45">
      <c r="AR5935"/>
      <c r="AS5935"/>
    </row>
    <row r="5936" spans="44:45">
      <c r="AR5936"/>
      <c r="AS5936"/>
    </row>
    <row r="5937" spans="44:45">
      <c r="AR5937"/>
      <c r="AS5937"/>
    </row>
    <row r="5938" spans="44:45">
      <c r="AR5938"/>
      <c r="AS5938"/>
    </row>
    <row r="5939" spans="44:45">
      <c r="AR5939"/>
      <c r="AS5939"/>
    </row>
    <row r="5940" spans="44:45">
      <c r="AR5940"/>
      <c r="AS5940"/>
    </row>
    <row r="5941" spans="44:45">
      <c r="AR5941"/>
      <c r="AS5941"/>
    </row>
    <row r="5942" spans="44:45">
      <c r="AR5942"/>
      <c r="AS5942"/>
    </row>
    <row r="5943" spans="44:45">
      <c r="AR5943"/>
      <c r="AS5943"/>
    </row>
    <row r="5944" spans="44:45">
      <c r="AR5944"/>
      <c r="AS5944"/>
    </row>
    <row r="5945" spans="44:45">
      <c r="AR5945"/>
      <c r="AS5945"/>
    </row>
    <row r="5946" spans="44:45">
      <c r="AR5946"/>
      <c r="AS5946"/>
    </row>
    <row r="5947" spans="44:45">
      <c r="AR5947"/>
      <c r="AS5947"/>
    </row>
    <row r="5948" spans="44:45">
      <c r="AR5948"/>
      <c r="AS5948"/>
    </row>
    <row r="5949" spans="44:45">
      <c r="AR5949"/>
      <c r="AS5949"/>
    </row>
    <row r="5950" spans="44:45">
      <c r="AR5950"/>
      <c r="AS5950"/>
    </row>
    <row r="5951" spans="44:45">
      <c r="AR5951"/>
      <c r="AS5951"/>
    </row>
    <row r="5952" spans="44:45">
      <c r="AR5952"/>
      <c r="AS5952"/>
    </row>
    <row r="5953" spans="44:45">
      <c r="AR5953"/>
      <c r="AS5953"/>
    </row>
    <row r="5954" spans="44:45">
      <c r="AR5954"/>
      <c r="AS5954"/>
    </row>
    <row r="5955" spans="44:45">
      <c r="AR5955"/>
      <c r="AS5955"/>
    </row>
    <row r="5956" spans="44:45">
      <c r="AR5956"/>
      <c r="AS5956"/>
    </row>
    <row r="5957" spans="44:45">
      <c r="AR5957"/>
      <c r="AS5957"/>
    </row>
    <row r="5958" spans="44:45">
      <c r="AR5958"/>
      <c r="AS5958"/>
    </row>
    <row r="5959" spans="44:45">
      <c r="AR5959"/>
      <c r="AS5959"/>
    </row>
    <row r="5960" spans="44:45">
      <c r="AR5960"/>
      <c r="AS5960"/>
    </row>
    <row r="5961" spans="44:45">
      <c r="AR5961"/>
      <c r="AS5961"/>
    </row>
    <row r="5962" spans="44:45">
      <c r="AR5962"/>
      <c r="AS5962"/>
    </row>
    <row r="5963" spans="44:45">
      <c r="AR5963"/>
      <c r="AS5963"/>
    </row>
    <row r="5964" spans="44:45">
      <c r="AR5964"/>
      <c r="AS5964"/>
    </row>
    <row r="5965" spans="44:45">
      <c r="AR5965"/>
      <c r="AS5965"/>
    </row>
    <row r="5966" spans="44:45">
      <c r="AR5966"/>
      <c r="AS5966"/>
    </row>
    <row r="5967" spans="44:45">
      <c r="AR5967"/>
      <c r="AS5967"/>
    </row>
    <row r="5968" spans="44:45">
      <c r="AR5968"/>
      <c r="AS5968"/>
    </row>
    <row r="5969" spans="44:45">
      <c r="AR5969"/>
      <c r="AS5969"/>
    </row>
    <row r="5970" spans="44:45">
      <c r="AR5970"/>
      <c r="AS5970"/>
    </row>
    <row r="5971" spans="44:45">
      <c r="AR5971"/>
      <c r="AS5971"/>
    </row>
    <row r="5972" spans="44:45">
      <c r="AR5972"/>
      <c r="AS5972"/>
    </row>
    <row r="5973" spans="44:45">
      <c r="AR5973"/>
      <c r="AS5973"/>
    </row>
    <row r="5974" spans="44:45">
      <c r="AR5974"/>
      <c r="AS5974"/>
    </row>
    <row r="5975" spans="44:45">
      <c r="AR5975"/>
      <c r="AS5975"/>
    </row>
    <row r="5976" spans="44:45">
      <c r="AR5976"/>
      <c r="AS5976"/>
    </row>
    <row r="5977" spans="44:45">
      <c r="AR5977"/>
      <c r="AS5977"/>
    </row>
    <row r="5978" spans="44:45">
      <c r="AR5978"/>
      <c r="AS5978"/>
    </row>
    <row r="5979" spans="44:45">
      <c r="AR5979"/>
      <c r="AS5979"/>
    </row>
    <row r="5980" spans="44:45">
      <c r="AR5980"/>
      <c r="AS5980"/>
    </row>
    <row r="5981" spans="44:45">
      <c r="AR5981"/>
      <c r="AS5981"/>
    </row>
    <row r="5982" spans="44:45">
      <c r="AR5982"/>
      <c r="AS5982"/>
    </row>
    <row r="5983" spans="44:45">
      <c r="AR5983"/>
      <c r="AS5983"/>
    </row>
    <row r="5984" spans="44:45">
      <c r="AR5984"/>
      <c r="AS5984"/>
    </row>
    <row r="5985" spans="44:45">
      <c r="AR5985"/>
      <c r="AS5985"/>
    </row>
    <row r="5986" spans="44:45">
      <c r="AR5986"/>
      <c r="AS5986"/>
    </row>
    <row r="5987" spans="44:45">
      <c r="AR5987"/>
      <c r="AS5987"/>
    </row>
    <row r="5988" spans="44:45">
      <c r="AR5988"/>
      <c r="AS5988"/>
    </row>
    <row r="5989" spans="44:45">
      <c r="AR5989"/>
      <c r="AS5989"/>
    </row>
    <row r="5990" spans="44:45">
      <c r="AR5990"/>
      <c r="AS5990"/>
    </row>
    <row r="5991" spans="44:45">
      <c r="AR5991"/>
      <c r="AS5991"/>
    </row>
    <row r="5992" spans="44:45">
      <c r="AR5992"/>
      <c r="AS5992"/>
    </row>
    <row r="5993" spans="44:45">
      <c r="AR5993"/>
      <c r="AS5993"/>
    </row>
    <row r="5994" spans="44:45">
      <c r="AR5994"/>
      <c r="AS5994"/>
    </row>
    <row r="5995" spans="44:45">
      <c r="AR5995"/>
      <c r="AS5995"/>
    </row>
    <row r="5996" spans="44:45">
      <c r="AR5996"/>
      <c r="AS5996"/>
    </row>
    <row r="5997" spans="44:45">
      <c r="AR5997"/>
      <c r="AS5997"/>
    </row>
    <row r="5998" spans="44:45">
      <c r="AR5998"/>
      <c r="AS5998"/>
    </row>
    <row r="5999" spans="44:45">
      <c r="AR5999"/>
      <c r="AS5999"/>
    </row>
    <row r="6000" spans="44:45">
      <c r="AR6000"/>
      <c r="AS6000"/>
    </row>
    <row r="6001" spans="44:45">
      <c r="AR6001"/>
      <c r="AS6001"/>
    </row>
    <row r="6002" spans="44:45">
      <c r="AR6002"/>
      <c r="AS6002"/>
    </row>
    <row r="6003" spans="44:45">
      <c r="AR6003"/>
      <c r="AS6003"/>
    </row>
    <row r="6004" spans="44:45">
      <c r="AR6004"/>
      <c r="AS6004"/>
    </row>
    <row r="6005" spans="44:45">
      <c r="AR6005"/>
      <c r="AS6005"/>
    </row>
    <row r="6006" spans="44:45">
      <c r="AR6006"/>
      <c r="AS6006"/>
    </row>
    <row r="6007" spans="44:45">
      <c r="AR6007"/>
      <c r="AS6007"/>
    </row>
    <row r="6008" spans="44:45">
      <c r="AR6008"/>
      <c r="AS6008"/>
    </row>
    <row r="6009" spans="44:45">
      <c r="AR6009"/>
      <c r="AS6009"/>
    </row>
    <row r="6010" spans="44:45">
      <c r="AR6010"/>
      <c r="AS6010"/>
    </row>
    <row r="6011" spans="44:45">
      <c r="AR6011"/>
      <c r="AS6011"/>
    </row>
    <row r="6012" spans="44:45">
      <c r="AR6012"/>
      <c r="AS6012"/>
    </row>
    <row r="6013" spans="44:45">
      <c r="AR6013"/>
      <c r="AS6013"/>
    </row>
    <row r="6014" spans="44:45">
      <c r="AR6014"/>
      <c r="AS6014"/>
    </row>
    <row r="6015" spans="44:45">
      <c r="AR6015"/>
      <c r="AS6015"/>
    </row>
    <row r="6016" spans="44:45">
      <c r="AR6016"/>
      <c r="AS6016"/>
    </row>
    <row r="6017" spans="44:45">
      <c r="AR6017"/>
      <c r="AS6017"/>
    </row>
    <row r="6018" spans="44:45">
      <c r="AR6018"/>
      <c r="AS6018"/>
    </row>
    <row r="6019" spans="44:45">
      <c r="AR6019"/>
      <c r="AS6019"/>
    </row>
    <row r="6020" spans="44:45">
      <c r="AR6020"/>
      <c r="AS6020"/>
    </row>
    <row r="6021" spans="44:45">
      <c r="AR6021"/>
      <c r="AS6021"/>
    </row>
    <row r="6022" spans="44:45">
      <c r="AR6022"/>
      <c r="AS6022"/>
    </row>
    <row r="6023" spans="44:45">
      <c r="AR6023"/>
      <c r="AS6023"/>
    </row>
    <row r="6024" spans="44:45">
      <c r="AR6024"/>
      <c r="AS6024"/>
    </row>
    <row r="6025" spans="44:45">
      <c r="AR6025"/>
      <c r="AS6025"/>
    </row>
    <row r="6026" spans="44:45">
      <c r="AR6026"/>
      <c r="AS6026"/>
    </row>
    <row r="6027" spans="44:45">
      <c r="AR6027"/>
      <c r="AS6027"/>
    </row>
    <row r="6028" spans="44:45">
      <c r="AR6028"/>
      <c r="AS6028"/>
    </row>
    <row r="6029" spans="44:45">
      <c r="AR6029"/>
      <c r="AS6029"/>
    </row>
    <row r="6030" spans="44:45">
      <c r="AR6030"/>
      <c r="AS6030"/>
    </row>
    <row r="6031" spans="44:45">
      <c r="AR6031"/>
      <c r="AS6031"/>
    </row>
    <row r="6032" spans="44:45">
      <c r="AR6032"/>
      <c r="AS6032"/>
    </row>
    <row r="6033" spans="44:45">
      <c r="AR6033"/>
      <c r="AS6033"/>
    </row>
    <row r="6034" spans="44:45">
      <c r="AR6034"/>
      <c r="AS6034"/>
    </row>
    <row r="6035" spans="44:45">
      <c r="AR6035"/>
      <c r="AS6035"/>
    </row>
    <row r="6036" spans="44:45">
      <c r="AR6036"/>
      <c r="AS6036"/>
    </row>
    <row r="6037" spans="44:45">
      <c r="AR6037"/>
      <c r="AS6037"/>
    </row>
    <row r="6038" spans="44:45">
      <c r="AR6038"/>
      <c r="AS6038"/>
    </row>
    <row r="6039" spans="44:45">
      <c r="AR6039"/>
      <c r="AS6039"/>
    </row>
    <row r="6040" spans="44:45">
      <c r="AR6040"/>
      <c r="AS6040"/>
    </row>
    <row r="6041" spans="44:45">
      <c r="AR6041"/>
      <c r="AS6041"/>
    </row>
    <row r="6042" spans="44:45">
      <c r="AR6042"/>
      <c r="AS6042"/>
    </row>
    <row r="6043" spans="44:45">
      <c r="AR6043"/>
      <c r="AS6043"/>
    </row>
    <row r="6044" spans="44:45">
      <c r="AR6044"/>
      <c r="AS6044"/>
    </row>
    <row r="6045" spans="44:45">
      <c r="AR6045"/>
      <c r="AS6045"/>
    </row>
    <row r="6046" spans="44:45">
      <c r="AR6046"/>
      <c r="AS6046"/>
    </row>
    <row r="6047" spans="44:45">
      <c r="AR6047"/>
      <c r="AS6047"/>
    </row>
    <row r="6048" spans="44:45">
      <c r="AR6048"/>
      <c r="AS6048"/>
    </row>
    <row r="6049" spans="44:45">
      <c r="AR6049"/>
      <c r="AS6049"/>
    </row>
    <row r="6050" spans="44:45">
      <c r="AR6050"/>
      <c r="AS6050"/>
    </row>
    <row r="6051" spans="44:45">
      <c r="AR6051"/>
      <c r="AS6051"/>
    </row>
    <row r="6052" spans="44:45">
      <c r="AR6052"/>
      <c r="AS6052"/>
    </row>
    <row r="6053" spans="44:45">
      <c r="AR6053"/>
      <c r="AS6053"/>
    </row>
    <row r="6054" spans="44:45">
      <c r="AR6054"/>
      <c r="AS6054"/>
    </row>
    <row r="6055" spans="44:45">
      <c r="AR6055"/>
      <c r="AS6055"/>
    </row>
    <row r="6056" spans="44:45">
      <c r="AR6056"/>
      <c r="AS6056"/>
    </row>
    <row r="6057" spans="44:45">
      <c r="AR6057"/>
      <c r="AS6057"/>
    </row>
    <row r="6058" spans="44:45">
      <c r="AR6058"/>
      <c r="AS6058"/>
    </row>
    <row r="6059" spans="44:45">
      <c r="AR6059"/>
      <c r="AS6059"/>
    </row>
    <row r="6060" spans="44:45">
      <c r="AR6060"/>
      <c r="AS6060"/>
    </row>
    <row r="6061" spans="44:45">
      <c r="AR6061"/>
      <c r="AS6061"/>
    </row>
    <row r="6062" spans="44:45">
      <c r="AR6062"/>
      <c r="AS6062"/>
    </row>
    <row r="6063" spans="44:45">
      <c r="AR6063"/>
      <c r="AS6063"/>
    </row>
    <row r="6064" spans="44:45">
      <c r="AR6064"/>
      <c r="AS6064"/>
    </row>
    <row r="6065" spans="44:45">
      <c r="AR6065"/>
      <c r="AS6065"/>
    </row>
    <row r="6066" spans="44:45">
      <c r="AR6066"/>
      <c r="AS6066"/>
    </row>
    <row r="6067" spans="44:45">
      <c r="AR6067"/>
      <c r="AS6067"/>
    </row>
    <row r="6068" spans="44:45">
      <c r="AR6068"/>
      <c r="AS6068"/>
    </row>
    <row r="6069" spans="44:45">
      <c r="AR6069"/>
      <c r="AS6069"/>
    </row>
    <row r="6070" spans="44:45">
      <c r="AR6070"/>
      <c r="AS6070"/>
    </row>
    <row r="6071" spans="44:45">
      <c r="AR6071"/>
      <c r="AS6071"/>
    </row>
    <row r="6072" spans="44:45">
      <c r="AR6072"/>
      <c r="AS6072"/>
    </row>
    <row r="6073" spans="44:45">
      <c r="AR6073"/>
      <c r="AS6073"/>
    </row>
    <row r="6074" spans="44:45">
      <c r="AR6074"/>
      <c r="AS6074"/>
    </row>
    <row r="6075" spans="44:45">
      <c r="AR6075"/>
      <c r="AS6075"/>
    </row>
    <row r="6076" spans="44:45">
      <c r="AR6076"/>
      <c r="AS6076"/>
    </row>
    <row r="6077" spans="44:45">
      <c r="AR6077"/>
      <c r="AS6077"/>
    </row>
    <row r="6078" spans="44:45">
      <c r="AR6078"/>
      <c r="AS6078"/>
    </row>
    <row r="6079" spans="44:45">
      <c r="AR6079"/>
      <c r="AS6079"/>
    </row>
    <row r="6080" spans="44:45">
      <c r="AR6080"/>
      <c r="AS6080"/>
    </row>
    <row r="6081" spans="44:45">
      <c r="AR6081"/>
      <c r="AS6081"/>
    </row>
    <row r="6082" spans="44:45">
      <c r="AR6082"/>
      <c r="AS6082"/>
    </row>
    <row r="6083" spans="44:45">
      <c r="AR6083"/>
      <c r="AS6083"/>
    </row>
    <row r="6084" spans="44:45">
      <c r="AR6084"/>
      <c r="AS6084"/>
    </row>
    <row r="6085" spans="44:45">
      <c r="AR6085"/>
      <c r="AS6085"/>
    </row>
    <row r="6086" spans="44:45">
      <c r="AR6086"/>
      <c r="AS6086"/>
    </row>
    <row r="6087" spans="44:45">
      <c r="AR6087"/>
      <c r="AS6087"/>
    </row>
    <row r="6088" spans="44:45">
      <c r="AR6088"/>
      <c r="AS6088"/>
    </row>
    <row r="6089" spans="44:45">
      <c r="AR6089"/>
      <c r="AS6089"/>
    </row>
    <row r="6090" spans="44:45">
      <c r="AR6090"/>
      <c r="AS6090"/>
    </row>
    <row r="6091" spans="44:45">
      <c r="AR6091"/>
      <c r="AS6091"/>
    </row>
    <row r="6092" spans="44:45">
      <c r="AR6092"/>
      <c r="AS6092"/>
    </row>
    <row r="6093" spans="44:45">
      <c r="AR6093"/>
      <c r="AS6093"/>
    </row>
    <row r="6094" spans="44:45">
      <c r="AR6094"/>
      <c r="AS6094"/>
    </row>
    <row r="6095" spans="44:45">
      <c r="AR6095"/>
      <c r="AS6095"/>
    </row>
    <row r="6096" spans="44:45">
      <c r="AR6096"/>
      <c r="AS6096"/>
    </row>
    <row r="6097" spans="44:45">
      <c r="AR6097"/>
      <c r="AS6097"/>
    </row>
    <row r="6098" spans="44:45">
      <c r="AR6098"/>
      <c r="AS6098"/>
    </row>
    <row r="6099" spans="44:45">
      <c r="AR6099"/>
      <c r="AS6099"/>
    </row>
    <row r="6100" spans="44:45">
      <c r="AR6100"/>
      <c r="AS6100"/>
    </row>
    <row r="6101" spans="44:45">
      <c r="AR6101"/>
      <c r="AS6101"/>
    </row>
    <row r="6102" spans="44:45">
      <c r="AR6102"/>
      <c r="AS6102"/>
    </row>
    <row r="6103" spans="44:45">
      <c r="AR6103"/>
      <c r="AS6103"/>
    </row>
    <row r="6104" spans="44:45">
      <c r="AR6104"/>
      <c r="AS6104"/>
    </row>
    <row r="6105" spans="44:45">
      <c r="AR6105"/>
      <c r="AS6105"/>
    </row>
    <row r="6106" spans="44:45">
      <c r="AR6106"/>
      <c r="AS6106"/>
    </row>
    <row r="6107" spans="44:45">
      <c r="AR6107"/>
      <c r="AS6107"/>
    </row>
    <row r="6108" spans="44:45">
      <c r="AR6108"/>
      <c r="AS6108"/>
    </row>
    <row r="6109" spans="44:45">
      <c r="AR6109"/>
      <c r="AS6109"/>
    </row>
    <row r="6110" spans="44:45">
      <c r="AR6110"/>
      <c r="AS6110"/>
    </row>
    <row r="6111" spans="44:45">
      <c r="AR6111"/>
      <c r="AS6111"/>
    </row>
    <row r="6112" spans="44:45">
      <c r="AR6112"/>
      <c r="AS6112"/>
    </row>
    <row r="6113" spans="44:45">
      <c r="AR6113"/>
      <c r="AS6113"/>
    </row>
    <row r="6114" spans="44:45">
      <c r="AR6114"/>
      <c r="AS6114"/>
    </row>
    <row r="6115" spans="44:45">
      <c r="AR6115"/>
      <c r="AS6115"/>
    </row>
    <row r="6116" spans="44:45">
      <c r="AR6116"/>
      <c r="AS6116"/>
    </row>
    <row r="6117" spans="44:45">
      <c r="AR6117"/>
      <c r="AS6117"/>
    </row>
    <row r="6118" spans="44:45">
      <c r="AR6118"/>
      <c r="AS6118"/>
    </row>
    <row r="6119" spans="44:45">
      <c r="AR6119"/>
      <c r="AS6119"/>
    </row>
    <row r="6120" spans="44:45">
      <c r="AR6120"/>
      <c r="AS6120"/>
    </row>
    <row r="6121" spans="44:45">
      <c r="AR6121"/>
      <c r="AS6121"/>
    </row>
    <row r="6122" spans="44:45">
      <c r="AR6122"/>
      <c r="AS6122"/>
    </row>
    <row r="6123" spans="44:45">
      <c r="AR6123"/>
      <c r="AS6123"/>
    </row>
    <row r="6124" spans="44:45">
      <c r="AR6124"/>
      <c r="AS6124"/>
    </row>
    <row r="6125" spans="44:45">
      <c r="AR6125"/>
      <c r="AS6125"/>
    </row>
    <row r="6126" spans="44:45">
      <c r="AR6126"/>
      <c r="AS6126"/>
    </row>
    <row r="6127" spans="44:45">
      <c r="AR6127"/>
      <c r="AS6127"/>
    </row>
    <row r="6128" spans="44:45">
      <c r="AR6128"/>
      <c r="AS6128"/>
    </row>
    <row r="6129" spans="44:45">
      <c r="AR6129"/>
      <c r="AS6129"/>
    </row>
    <row r="6130" spans="44:45">
      <c r="AR6130"/>
      <c r="AS6130"/>
    </row>
    <row r="6131" spans="44:45">
      <c r="AR6131"/>
      <c r="AS6131"/>
    </row>
    <row r="6132" spans="44:45">
      <c r="AR6132"/>
      <c r="AS6132"/>
    </row>
    <row r="6133" spans="44:45">
      <c r="AR6133"/>
      <c r="AS6133"/>
    </row>
    <row r="6134" spans="44:45">
      <c r="AR6134"/>
      <c r="AS6134"/>
    </row>
    <row r="6135" spans="44:45">
      <c r="AR6135"/>
      <c r="AS6135"/>
    </row>
    <row r="6136" spans="44:45">
      <c r="AR6136"/>
      <c r="AS6136"/>
    </row>
    <row r="6137" spans="44:45">
      <c r="AR6137"/>
      <c r="AS6137"/>
    </row>
    <row r="6138" spans="44:45">
      <c r="AR6138"/>
      <c r="AS6138"/>
    </row>
    <row r="6139" spans="44:45">
      <c r="AR6139"/>
      <c r="AS6139"/>
    </row>
    <row r="6140" spans="44:45">
      <c r="AR6140"/>
      <c r="AS6140"/>
    </row>
    <row r="6141" spans="44:45">
      <c r="AR6141"/>
      <c r="AS6141"/>
    </row>
    <row r="6142" spans="44:45">
      <c r="AR6142"/>
      <c r="AS6142"/>
    </row>
    <row r="6143" spans="44:45">
      <c r="AR6143"/>
      <c r="AS6143"/>
    </row>
    <row r="6144" spans="44:45">
      <c r="AR6144"/>
      <c r="AS6144"/>
    </row>
    <row r="6145" spans="44:45">
      <c r="AR6145"/>
      <c r="AS6145"/>
    </row>
    <row r="6146" spans="44:45">
      <c r="AR6146"/>
      <c r="AS6146"/>
    </row>
    <row r="6147" spans="44:45">
      <c r="AR6147"/>
      <c r="AS6147"/>
    </row>
    <row r="6148" spans="44:45">
      <c r="AR6148"/>
      <c r="AS6148"/>
    </row>
    <row r="6149" spans="44:45">
      <c r="AR6149"/>
      <c r="AS6149"/>
    </row>
    <row r="6150" spans="44:45">
      <c r="AR6150"/>
      <c r="AS6150"/>
    </row>
    <row r="6151" spans="44:45">
      <c r="AR6151"/>
      <c r="AS6151"/>
    </row>
    <row r="6152" spans="44:45">
      <c r="AR6152"/>
      <c r="AS6152"/>
    </row>
    <row r="6153" spans="44:45">
      <c r="AR6153"/>
      <c r="AS6153"/>
    </row>
    <row r="6154" spans="44:45">
      <c r="AR6154"/>
      <c r="AS6154"/>
    </row>
    <row r="6155" spans="44:45">
      <c r="AR6155"/>
      <c r="AS6155"/>
    </row>
    <row r="6156" spans="44:45">
      <c r="AR6156"/>
      <c r="AS6156"/>
    </row>
    <row r="6157" spans="44:45">
      <c r="AR6157"/>
      <c r="AS6157"/>
    </row>
    <row r="6158" spans="44:45">
      <c r="AR6158"/>
      <c r="AS6158"/>
    </row>
    <row r="6159" spans="44:45">
      <c r="AR6159"/>
      <c r="AS6159"/>
    </row>
    <row r="6160" spans="44:45">
      <c r="AR6160"/>
      <c r="AS6160"/>
    </row>
    <row r="6161" spans="44:45">
      <c r="AR6161"/>
      <c r="AS6161"/>
    </row>
    <row r="6162" spans="44:45">
      <c r="AR6162"/>
      <c r="AS6162"/>
    </row>
    <row r="6163" spans="44:45">
      <c r="AR6163"/>
      <c r="AS6163"/>
    </row>
    <row r="6164" spans="44:45">
      <c r="AR6164"/>
      <c r="AS6164"/>
    </row>
    <row r="6165" spans="44:45">
      <c r="AR6165"/>
      <c r="AS6165"/>
    </row>
    <row r="6166" spans="44:45">
      <c r="AR6166"/>
      <c r="AS6166"/>
    </row>
    <row r="6167" spans="44:45">
      <c r="AR6167"/>
      <c r="AS6167"/>
    </row>
    <row r="6168" spans="44:45">
      <c r="AR6168"/>
      <c r="AS6168"/>
    </row>
    <row r="6169" spans="44:45">
      <c r="AR6169"/>
      <c r="AS6169"/>
    </row>
    <row r="6170" spans="44:45">
      <c r="AR6170"/>
      <c r="AS6170"/>
    </row>
    <row r="6171" spans="44:45">
      <c r="AR6171"/>
      <c r="AS6171"/>
    </row>
    <row r="6172" spans="44:45">
      <c r="AR6172"/>
      <c r="AS6172"/>
    </row>
    <row r="6173" spans="44:45">
      <c r="AR6173"/>
      <c r="AS6173"/>
    </row>
    <row r="6174" spans="44:45">
      <c r="AR6174"/>
      <c r="AS6174"/>
    </row>
    <row r="6175" spans="44:45">
      <c r="AR6175"/>
      <c r="AS6175"/>
    </row>
    <row r="6176" spans="44:45">
      <c r="AR6176"/>
      <c r="AS6176"/>
    </row>
    <row r="6177" spans="44:45">
      <c r="AR6177"/>
      <c r="AS6177"/>
    </row>
    <row r="6178" spans="44:45">
      <c r="AR6178"/>
      <c r="AS6178"/>
    </row>
    <row r="6179" spans="44:45">
      <c r="AR6179"/>
      <c r="AS6179"/>
    </row>
    <row r="6180" spans="44:45">
      <c r="AR6180"/>
      <c r="AS6180"/>
    </row>
    <row r="6181" spans="44:45">
      <c r="AR6181"/>
      <c r="AS6181"/>
    </row>
    <row r="6182" spans="44:45">
      <c r="AR6182"/>
      <c r="AS6182"/>
    </row>
    <row r="6183" spans="44:45">
      <c r="AR6183"/>
      <c r="AS6183"/>
    </row>
    <row r="6184" spans="44:45">
      <c r="AR6184"/>
      <c r="AS6184"/>
    </row>
    <row r="6185" spans="44:45">
      <c r="AR6185"/>
      <c r="AS6185"/>
    </row>
    <row r="6186" spans="44:45">
      <c r="AR6186"/>
      <c r="AS6186"/>
    </row>
    <row r="6187" spans="44:45">
      <c r="AR6187"/>
      <c r="AS6187"/>
    </row>
    <row r="6188" spans="44:45">
      <c r="AR6188"/>
      <c r="AS6188"/>
    </row>
    <row r="6189" spans="44:45">
      <c r="AR6189"/>
      <c r="AS6189"/>
    </row>
    <row r="6190" spans="44:45">
      <c r="AR6190"/>
      <c r="AS6190"/>
    </row>
    <row r="6191" spans="44:45">
      <c r="AR6191"/>
      <c r="AS6191"/>
    </row>
    <row r="6192" spans="44:45">
      <c r="AR6192"/>
      <c r="AS6192"/>
    </row>
    <row r="6193" spans="44:45">
      <c r="AR6193"/>
      <c r="AS6193"/>
    </row>
    <row r="6194" spans="44:45">
      <c r="AR6194"/>
      <c r="AS6194"/>
    </row>
    <row r="6195" spans="44:45">
      <c r="AR6195"/>
      <c r="AS6195"/>
    </row>
    <row r="6196" spans="44:45">
      <c r="AR6196"/>
      <c r="AS6196"/>
    </row>
    <row r="6197" spans="44:45">
      <c r="AR6197"/>
      <c r="AS6197"/>
    </row>
    <row r="6198" spans="44:45">
      <c r="AR6198"/>
      <c r="AS6198"/>
    </row>
    <row r="6199" spans="44:45">
      <c r="AR6199"/>
      <c r="AS6199"/>
    </row>
    <row r="6200" spans="44:45">
      <c r="AR6200"/>
      <c r="AS6200"/>
    </row>
    <row r="6201" spans="44:45">
      <c r="AR6201"/>
      <c r="AS6201"/>
    </row>
    <row r="6202" spans="44:45">
      <c r="AR6202"/>
      <c r="AS6202"/>
    </row>
    <row r="6203" spans="44:45">
      <c r="AR6203"/>
      <c r="AS6203"/>
    </row>
    <row r="6204" spans="44:45">
      <c r="AR6204"/>
      <c r="AS6204"/>
    </row>
    <row r="6205" spans="44:45">
      <c r="AR6205"/>
      <c r="AS6205"/>
    </row>
    <row r="6206" spans="44:45">
      <c r="AR6206"/>
      <c r="AS6206"/>
    </row>
    <row r="6207" spans="44:45">
      <c r="AR6207"/>
      <c r="AS6207"/>
    </row>
    <row r="6208" spans="44:45">
      <c r="AR6208"/>
      <c r="AS6208"/>
    </row>
    <row r="6209" spans="44:45">
      <c r="AR6209"/>
      <c r="AS6209"/>
    </row>
    <row r="6210" spans="44:45">
      <c r="AR6210"/>
      <c r="AS6210"/>
    </row>
    <row r="6211" spans="44:45">
      <c r="AR6211"/>
      <c r="AS6211"/>
    </row>
    <row r="6212" spans="44:45">
      <c r="AR6212"/>
      <c r="AS6212"/>
    </row>
    <row r="6213" spans="44:45">
      <c r="AR6213"/>
      <c r="AS6213"/>
    </row>
    <row r="6214" spans="44:45">
      <c r="AR6214"/>
      <c r="AS6214"/>
    </row>
    <row r="6215" spans="44:45">
      <c r="AR6215"/>
      <c r="AS6215"/>
    </row>
    <row r="6216" spans="44:45">
      <c r="AR6216"/>
      <c r="AS6216"/>
    </row>
    <row r="6217" spans="44:45">
      <c r="AR6217"/>
      <c r="AS6217"/>
    </row>
    <row r="6218" spans="44:45">
      <c r="AR6218"/>
      <c r="AS6218"/>
    </row>
    <row r="6219" spans="44:45">
      <c r="AR6219"/>
      <c r="AS6219"/>
    </row>
    <row r="6220" spans="44:45">
      <c r="AR6220"/>
      <c r="AS6220"/>
    </row>
    <row r="6221" spans="44:45">
      <c r="AR6221"/>
      <c r="AS6221"/>
    </row>
    <row r="6222" spans="44:45">
      <c r="AR6222"/>
      <c r="AS6222"/>
    </row>
    <row r="6223" spans="44:45">
      <c r="AR6223"/>
      <c r="AS6223"/>
    </row>
    <row r="6224" spans="44:45">
      <c r="AR6224"/>
      <c r="AS6224"/>
    </row>
    <row r="6225" spans="44:45">
      <c r="AR6225"/>
      <c r="AS6225"/>
    </row>
    <row r="6226" spans="44:45">
      <c r="AR6226"/>
      <c r="AS6226"/>
    </row>
    <row r="6227" spans="44:45">
      <c r="AR6227"/>
      <c r="AS6227"/>
    </row>
    <row r="6228" spans="44:45">
      <c r="AR6228"/>
      <c r="AS6228"/>
    </row>
    <row r="6229" spans="44:45">
      <c r="AR6229"/>
      <c r="AS6229"/>
    </row>
    <row r="6230" spans="44:45">
      <c r="AR6230"/>
      <c r="AS6230"/>
    </row>
    <row r="6231" spans="44:45">
      <c r="AR6231"/>
      <c r="AS6231"/>
    </row>
    <row r="6232" spans="44:45">
      <c r="AR6232"/>
      <c r="AS6232"/>
    </row>
    <row r="6233" spans="44:45">
      <c r="AR6233"/>
      <c r="AS6233"/>
    </row>
    <row r="6234" spans="44:45">
      <c r="AR6234"/>
      <c r="AS6234"/>
    </row>
    <row r="6235" spans="44:45">
      <c r="AR6235"/>
      <c r="AS6235"/>
    </row>
    <row r="6236" spans="44:45">
      <c r="AR6236"/>
      <c r="AS6236"/>
    </row>
    <row r="6237" spans="44:45">
      <c r="AR6237"/>
      <c r="AS6237"/>
    </row>
    <row r="6238" spans="44:45">
      <c r="AR6238"/>
      <c r="AS6238"/>
    </row>
    <row r="6239" spans="44:45">
      <c r="AR6239"/>
      <c r="AS6239"/>
    </row>
    <row r="6240" spans="44:45">
      <c r="AR6240"/>
      <c r="AS6240"/>
    </row>
    <row r="6241" spans="44:45">
      <c r="AR6241"/>
      <c r="AS6241"/>
    </row>
    <row r="6242" spans="44:45">
      <c r="AR6242"/>
      <c r="AS6242"/>
    </row>
    <row r="6243" spans="44:45">
      <c r="AR6243"/>
      <c r="AS6243"/>
    </row>
    <row r="6244" spans="44:45">
      <c r="AR6244"/>
      <c r="AS6244"/>
    </row>
    <row r="6245" spans="44:45">
      <c r="AR6245"/>
      <c r="AS6245"/>
    </row>
    <row r="6246" spans="44:45">
      <c r="AR6246"/>
      <c r="AS6246"/>
    </row>
    <row r="6247" spans="44:45">
      <c r="AR6247"/>
      <c r="AS6247"/>
    </row>
    <row r="6248" spans="44:45">
      <c r="AR6248"/>
      <c r="AS6248"/>
    </row>
    <row r="6249" spans="44:45">
      <c r="AR6249"/>
      <c r="AS6249"/>
    </row>
    <row r="6250" spans="44:45">
      <c r="AR6250"/>
      <c r="AS6250"/>
    </row>
    <row r="6251" spans="44:45">
      <c r="AR6251"/>
      <c r="AS6251"/>
    </row>
    <row r="6252" spans="44:45">
      <c r="AR6252"/>
      <c r="AS6252"/>
    </row>
    <row r="6253" spans="44:45">
      <c r="AR6253"/>
      <c r="AS6253"/>
    </row>
    <row r="6254" spans="44:45">
      <c r="AR6254"/>
      <c r="AS6254"/>
    </row>
    <row r="6255" spans="44:45">
      <c r="AR6255"/>
      <c r="AS6255"/>
    </row>
    <row r="6256" spans="44:45">
      <c r="AR6256"/>
      <c r="AS6256"/>
    </row>
    <row r="6257" spans="44:45">
      <c r="AR6257"/>
      <c r="AS6257"/>
    </row>
    <row r="6258" spans="44:45">
      <c r="AR6258"/>
      <c r="AS6258"/>
    </row>
    <row r="6259" spans="44:45">
      <c r="AR6259"/>
      <c r="AS6259"/>
    </row>
    <row r="6260" spans="44:45">
      <c r="AR6260"/>
      <c r="AS6260"/>
    </row>
    <row r="6261" spans="44:45">
      <c r="AR6261"/>
      <c r="AS6261"/>
    </row>
    <row r="6262" spans="44:45">
      <c r="AR6262"/>
      <c r="AS6262"/>
    </row>
    <row r="6263" spans="44:45">
      <c r="AR6263"/>
      <c r="AS6263"/>
    </row>
    <row r="6264" spans="44:45">
      <c r="AR6264"/>
      <c r="AS6264"/>
    </row>
    <row r="6265" spans="44:45">
      <c r="AR6265"/>
      <c r="AS6265"/>
    </row>
    <row r="6266" spans="44:45">
      <c r="AR6266"/>
      <c r="AS6266"/>
    </row>
    <row r="6267" spans="44:45">
      <c r="AR6267"/>
      <c r="AS6267"/>
    </row>
    <row r="6268" spans="44:45">
      <c r="AR6268"/>
      <c r="AS6268"/>
    </row>
    <row r="6269" spans="44:45">
      <c r="AR6269"/>
      <c r="AS6269"/>
    </row>
    <row r="6270" spans="44:45">
      <c r="AR6270"/>
      <c r="AS6270"/>
    </row>
    <row r="6271" spans="44:45">
      <c r="AR6271"/>
      <c r="AS6271"/>
    </row>
    <row r="6272" spans="44:45">
      <c r="AR6272"/>
      <c r="AS6272"/>
    </row>
    <row r="6273" spans="44:45">
      <c r="AR6273"/>
      <c r="AS6273"/>
    </row>
    <row r="6274" spans="44:45">
      <c r="AR6274"/>
      <c r="AS6274"/>
    </row>
    <row r="6275" spans="44:45">
      <c r="AR6275"/>
      <c r="AS6275"/>
    </row>
    <row r="6276" spans="44:45">
      <c r="AR6276"/>
      <c r="AS6276"/>
    </row>
    <row r="6277" spans="44:45">
      <c r="AR6277"/>
      <c r="AS6277"/>
    </row>
    <row r="6278" spans="44:45">
      <c r="AR6278"/>
      <c r="AS6278"/>
    </row>
    <row r="6279" spans="44:45">
      <c r="AR6279"/>
      <c r="AS6279"/>
    </row>
    <row r="6280" spans="44:45">
      <c r="AR6280"/>
      <c r="AS6280"/>
    </row>
    <row r="6281" spans="44:45">
      <c r="AR6281"/>
      <c r="AS6281"/>
    </row>
    <row r="6282" spans="44:45">
      <c r="AR6282"/>
      <c r="AS6282"/>
    </row>
    <row r="6283" spans="44:45">
      <c r="AR6283"/>
      <c r="AS6283"/>
    </row>
    <row r="6284" spans="44:45">
      <c r="AR6284"/>
      <c r="AS6284"/>
    </row>
    <row r="6285" spans="44:45">
      <c r="AR6285"/>
      <c r="AS6285"/>
    </row>
    <row r="6286" spans="44:45">
      <c r="AR6286"/>
      <c r="AS6286"/>
    </row>
    <row r="6287" spans="44:45">
      <c r="AR6287"/>
      <c r="AS6287"/>
    </row>
    <row r="6288" spans="44:45">
      <c r="AR6288"/>
      <c r="AS6288"/>
    </row>
    <row r="6289" spans="44:45">
      <c r="AR6289"/>
      <c r="AS6289"/>
    </row>
    <row r="6290" spans="44:45">
      <c r="AR6290"/>
      <c r="AS6290"/>
    </row>
    <row r="6291" spans="44:45">
      <c r="AR6291"/>
      <c r="AS6291"/>
    </row>
    <row r="6292" spans="44:45">
      <c r="AR6292"/>
      <c r="AS6292"/>
    </row>
    <row r="6293" spans="44:45">
      <c r="AR6293"/>
      <c r="AS6293"/>
    </row>
    <row r="6294" spans="44:45">
      <c r="AR6294"/>
      <c r="AS6294"/>
    </row>
    <row r="6295" spans="44:45">
      <c r="AR6295"/>
      <c r="AS6295"/>
    </row>
    <row r="6296" spans="44:45">
      <c r="AR6296"/>
      <c r="AS6296"/>
    </row>
    <row r="6297" spans="44:45">
      <c r="AR6297"/>
      <c r="AS6297"/>
    </row>
    <row r="6298" spans="44:45">
      <c r="AR6298"/>
      <c r="AS6298"/>
    </row>
    <row r="6299" spans="44:45">
      <c r="AR6299"/>
      <c r="AS6299"/>
    </row>
    <row r="6300" spans="44:45">
      <c r="AR6300"/>
      <c r="AS6300"/>
    </row>
    <row r="6301" spans="44:45">
      <c r="AR6301"/>
      <c r="AS6301"/>
    </row>
    <row r="6302" spans="44:45">
      <c r="AR6302"/>
      <c r="AS6302"/>
    </row>
    <row r="6303" spans="44:45">
      <c r="AR6303"/>
      <c r="AS6303"/>
    </row>
    <row r="6304" spans="44:45">
      <c r="AR6304"/>
      <c r="AS6304"/>
    </row>
    <row r="6305" spans="44:45">
      <c r="AR6305"/>
      <c r="AS6305"/>
    </row>
    <row r="6306" spans="44:45">
      <c r="AR6306"/>
      <c r="AS6306"/>
    </row>
    <row r="6307" spans="44:45">
      <c r="AR6307"/>
      <c r="AS6307"/>
    </row>
    <row r="6308" spans="44:45">
      <c r="AR6308"/>
      <c r="AS6308"/>
    </row>
    <row r="6309" spans="44:45">
      <c r="AR6309"/>
      <c r="AS6309"/>
    </row>
    <row r="6310" spans="44:45">
      <c r="AR6310"/>
      <c r="AS6310"/>
    </row>
    <row r="6311" spans="44:45">
      <c r="AR6311"/>
      <c r="AS6311"/>
    </row>
    <row r="6312" spans="44:45">
      <c r="AR6312"/>
      <c r="AS6312"/>
    </row>
    <row r="6313" spans="44:45">
      <c r="AR6313"/>
      <c r="AS6313"/>
    </row>
    <row r="6314" spans="44:45">
      <c r="AR6314"/>
      <c r="AS6314"/>
    </row>
    <row r="6315" spans="44:45">
      <c r="AR6315"/>
      <c r="AS6315"/>
    </row>
    <row r="6316" spans="44:45">
      <c r="AR6316"/>
      <c r="AS6316"/>
    </row>
    <row r="6317" spans="44:45">
      <c r="AR6317"/>
      <c r="AS6317"/>
    </row>
    <row r="6318" spans="44:45">
      <c r="AR6318"/>
      <c r="AS6318"/>
    </row>
    <row r="6319" spans="44:45">
      <c r="AR6319"/>
      <c r="AS6319"/>
    </row>
    <row r="6320" spans="44:45">
      <c r="AR6320"/>
      <c r="AS6320"/>
    </row>
    <row r="6321" spans="44:45">
      <c r="AR6321"/>
      <c r="AS6321"/>
    </row>
    <row r="6322" spans="44:45">
      <c r="AR6322"/>
      <c r="AS6322"/>
    </row>
    <row r="6323" spans="44:45">
      <c r="AR6323"/>
      <c r="AS6323"/>
    </row>
    <row r="6324" spans="44:45">
      <c r="AR6324"/>
      <c r="AS6324"/>
    </row>
    <row r="6325" spans="44:45">
      <c r="AR6325"/>
      <c r="AS6325"/>
    </row>
    <row r="6326" spans="44:45">
      <c r="AR6326"/>
      <c r="AS6326"/>
    </row>
    <row r="6327" spans="44:45">
      <c r="AR6327"/>
      <c r="AS6327"/>
    </row>
    <row r="6328" spans="44:45">
      <c r="AR6328"/>
      <c r="AS6328"/>
    </row>
    <row r="6329" spans="44:45">
      <c r="AR6329"/>
      <c r="AS6329"/>
    </row>
    <row r="6330" spans="44:45">
      <c r="AR6330"/>
      <c r="AS6330"/>
    </row>
    <row r="6331" spans="44:45">
      <c r="AR6331"/>
      <c r="AS6331"/>
    </row>
    <row r="6332" spans="44:45">
      <c r="AR6332"/>
      <c r="AS6332"/>
    </row>
    <row r="6333" spans="44:45">
      <c r="AR6333"/>
      <c r="AS6333"/>
    </row>
    <row r="6334" spans="44:45">
      <c r="AR6334"/>
      <c r="AS6334"/>
    </row>
    <row r="6335" spans="44:45">
      <c r="AR6335"/>
      <c r="AS6335"/>
    </row>
    <row r="6336" spans="44:45">
      <c r="AR6336"/>
      <c r="AS6336"/>
    </row>
    <row r="6337" spans="44:45">
      <c r="AR6337"/>
      <c r="AS6337"/>
    </row>
    <row r="6338" spans="44:45">
      <c r="AR6338"/>
      <c r="AS6338"/>
    </row>
    <row r="6339" spans="44:45">
      <c r="AR6339"/>
      <c r="AS6339"/>
    </row>
    <row r="6340" spans="44:45">
      <c r="AR6340"/>
      <c r="AS6340"/>
    </row>
    <row r="6341" spans="44:45">
      <c r="AR6341"/>
      <c r="AS6341"/>
    </row>
    <row r="6342" spans="44:45">
      <c r="AR6342"/>
      <c r="AS6342"/>
    </row>
    <row r="6343" spans="44:45">
      <c r="AR6343"/>
      <c r="AS6343"/>
    </row>
    <row r="6344" spans="44:45">
      <c r="AR6344"/>
      <c r="AS6344"/>
    </row>
    <row r="6345" spans="44:45">
      <c r="AR6345"/>
      <c r="AS6345"/>
    </row>
    <row r="6346" spans="44:45">
      <c r="AR6346"/>
      <c r="AS6346"/>
    </row>
    <row r="6347" spans="44:45">
      <c r="AR6347"/>
      <c r="AS6347"/>
    </row>
    <row r="6348" spans="44:45">
      <c r="AR6348"/>
      <c r="AS6348"/>
    </row>
    <row r="6349" spans="44:45">
      <c r="AR6349"/>
      <c r="AS6349"/>
    </row>
    <row r="6350" spans="44:45">
      <c r="AR6350"/>
      <c r="AS6350"/>
    </row>
    <row r="6351" spans="44:45">
      <c r="AR6351"/>
      <c r="AS6351"/>
    </row>
    <row r="6352" spans="44:45">
      <c r="AR6352"/>
      <c r="AS6352"/>
    </row>
    <row r="6353" spans="44:45">
      <c r="AR6353"/>
      <c r="AS6353"/>
    </row>
    <row r="6354" spans="44:45">
      <c r="AR6354"/>
      <c r="AS6354"/>
    </row>
    <row r="6355" spans="44:45">
      <c r="AR6355"/>
      <c r="AS6355"/>
    </row>
    <row r="6356" spans="44:45">
      <c r="AR6356"/>
      <c r="AS6356"/>
    </row>
    <row r="6357" spans="44:45">
      <c r="AR6357"/>
      <c r="AS6357"/>
    </row>
    <row r="6358" spans="44:45">
      <c r="AR6358"/>
      <c r="AS6358"/>
    </row>
    <row r="6359" spans="44:45">
      <c r="AR6359"/>
      <c r="AS6359"/>
    </row>
    <row r="6360" spans="44:45">
      <c r="AR6360"/>
      <c r="AS6360"/>
    </row>
    <row r="6361" spans="44:45">
      <c r="AR6361"/>
      <c r="AS6361"/>
    </row>
    <row r="6362" spans="44:45">
      <c r="AR6362"/>
      <c r="AS6362"/>
    </row>
    <row r="6363" spans="44:45">
      <c r="AR6363"/>
      <c r="AS6363"/>
    </row>
    <row r="6364" spans="44:45">
      <c r="AR6364"/>
      <c r="AS6364"/>
    </row>
    <row r="6365" spans="44:45">
      <c r="AR6365"/>
      <c r="AS6365"/>
    </row>
    <row r="6366" spans="44:45">
      <c r="AR6366"/>
      <c r="AS6366"/>
    </row>
    <row r="6367" spans="44:45">
      <c r="AR6367"/>
      <c r="AS6367"/>
    </row>
    <row r="6368" spans="44:45">
      <c r="AR6368"/>
      <c r="AS6368"/>
    </row>
    <row r="6369" spans="44:45">
      <c r="AR6369"/>
      <c r="AS6369"/>
    </row>
    <row r="6370" spans="44:45">
      <c r="AR6370"/>
      <c r="AS6370"/>
    </row>
    <row r="6371" spans="44:45">
      <c r="AR6371"/>
      <c r="AS6371"/>
    </row>
    <row r="6372" spans="44:45">
      <c r="AR6372"/>
      <c r="AS6372"/>
    </row>
    <row r="6373" spans="44:45">
      <c r="AR6373"/>
      <c r="AS6373"/>
    </row>
    <row r="6374" spans="44:45">
      <c r="AR6374"/>
      <c r="AS6374"/>
    </row>
    <row r="6375" spans="44:45">
      <c r="AR6375"/>
      <c r="AS6375"/>
    </row>
    <row r="6376" spans="44:45">
      <c r="AR6376"/>
      <c r="AS6376"/>
    </row>
    <row r="6377" spans="44:45">
      <c r="AR6377"/>
      <c r="AS6377"/>
    </row>
    <row r="6378" spans="44:45">
      <c r="AR6378"/>
      <c r="AS6378"/>
    </row>
    <row r="6379" spans="44:45">
      <c r="AR6379"/>
      <c r="AS6379"/>
    </row>
    <row r="6380" spans="44:45">
      <c r="AR6380"/>
      <c r="AS6380"/>
    </row>
    <row r="6381" spans="44:45">
      <c r="AR6381"/>
      <c r="AS6381"/>
    </row>
    <row r="6382" spans="44:45">
      <c r="AR6382"/>
      <c r="AS6382"/>
    </row>
    <row r="6383" spans="44:45">
      <c r="AR6383"/>
      <c r="AS6383"/>
    </row>
    <row r="6384" spans="44:45">
      <c r="AR6384"/>
      <c r="AS6384"/>
    </row>
    <row r="6385" spans="44:45">
      <c r="AR6385"/>
      <c r="AS6385"/>
    </row>
    <row r="6386" spans="44:45">
      <c r="AR6386"/>
      <c r="AS6386"/>
    </row>
    <row r="6387" spans="44:45">
      <c r="AR6387"/>
      <c r="AS6387"/>
    </row>
    <row r="6388" spans="44:45">
      <c r="AR6388"/>
      <c r="AS6388"/>
    </row>
    <row r="6389" spans="44:45">
      <c r="AR6389"/>
      <c r="AS6389"/>
    </row>
    <row r="6390" spans="44:45">
      <c r="AR6390"/>
      <c r="AS6390"/>
    </row>
    <row r="6391" spans="44:45">
      <c r="AR6391"/>
      <c r="AS6391"/>
    </row>
    <row r="6392" spans="44:45">
      <c r="AR6392"/>
      <c r="AS6392"/>
    </row>
    <row r="6393" spans="44:45">
      <c r="AR6393"/>
      <c r="AS6393"/>
    </row>
    <row r="6394" spans="44:45">
      <c r="AR6394"/>
      <c r="AS6394"/>
    </row>
    <row r="6395" spans="44:45">
      <c r="AR6395"/>
      <c r="AS6395"/>
    </row>
    <row r="6396" spans="44:45">
      <c r="AR6396"/>
      <c r="AS6396"/>
    </row>
    <row r="6397" spans="44:45">
      <c r="AR6397"/>
      <c r="AS6397"/>
    </row>
    <row r="6398" spans="44:45">
      <c r="AR6398"/>
      <c r="AS6398"/>
    </row>
    <row r="6399" spans="44:45">
      <c r="AR6399"/>
      <c r="AS6399"/>
    </row>
    <row r="6400" spans="44:45">
      <c r="AR6400"/>
      <c r="AS6400"/>
    </row>
    <row r="6401" spans="44:45">
      <c r="AR6401"/>
      <c r="AS6401"/>
    </row>
    <row r="6402" spans="44:45">
      <c r="AR6402"/>
      <c r="AS6402"/>
    </row>
    <row r="6403" spans="44:45">
      <c r="AR6403"/>
      <c r="AS6403"/>
    </row>
    <row r="6404" spans="44:45">
      <c r="AR6404"/>
      <c r="AS6404"/>
    </row>
    <row r="6405" spans="44:45">
      <c r="AR6405"/>
      <c r="AS6405"/>
    </row>
    <row r="6406" spans="44:45">
      <c r="AR6406"/>
      <c r="AS6406"/>
    </row>
    <row r="6407" spans="44:45">
      <c r="AR6407"/>
      <c r="AS6407"/>
    </row>
    <row r="6408" spans="44:45">
      <c r="AR6408"/>
      <c r="AS6408"/>
    </row>
    <row r="6409" spans="44:45">
      <c r="AR6409"/>
      <c r="AS6409"/>
    </row>
    <row r="6410" spans="44:45">
      <c r="AR6410"/>
      <c r="AS6410"/>
    </row>
    <row r="6411" spans="44:45">
      <c r="AR6411"/>
      <c r="AS6411"/>
    </row>
    <row r="6412" spans="44:45">
      <c r="AR6412"/>
      <c r="AS6412"/>
    </row>
    <row r="6413" spans="44:45">
      <c r="AR6413"/>
      <c r="AS6413"/>
    </row>
    <row r="6414" spans="44:45">
      <c r="AR6414"/>
      <c r="AS6414"/>
    </row>
    <row r="6415" spans="44:45">
      <c r="AR6415"/>
      <c r="AS6415"/>
    </row>
    <row r="6416" spans="44:45">
      <c r="AR6416"/>
      <c r="AS6416"/>
    </row>
    <row r="6417" spans="44:45">
      <c r="AR6417"/>
      <c r="AS6417"/>
    </row>
    <row r="6418" spans="44:45">
      <c r="AR6418"/>
      <c r="AS6418"/>
    </row>
    <row r="6419" spans="44:45">
      <c r="AR6419"/>
      <c r="AS6419"/>
    </row>
    <row r="6420" spans="44:45">
      <c r="AR6420"/>
      <c r="AS6420"/>
    </row>
    <row r="6421" spans="44:45">
      <c r="AR6421"/>
      <c r="AS6421"/>
    </row>
    <row r="6422" spans="44:45">
      <c r="AR6422"/>
      <c r="AS6422"/>
    </row>
    <row r="6423" spans="44:45">
      <c r="AR6423"/>
      <c r="AS6423"/>
    </row>
    <row r="6424" spans="44:45">
      <c r="AR6424"/>
      <c r="AS6424"/>
    </row>
    <row r="6425" spans="44:45">
      <c r="AR6425"/>
      <c r="AS6425"/>
    </row>
    <row r="6426" spans="44:45">
      <c r="AR6426"/>
      <c r="AS6426"/>
    </row>
    <row r="6427" spans="44:45">
      <c r="AR6427"/>
      <c r="AS6427"/>
    </row>
    <row r="6428" spans="44:45">
      <c r="AR6428"/>
      <c r="AS6428"/>
    </row>
    <row r="6429" spans="44:45">
      <c r="AR6429"/>
      <c r="AS6429"/>
    </row>
    <row r="6430" spans="44:45">
      <c r="AR6430"/>
      <c r="AS6430"/>
    </row>
    <row r="6431" spans="44:45">
      <c r="AR6431"/>
      <c r="AS6431"/>
    </row>
    <row r="6432" spans="44:45">
      <c r="AR6432"/>
      <c r="AS6432"/>
    </row>
    <row r="6433" spans="44:45">
      <c r="AR6433"/>
      <c r="AS6433"/>
    </row>
    <row r="6434" spans="44:45">
      <c r="AR6434"/>
      <c r="AS6434"/>
    </row>
    <row r="6435" spans="44:45">
      <c r="AR6435"/>
      <c r="AS6435"/>
    </row>
    <row r="6436" spans="44:45">
      <c r="AR6436"/>
      <c r="AS6436"/>
    </row>
    <row r="6437" spans="44:45">
      <c r="AR6437"/>
      <c r="AS6437"/>
    </row>
    <row r="6438" spans="44:45">
      <c r="AR6438"/>
      <c r="AS6438"/>
    </row>
    <row r="6439" spans="44:45">
      <c r="AR6439"/>
      <c r="AS6439"/>
    </row>
    <row r="6440" spans="44:45">
      <c r="AR6440"/>
      <c r="AS6440"/>
    </row>
    <row r="6441" spans="44:45">
      <c r="AR6441"/>
      <c r="AS6441"/>
    </row>
    <row r="6442" spans="44:45">
      <c r="AR6442"/>
      <c r="AS6442"/>
    </row>
    <row r="6443" spans="44:45">
      <c r="AR6443"/>
      <c r="AS6443"/>
    </row>
    <row r="6444" spans="44:45">
      <c r="AR6444"/>
      <c r="AS6444"/>
    </row>
    <row r="6445" spans="44:45">
      <c r="AR6445"/>
      <c r="AS6445"/>
    </row>
    <row r="6446" spans="44:45">
      <c r="AR6446"/>
      <c r="AS6446"/>
    </row>
    <row r="6447" spans="44:45">
      <c r="AR6447"/>
      <c r="AS6447"/>
    </row>
    <row r="6448" spans="44:45">
      <c r="AR6448"/>
      <c r="AS6448"/>
    </row>
    <row r="6449" spans="44:45">
      <c r="AR6449"/>
      <c r="AS6449"/>
    </row>
    <row r="6450" spans="44:45">
      <c r="AR6450"/>
      <c r="AS6450"/>
    </row>
    <row r="6451" spans="44:45">
      <c r="AR6451"/>
      <c r="AS6451"/>
    </row>
    <row r="6452" spans="44:45">
      <c r="AR6452"/>
      <c r="AS6452"/>
    </row>
    <row r="6453" spans="44:45">
      <c r="AR6453"/>
      <c r="AS6453"/>
    </row>
    <row r="6454" spans="44:45">
      <c r="AR6454"/>
      <c r="AS6454"/>
    </row>
    <row r="6455" spans="44:45">
      <c r="AR6455"/>
      <c r="AS6455"/>
    </row>
    <row r="6456" spans="44:45">
      <c r="AR6456"/>
      <c r="AS6456"/>
    </row>
    <row r="6457" spans="44:45">
      <c r="AR6457"/>
      <c r="AS6457"/>
    </row>
    <row r="6458" spans="44:45">
      <c r="AR6458"/>
      <c r="AS6458"/>
    </row>
    <row r="6459" spans="44:45">
      <c r="AR6459"/>
      <c r="AS6459"/>
    </row>
    <row r="6460" spans="44:45">
      <c r="AR6460"/>
      <c r="AS6460"/>
    </row>
    <row r="6461" spans="44:45">
      <c r="AR6461"/>
      <c r="AS6461"/>
    </row>
    <row r="6462" spans="44:45">
      <c r="AR6462"/>
      <c r="AS6462"/>
    </row>
    <row r="6463" spans="44:45">
      <c r="AR6463"/>
      <c r="AS6463"/>
    </row>
    <row r="6464" spans="44:45">
      <c r="AR6464"/>
      <c r="AS6464"/>
    </row>
    <row r="6465" spans="44:45">
      <c r="AR6465"/>
      <c r="AS6465"/>
    </row>
    <row r="6466" spans="44:45">
      <c r="AR6466"/>
      <c r="AS6466"/>
    </row>
    <row r="6467" spans="44:45">
      <c r="AR6467"/>
      <c r="AS6467"/>
    </row>
    <row r="6468" spans="44:45">
      <c r="AR6468"/>
      <c r="AS6468"/>
    </row>
    <row r="6469" spans="44:45">
      <c r="AR6469"/>
      <c r="AS6469"/>
    </row>
    <row r="6470" spans="44:45">
      <c r="AR6470"/>
      <c r="AS6470"/>
    </row>
    <row r="6471" spans="44:45">
      <c r="AR6471"/>
      <c r="AS6471"/>
    </row>
    <row r="6472" spans="44:45">
      <c r="AR6472"/>
      <c r="AS6472"/>
    </row>
    <row r="6473" spans="44:45">
      <c r="AR6473"/>
      <c r="AS6473"/>
    </row>
    <row r="6474" spans="44:45">
      <c r="AR6474"/>
      <c r="AS6474"/>
    </row>
    <row r="6475" spans="44:45">
      <c r="AR6475"/>
      <c r="AS6475"/>
    </row>
    <row r="6476" spans="44:45">
      <c r="AR6476"/>
      <c r="AS6476"/>
    </row>
    <row r="6477" spans="44:45">
      <c r="AR6477"/>
      <c r="AS6477"/>
    </row>
    <row r="6478" spans="44:45">
      <c r="AR6478"/>
      <c r="AS6478"/>
    </row>
    <row r="6479" spans="44:45">
      <c r="AR6479"/>
      <c r="AS6479"/>
    </row>
    <row r="6480" spans="44:45">
      <c r="AR6480"/>
      <c r="AS6480"/>
    </row>
    <row r="6481" spans="44:45">
      <c r="AR6481"/>
      <c r="AS6481"/>
    </row>
    <row r="6482" spans="44:45">
      <c r="AR6482"/>
      <c r="AS6482"/>
    </row>
    <row r="6483" spans="44:45">
      <c r="AR6483"/>
      <c r="AS6483"/>
    </row>
    <row r="6484" spans="44:45">
      <c r="AR6484"/>
      <c r="AS6484"/>
    </row>
    <row r="6485" spans="44:45">
      <c r="AR6485"/>
      <c r="AS6485"/>
    </row>
    <row r="6486" spans="44:45">
      <c r="AR6486"/>
      <c r="AS6486"/>
    </row>
    <row r="6487" spans="44:45">
      <c r="AR6487"/>
      <c r="AS6487"/>
    </row>
    <row r="6488" spans="44:45">
      <c r="AR6488"/>
      <c r="AS6488"/>
    </row>
    <row r="6489" spans="44:45">
      <c r="AR6489"/>
      <c r="AS6489"/>
    </row>
    <row r="6490" spans="44:45">
      <c r="AR6490"/>
      <c r="AS6490"/>
    </row>
    <row r="6491" spans="44:45">
      <c r="AR6491"/>
      <c r="AS6491"/>
    </row>
    <row r="6492" spans="44:45">
      <c r="AR6492"/>
      <c r="AS6492"/>
    </row>
    <row r="6493" spans="44:45">
      <c r="AR6493"/>
      <c r="AS6493"/>
    </row>
    <row r="6494" spans="44:45">
      <c r="AR6494"/>
      <c r="AS6494"/>
    </row>
    <row r="6495" spans="44:45">
      <c r="AR6495"/>
      <c r="AS6495"/>
    </row>
    <row r="6496" spans="44:45">
      <c r="AR6496"/>
      <c r="AS6496"/>
    </row>
    <row r="6497" spans="44:45">
      <c r="AR6497"/>
      <c r="AS6497"/>
    </row>
    <row r="6498" spans="44:45">
      <c r="AR6498"/>
      <c r="AS6498"/>
    </row>
    <row r="6499" spans="44:45">
      <c r="AR6499"/>
      <c r="AS6499"/>
    </row>
    <row r="6500" spans="44:45">
      <c r="AR6500"/>
      <c r="AS6500"/>
    </row>
    <row r="6501" spans="44:45">
      <c r="AR6501"/>
      <c r="AS6501"/>
    </row>
    <row r="6502" spans="44:45">
      <c r="AR6502"/>
      <c r="AS6502"/>
    </row>
    <row r="6503" spans="44:45">
      <c r="AR6503"/>
      <c r="AS6503"/>
    </row>
    <row r="6504" spans="44:45">
      <c r="AR6504"/>
      <c r="AS6504"/>
    </row>
    <row r="6505" spans="44:45">
      <c r="AR6505"/>
      <c r="AS6505"/>
    </row>
    <row r="6506" spans="44:45">
      <c r="AR6506"/>
      <c r="AS6506"/>
    </row>
    <row r="6507" spans="44:45">
      <c r="AR6507"/>
      <c r="AS6507"/>
    </row>
    <row r="6508" spans="44:45">
      <c r="AR6508"/>
      <c r="AS6508"/>
    </row>
    <row r="6509" spans="44:45">
      <c r="AR6509"/>
      <c r="AS6509"/>
    </row>
    <row r="6510" spans="44:45">
      <c r="AR6510"/>
      <c r="AS6510"/>
    </row>
    <row r="6511" spans="44:45">
      <c r="AR6511"/>
      <c r="AS6511"/>
    </row>
    <row r="6512" spans="44:45">
      <c r="AR6512"/>
      <c r="AS6512"/>
    </row>
    <row r="6513" spans="44:45">
      <c r="AR6513"/>
      <c r="AS6513"/>
    </row>
    <row r="6514" spans="44:45">
      <c r="AR6514"/>
      <c r="AS6514"/>
    </row>
    <row r="6515" spans="44:45">
      <c r="AR6515"/>
      <c r="AS6515"/>
    </row>
    <row r="6516" spans="44:45">
      <c r="AR6516"/>
      <c r="AS6516"/>
    </row>
    <row r="6517" spans="44:45">
      <c r="AR6517"/>
      <c r="AS6517"/>
    </row>
    <row r="6518" spans="44:45">
      <c r="AR6518"/>
      <c r="AS6518"/>
    </row>
    <row r="6519" spans="44:45">
      <c r="AR6519"/>
      <c r="AS6519"/>
    </row>
    <row r="6520" spans="44:45">
      <c r="AR6520"/>
      <c r="AS6520"/>
    </row>
    <row r="6521" spans="44:45">
      <c r="AR6521"/>
      <c r="AS6521"/>
    </row>
    <row r="6522" spans="44:45">
      <c r="AR6522"/>
      <c r="AS6522"/>
    </row>
    <row r="6523" spans="44:45">
      <c r="AR6523"/>
      <c r="AS6523"/>
    </row>
    <row r="6524" spans="44:45">
      <c r="AR6524"/>
      <c r="AS6524"/>
    </row>
    <row r="6525" spans="44:45">
      <c r="AR6525"/>
      <c r="AS6525"/>
    </row>
    <row r="6526" spans="44:45">
      <c r="AR6526"/>
      <c r="AS6526"/>
    </row>
    <row r="6527" spans="44:45">
      <c r="AR6527"/>
      <c r="AS6527"/>
    </row>
    <row r="6528" spans="44:45">
      <c r="AR6528"/>
      <c r="AS6528"/>
    </row>
    <row r="6529" spans="44:45">
      <c r="AR6529"/>
      <c r="AS6529"/>
    </row>
    <row r="6530" spans="44:45">
      <c r="AR6530"/>
      <c r="AS6530"/>
    </row>
    <row r="6531" spans="44:45">
      <c r="AR6531"/>
      <c r="AS6531"/>
    </row>
    <row r="6532" spans="44:45">
      <c r="AR6532"/>
      <c r="AS6532"/>
    </row>
    <row r="6533" spans="44:45">
      <c r="AR6533"/>
      <c r="AS6533"/>
    </row>
    <row r="6534" spans="44:45">
      <c r="AR6534"/>
      <c r="AS6534"/>
    </row>
    <row r="6535" spans="44:45">
      <c r="AR6535"/>
      <c r="AS6535"/>
    </row>
    <row r="6536" spans="44:45">
      <c r="AR6536"/>
      <c r="AS6536"/>
    </row>
    <row r="6537" spans="44:45">
      <c r="AR6537"/>
      <c r="AS6537"/>
    </row>
    <row r="6538" spans="44:45">
      <c r="AR6538"/>
      <c r="AS6538"/>
    </row>
    <row r="6539" spans="44:45">
      <c r="AR6539"/>
      <c r="AS6539"/>
    </row>
    <row r="6540" spans="44:45">
      <c r="AR6540"/>
      <c r="AS6540"/>
    </row>
    <row r="6541" spans="44:45">
      <c r="AR6541"/>
      <c r="AS6541"/>
    </row>
    <row r="6542" spans="44:45">
      <c r="AR6542"/>
      <c r="AS6542"/>
    </row>
    <row r="6543" spans="44:45">
      <c r="AR6543"/>
      <c r="AS6543"/>
    </row>
    <row r="6544" spans="44:45">
      <c r="AR6544"/>
      <c r="AS6544"/>
    </row>
    <row r="6545" spans="44:45">
      <c r="AR6545"/>
      <c r="AS6545"/>
    </row>
    <row r="6546" spans="44:45">
      <c r="AR6546"/>
      <c r="AS6546"/>
    </row>
    <row r="6547" spans="44:45">
      <c r="AR6547"/>
      <c r="AS6547"/>
    </row>
    <row r="6548" spans="44:45">
      <c r="AR6548"/>
      <c r="AS6548"/>
    </row>
    <row r="6549" spans="44:45">
      <c r="AR6549"/>
      <c r="AS6549"/>
    </row>
    <row r="6550" spans="44:45">
      <c r="AR6550"/>
      <c r="AS6550"/>
    </row>
    <row r="6551" spans="44:45">
      <c r="AR6551"/>
      <c r="AS6551"/>
    </row>
    <row r="6552" spans="44:45">
      <c r="AR6552"/>
      <c r="AS6552"/>
    </row>
    <row r="6553" spans="44:45">
      <c r="AR6553"/>
      <c r="AS6553"/>
    </row>
    <row r="6554" spans="44:45">
      <c r="AR6554"/>
      <c r="AS6554"/>
    </row>
    <row r="6555" spans="44:45">
      <c r="AR6555"/>
      <c r="AS6555"/>
    </row>
    <row r="6556" spans="44:45">
      <c r="AR6556"/>
      <c r="AS6556"/>
    </row>
    <row r="6557" spans="44:45">
      <c r="AR6557"/>
      <c r="AS6557"/>
    </row>
    <row r="6558" spans="44:45">
      <c r="AR6558"/>
      <c r="AS6558"/>
    </row>
    <row r="6559" spans="44:45">
      <c r="AR6559"/>
      <c r="AS6559"/>
    </row>
    <row r="6560" spans="44:45">
      <c r="AR6560"/>
      <c r="AS6560"/>
    </row>
    <row r="6561" spans="44:45">
      <c r="AR6561"/>
      <c r="AS6561"/>
    </row>
    <row r="6562" spans="44:45">
      <c r="AR6562"/>
      <c r="AS6562"/>
    </row>
    <row r="6563" spans="44:45">
      <c r="AR6563"/>
      <c r="AS6563"/>
    </row>
    <row r="6564" spans="44:45">
      <c r="AR6564"/>
      <c r="AS6564"/>
    </row>
    <row r="6565" spans="44:45">
      <c r="AR6565"/>
      <c r="AS6565"/>
    </row>
    <row r="6566" spans="44:45">
      <c r="AR6566"/>
      <c r="AS6566"/>
    </row>
    <row r="6567" spans="44:45">
      <c r="AR6567"/>
      <c r="AS6567"/>
    </row>
    <row r="6568" spans="44:45">
      <c r="AR6568"/>
      <c r="AS6568"/>
    </row>
    <row r="6569" spans="44:45">
      <c r="AR6569"/>
      <c r="AS6569"/>
    </row>
    <row r="6570" spans="44:45">
      <c r="AR6570"/>
      <c r="AS6570"/>
    </row>
    <row r="6571" spans="44:45">
      <c r="AR6571"/>
      <c r="AS6571"/>
    </row>
    <row r="6572" spans="44:45">
      <c r="AR6572"/>
      <c r="AS6572"/>
    </row>
    <row r="6573" spans="44:45">
      <c r="AR6573"/>
      <c r="AS6573"/>
    </row>
    <row r="6574" spans="44:45">
      <c r="AR6574"/>
      <c r="AS6574"/>
    </row>
    <row r="6575" spans="44:45">
      <c r="AR6575"/>
      <c r="AS6575"/>
    </row>
    <row r="6576" spans="44:45">
      <c r="AR6576"/>
      <c r="AS6576"/>
    </row>
    <row r="6577" spans="44:45">
      <c r="AR6577"/>
      <c r="AS6577"/>
    </row>
    <row r="6578" spans="44:45">
      <c r="AR6578"/>
      <c r="AS6578"/>
    </row>
    <row r="6579" spans="44:45">
      <c r="AR6579"/>
      <c r="AS6579"/>
    </row>
    <row r="6580" spans="44:45">
      <c r="AR6580"/>
      <c r="AS6580"/>
    </row>
    <row r="6581" spans="44:45">
      <c r="AR6581"/>
      <c r="AS6581"/>
    </row>
    <row r="6582" spans="44:45">
      <c r="AR6582"/>
      <c r="AS6582"/>
    </row>
    <row r="6583" spans="44:45">
      <c r="AR6583"/>
      <c r="AS6583"/>
    </row>
    <row r="6584" spans="44:45">
      <c r="AR6584"/>
      <c r="AS6584"/>
    </row>
    <row r="6585" spans="44:45">
      <c r="AR6585"/>
      <c r="AS6585"/>
    </row>
    <row r="6586" spans="44:45">
      <c r="AR6586"/>
      <c r="AS6586"/>
    </row>
    <row r="6587" spans="44:45">
      <c r="AR6587"/>
      <c r="AS6587"/>
    </row>
    <row r="6588" spans="44:45">
      <c r="AR6588"/>
      <c r="AS6588"/>
    </row>
    <row r="6589" spans="44:45">
      <c r="AR6589"/>
      <c r="AS6589"/>
    </row>
    <row r="6590" spans="44:45">
      <c r="AR6590"/>
      <c r="AS6590"/>
    </row>
    <row r="6591" spans="44:45">
      <c r="AR6591"/>
      <c r="AS6591"/>
    </row>
    <row r="6592" spans="44:45">
      <c r="AR6592"/>
      <c r="AS6592"/>
    </row>
    <row r="6593" spans="44:45">
      <c r="AR6593"/>
      <c r="AS6593"/>
    </row>
    <row r="6594" spans="44:45">
      <c r="AR6594"/>
      <c r="AS6594"/>
    </row>
    <row r="6595" spans="44:45">
      <c r="AR6595"/>
      <c r="AS6595"/>
    </row>
    <row r="6596" spans="44:45">
      <c r="AR6596"/>
      <c r="AS6596"/>
    </row>
    <row r="6597" spans="44:45">
      <c r="AR6597"/>
      <c r="AS6597"/>
    </row>
    <row r="6598" spans="44:45">
      <c r="AR6598"/>
      <c r="AS6598"/>
    </row>
    <row r="6599" spans="44:45">
      <c r="AR6599"/>
      <c r="AS6599"/>
    </row>
    <row r="6600" spans="44:45">
      <c r="AR6600"/>
      <c r="AS6600"/>
    </row>
    <row r="6601" spans="44:45">
      <c r="AR6601"/>
      <c r="AS6601"/>
    </row>
    <row r="6602" spans="44:45">
      <c r="AR6602"/>
      <c r="AS6602"/>
    </row>
    <row r="6603" spans="44:45">
      <c r="AR6603"/>
      <c r="AS6603"/>
    </row>
    <row r="6604" spans="44:45">
      <c r="AR6604"/>
      <c r="AS6604"/>
    </row>
    <row r="6605" spans="44:45">
      <c r="AR6605"/>
      <c r="AS6605"/>
    </row>
    <row r="6606" spans="44:45">
      <c r="AR6606"/>
      <c r="AS6606"/>
    </row>
    <row r="6607" spans="44:45">
      <c r="AR6607"/>
      <c r="AS6607"/>
    </row>
    <row r="6608" spans="44:45">
      <c r="AR6608"/>
      <c r="AS6608"/>
    </row>
    <row r="6609" spans="44:45">
      <c r="AR6609"/>
      <c r="AS6609"/>
    </row>
    <row r="6610" spans="44:45">
      <c r="AR6610"/>
      <c r="AS6610"/>
    </row>
    <row r="6611" spans="44:45">
      <c r="AR6611"/>
      <c r="AS6611"/>
    </row>
    <row r="6612" spans="44:45">
      <c r="AR6612"/>
      <c r="AS6612"/>
    </row>
    <row r="6613" spans="44:45">
      <c r="AR6613"/>
      <c r="AS6613"/>
    </row>
    <row r="6614" spans="44:45">
      <c r="AR6614"/>
      <c r="AS6614"/>
    </row>
    <row r="6615" spans="44:45">
      <c r="AR6615"/>
      <c r="AS6615"/>
    </row>
    <row r="6616" spans="44:45">
      <c r="AR6616"/>
      <c r="AS6616"/>
    </row>
    <row r="6617" spans="44:45">
      <c r="AR6617"/>
      <c r="AS6617"/>
    </row>
    <row r="6618" spans="44:45">
      <c r="AR6618"/>
      <c r="AS6618"/>
    </row>
    <row r="6619" spans="44:45">
      <c r="AR6619"/>
      <c r="AS6619"/>
    </row>
    <row r="6620" spans="44:45">
      <c r="AR6620"/>
      <c r="AS6620"/>
    </row>
    <row r="6621" spans="44:45">
      <c r="AR6621"/>
      <c r="AS6621"/>
    </row>
    <row r="6622" spans="44:45">
      <c r="AR6622"/>
      <c r="AS6622"/>
    </row>
    <row r="6623" spans="44:45">
      <c r="AR6623"/>
      <c r="AS6623"/>
    </row>
    <row r="6624" spans="44:45">
      <c r="AR6624"/>
      <c r="AS6624"/>
    </row>
    <row r="6625" spans="44:45">
      <c r="AR6625"/>
      <c r="AS6625"/>
    </row>
    <row r="6626" spans="44:45">
      <c r="AR6626"/>
      <c r="AS6626"/>
    </row>
    <row r="6627" spans="44:45">
      <c r="AR6627"/>
      <c r="AS6627"/>
    </row>
    <row r="6628" spans="44:45">
      <c r="AR6628"/>
      <c r="AS6628"/>
    </row>
    <row r="6629" spans="44:45">
      <c r="AR6629"/>
      <c r="AS6629"/>
    </row>
    <row r="6630" spans="44:45">
      <c r="AR6630"/>
      <c r="AS6630"/>
    </row>
    <row r="6631" spans="44:45">
      <c r="AR6631"/>
      <c r="AS6631"/>
    </row>
    <row r="6632" spans="44:45">
      <c r="AR6632"/>
      <c r="AS6632"/>
    </row>
    <row r="6633" spans="44:45">
      <c r="AR6633"/>
      <c r="AS6633"/>
    </row>
    <row r="6634" spans="44:45">
      <c r="AR6634"/>
      <c r="AS6634"/>
    </row>
    <row r="6635" spans="44:45">
      <c r="AR6635"/>
      <c r="AS6635"/>
    </row>
    <row r="6636" spans="44:45">
      <c r="AR6636"/>
      <c r="AS6636"/>
    </row>
    <row r="6637" spans="44:45">
      <c r="AR6637"/>
      <c r="AS6637"/>
    </row>
    <row r="6638" spans="44:45">
      <c r="AR6638"/>
      <c r="AS6638"/>
    </row>
    <row r="6639" spans="44:45">
      <c r="AR6639"/>
      <c r="AS6639"/>
    </row>
    <row r="6640" spans="44:45">
      <c r="AR6640"/>
      <c r="AS6640"/>
    </row>
    <row r="6641" spans="44:45">
      <c r="AR6641"/>
      <c r="AS6641"/>
    </row>
    <row r="6642" spans="44:45">
      <c r="AR6642"/>
      <c r="AS6642"/>
    </row>
    <row r="6643" spans="44:45">
      <c r="AR6643"/>
      <c r="AS6643"/>
    </row>
    <row r="6644" spans="44:45">
      <c r="AR6644"/>
      <c r="AS6644"/>
    </row>
    <row r="6645" spans="44:45">
      <c r="AR6645"/>
      <c r="AS6645"/>
    </row>
    <row r="6646" spans="44:45">
      <c r="AR6646"/>
      <c r="AS6646"/>
    </row>
    <row r="6647" spans="44:45">
      <c r="AR6647"/>
      <c r="AS6647"/>
    </row>
    <row r="6648" spans="44:45">
      <c r="AR6648"/>
      <c r="AS6648"/>
    </row>
    <row r="6649" spans="44:45">
      <c r="AR6649"/>
      <c r="AS6649"/>
    </row>
    <row r="6650" spans="44:45">
      <c r="AR6650"/>
      <c r="AS6650"/>
    </row>
    <row r="6651" spans="44:45">
      <c r="AR6651"/>
      <c r="AS6651"/>
    </row>
    <row r="6652" spans="44:45">
      <c r="AR6652"/>
      <c r="AS6652"/>
    </row>
    <row r="6653" spans="44:45">
      <c r="AR6653"/>
      <c r="AS6653"/>
    </row>
    <row r="6654" spans="44:45">
      <c r="AR6654"/>
      <c r="AS6654"/>
    </row>
    <row r="6655" spans="44:45">
      <c r="AR6655"/>
      <c r="AS6655"/>
    </row>
    <row r="6656" spans="44:45">
      <c r="AR6656"/>
      <c r="AS6656"/>
    </row>
    <row r="6657" spans="44:45">
      <c r="AR6657"/>
      <c r="AS6657"/>
    </row>
    <row r="6658" spans="44:45">
      <c r="AR6658"/>
      <c r="AS6658"/>
    </row>
    <row r="6659" spans="44:45">
      <c r="AR6659"/>
      <c r="AS6659"/>
    </row>
    <row r="6660" spans="44:45">
      <c r="AR6660"/>
      <c r="AS6660"/>
    </row>
    <row r="6661" spans="44:45">
      <c r="AR6661"/>
      <c r="AS6661"/>
    </row>
    <row r="6662" spans="44:45">
      <c r="AR6662"/>
      <c r="AS6662"/>
    </row>
    <row r="6663" spans="44:45">
      <c r="AR6663"/>
      <c r="AS6663"/>
    </row>
    <row r="6664" spans="44:45">
      <c r="AR6664"/>
      <c r="AS6664"/>
    </row>
    <row r="6665" spans="44:45">
      <c r="AR6665"/>
      <c r="AS6665"/>
    </row>
    <row r="6666" spans="44:45">
      <c r="AR6666"/>
      <c r="AS6666"/>
    </row>
    <row r="6667" spans="44:45">
      <c r="AR6667"/>
      <c r="AS6667"/>
    </row>
    <row r="6668" spans="44:45">
      <c r="AR6668"/>
      <c r="AS6668"/>
    </row>
    <row r="6669" spans="44:45">
      <c r="AR6669"/>
      <c r="AS6669"/>
    </row>
    <row r="6670" spans="44:45">
      <c r="AR6670"/>
      <c r="AS6670"/>
    </row>
    <row r="6671" spans="44:45">
      <c r="AR6671"/>
      <c r="AS6671"/>
    </row>
    <row r="6672" spans="44:45">
      <c r="AR6672"/>
      <c r="AS6672"/>
    </row>
    <row r="6673" spans="44:45">
      <c r="AR6673"/>
      <c r="AS6673"/>
    </row>
    <row r="6674" spans="44:45">
      <c r="AR6674"/>
      <c r="AS6674"/>
    </row>
    <row r="6675" spans="44:45">
      <c r="AR6675"/>
      <c r="AS6675"/>
    </row>
    <row r="6676" spans="44:45">
      <c r="AR6676"/>
      <c r="AS6676"/>
    </row>
    <row r="6677" spans="44:45">
      <c r="AR6677"/>
      <c r="AS6677"/>
    </row>
    <row r="6678" spans="44:45">
      <c r="AR6678"/>
      <c r="AS6678"/>
    </row>
    <row r="6679" spans="44:45">
      <c r="AR6679"/>
      <c r="AS6679"/>
    </row>
    <row r="6680" spans="44:45">
      <c r="AR6680"/>
      <c r="AS6680"/>
    </row>
    <row r="6681" spans="44:45">
      <c r="AR6681"/>
      <c r="AS6681"/>
    </row>
    <row r="6682" spans="44:45">
      <c r="AR6682"/>
      <c r="AS6682"/>
    </row>
    <row r="6683" spans="44:45">
      <c r="AR6683"/>
      <c r="AS6683"/>
    </row>
    <row r="6684" spans="44:45">
      <c r="AR6684"/>
      <c r="AS6684"/>
    </row>
    <row r="6685" spans="44:45">
      <c r="AR6685"/>
      <c r="AS6685"/>
    </row>
    <row r="6686" spans="44:45">
      <c r="AR6686"/>
      <c r="AS6686"/>
    </row>
    <row r="6687" spans="44:45">
      <c r="AR6687"/>
      <c r="AS6687"/>
    </row>
    <row r="6688" spans="44:45">
      <c r="AR6688"/>
      <c r="AS6688"/>
    </row>
    <row r="6689" spans="44:45">
      <c r="AR6689"/>
      <c r="AS6689"/>
    </row>
    <row r="6690" spans="44:45">
      <c r="AR6690"/>
      <c r="AS6690"/>
    </row>
    <row r="6691" spans="44:45">
      <c r="AR6691"/>
      <c r="AS6691"/>
    </row>
    <row r="6692" spans="44:45">
      <c r="AR6692"/>
      <c r="AS6692"/>
    </row>
    <row r="6693" spans="44:45">
      <c r="AR6693"/>
      <c r="AS6693"/>
    </row>
    <row r="6694" spans="44:45">
      <c r="AR6694"/>
      <c r="AS6694"/>
    </row>
    <row r="6695" spans="44:45">
      <c r="AR6695"/>
      <c r="AS6695"/>
    </row>
    <row r="6696" spans="44:45">
      <c r="AR6696"/>
      <c r="AS6696"/>
    </row>
    <row r="6697" spans="44:45">
      <c r="AR6697"/>
      <c r="AS6697"/>
    </row>
    <row r="6698" spans="44:45">
      <c r="AR6698"/>
      <c r="AS6698"/>
    </row>
    <row r="6699" spans="44:45">
      <c r="AR6699"/>
      <c r="AS6699"/>
    </row>
    <row r="6700" spans="44:45">
      <c r="AR6700"/>
      <c r="AS6700"/>
    </row>
    <row r="6701" spans="44:45">
      <c r="AR6701"/>
      <c r="AS6701"/>
    </row>
    <row r="6702" spans="44:45">
      <c r="AR6702"/>
      <c r="AS6702"/>
    </row>
    <row r="6703" spans="44:45">
      <c r="AR6703"/>
      <c r="AS6703"/>
    </row>
    <row r="6704" spans="44:45">
      <c r="AR6704"/>
      <c r="AS6704"/>
    </row>
    <row r="6705" spans="44:45">
      <c r="AR6705"/>
      <c r="AS6705"/>
    </row>
    <row r="6706" spans="44:45">
      <c r="AR6706"/>
      <c r="AS6706"/>
    </row>
    <row r="6707" spans="44:45">
      <c r="AR6707"/>
      <c r="AS6707"/>
    </row>
    <row r="6708" spans="44:45">
      <c r="AR6708"/>
      <c r="AS6708"/>
    </row>
    <row r="6709" spans="44:45">
      <c r="AR6709"/>
      <c r="AS6709"/>
    </row>
    <row r="6710" spans="44:45">
      <c r="AR6710"/>
      <c r="AS6710"/>
    </row>
    <row r="6711" spans="44:45">
      <c r="AR6711"/>
      <c r="AS6711"/>
    </row>
    <row r="6712" spans="44:45">
      <c r="AR6712"/>
      <c r="AS6712"/>
    </row>
    <row r="6713" spans="44:45">
      <c r="AR6713"/>
      <c r="AS6713"/>
    </row>
    <row r="6714" spans="44:45">
      <c r="AR6714"/>
      <c r="AS6714"/>
    </row>
    <row r="6715" spans="44:45">
      <c r="AR6715"/>
      <c r="AS6715"/>
    </row>
    <row r="6716" spans="44:45">
      <c r="AR6716"/>
      <c r="AS6716"/>
    </row>
    <row r="6717" spans="44:45">
      <c r="AR6717"/>
      <c r="AS6717"/>
    </row>
    <row r="6718" spans="44:45">
      <c r="AR6718"/>
      <c r="AS6718"/>
    </row>
    <row r="6719" spans="44:45">
      <c r="AR6719"/>
      <c r="AS6719"/>
    </row>
    <row r="6720" spans="44:45">
      <c r="AR6720"/>
      <c r="AS6720"/>
    </row>
    <row r="6721" spans="44:45">
      <c r="AR6721"/>
      <c r="AS6721"/>
    </row>
    <row r="6722" spans="44:45">
      <c r="AR6722"/>
      <c r="AS6722"/>
    </row>
    <row r="6723" spans="44:45">
      <c r="AR6723"/>
      <c r="AS6723"/>
    </row>
    <row r="6724" spans="44:45">
      <c r="AR6724"/>
      <c r="AS6724"/>
    </row>
    <row r="6725" spans="44:45">
      <c r="AR6725"/>
      <c r="AS6725"/>
    </row>
    <row r="6726" spans="44:45">
      <c r="AR6726"/>
      <c r="AS6726"/>
    </row>
    <row r="6727" spans="44:45">
      <c r="AR6727"/>
      <c r="AS6727"/>
    </row>
    <row r="6728" spans="44:45">
      <c r="AR6728"/>
      <c r="AS6728"/>
    </row>
    <row r="6729" spans="44:45">
      <c r="AR6729"/>
      <c r="AS6729"/>
    </row>
    <row r="6730" spans="44:45">
      <c r="AR6730"/>
      <c r="AS6730"/>
    </row>
    <row r="6731" spans="44:45">
      <c r="AR6731"/>
      <c r="AS6731"/>
    </row>
    <row r="6732" spans="44:45">
      <c r="AR6732"/>
      <c r="AS6732"/>
    </row>
    <row r="6733" spans="44:45">
      <c r="AR6733"/>
      <c r="AS6733"/>
    </row>
    <row r="6734" spans="44:45">
      <c r="AR6734"/>
      <c r="AS6734"/>
    </row>
    <row r="6735" spans="44:45">
      <c r="AR6735"/>
      <c r="AS6735"/>
    </row>
    <row r="6736" spans="44:45">
      <c r="AR6736"/>
      <c r="AS6736"/>
    </row>
    <row r="6737" spans="44:45">
      <c r="AR6737"/>
      <c r="AS6737"/>
    </row>
    <row r="6738" spans="44:45">
      <c r="AR6738"/>
      <c r="AS6738"/>
    </row>
    <row r="6739" spans="44:45">
      <c r="AR6739"/>
      <c r="AS6739"/>
    </row>
    <row r="6740" spans="44:45">
      <c r="AR6740"/>
      <c r="AS6740"/>
    </row>
    <row r="6741" spans="44:45">
      <c r="AR6741"/>
      <c r="AS6741"/>
    </row>
    <row r="6742" spans="44:45">
      <c r="AR6742"/>
      <c r="AS6742"/>
    </row>
    <row r="6743" spans="44:45">
      <c r="AR6743"/>
      <c r="AS6743"/>
    </row>
    <row r="6744" spans="44:45">
      <c r="AR6744"/>
      <c r="AS6744"/>
    </row>
    <row r="6745" spans="44:45">
      <c r="AR6745"/>
      <c r="AS6745"/>
    </row>
    <row r="6746" spans="44:45">
      <c r="AR6746"/>
      <c r="AS6746"/>
    </row>
    <row r="6747" spans="44:45">
      <c r="AR6747"/>
      <c r="AS6747"/>
    </row>
    <row r="6748" spans="44:45">
      <c r="AR6748"/>
      <c r="AS6748"/>
    </row>
    <row r="6749" spans="44:45">
      <c r="AR6749"/>
      <c r="AS6749"/>
    </row>
    <row r="6750" spans="44:45">
      <c r="AR6750"/>
      <c r="AS6750"/>
    </row>
    <row r="6751" spans="44:45">
      <c r="AR6751"/>
      <c r="AS6751"/>
    </row>
    <row r="6752" spans="44:45">
      <c r="AR6752"/>
      <c r="AS6752"/>
    </row>
    <row r="6753" spans="44:45">
      <c r="AR6753"/>
      <c r="AS6753"/>
    </row>
    <row r="6754" spans="44:45">
      <c r="AR6754"/>
      <c r="AS6754"/>
    </row>
    <row r="6755" spans="44:45">
      <c r="AR6755"/>
      <c r="AS6755"/>
    </row>
    <row r="6756" spans="44:45">
      <c r="AR6756"/>
      <c r="AS6756"/>
    </row>
    <row r="6757" spans="44:45">
      <c r="AR6757"/>
      <c r="AS6757"/>
    </row>
    <row r="6758" spans="44:45">
      <c r="AR6758"/>
      <c r="AS6758"/>
    </row>
    <row r="6759" spans="44:45">
      <c r="AR6759"/>
      <c r="AS6759"/>
    </row>
    <row r="6760" spans="44:45">
      <c r="AR6760"/>
      <c r="AS6760"/>
    </row>
    <row r="6761" spans="44:45">
      <c r="AR6761"/>
      <c r="AS6761"/>
    </row>
    <row r="6762" spans="44:45">
      <c r="AR6762"/>
      <c r="AS6762"/>
    </row>
    <row r="6763" spans="44:45">
      <c r="AR6763"/>
      <c r="AS6763"/>
    </row>
    <row r="6764" spans="44:45">
      <c r="AR6764"/>
      <c r="AS6764"/>
    </row>
    <row r="6765" spans="44:45">
      <c r="AR6765"/>
      <c r="AS6765"/>
    </row>
    <row r="6766" spans="44:45">
      <c r="AR6766"/>
      <c r="AS6766"/>
    </row>
    <row r="6767" spans="44:45">
      <c r="AR6767"/>
      <c r="AS6767"/>
    </row>
    <row r="6768" spans="44:45">
      <c r="AR6768"/>
      <c r="AS6768"/>
    </row>
    <row r="6769" spans="44:45">
      <c r="AR6769"/>
      <c r="AS6769"/>
    </row>
    <row r="6770" spans="44:45">
      <c r="AR6770"/>
      <c r="AS6770"/>
    </row>
    <row r="6771" spans="44:45">
      <c r="AR6771"/>
      <c r="AS6771"/>
    </row>
    <row r="6772" spans="44:45">
      <c r="AR6772"/>
      <c r="AS6772"/>
    </row>
    <row r="6773" spans="44:45">
      <c r="AR6773"/>
      <c r="AS6773"/>
    </row>
    <row r="6774" spans="44:45">
      <c r="AR6774"/>
      <c r="AS6774"/>
    </row>
    <row r="6775" spans="44:45">
      <c r="AR6775"/>
      <c r="AS6775"/>
    </row>
    <row r="6776" spans="44:45">
      <c r="AR6776"/>
      <c r="AS6776"/>
    </row>
    <row r="6777" spans="44:45">
      <c r="AR6777"/>
      <c r="AS6777"/>
    </row>
    <row r="6778" spans="44:45">
      <c r="AR6778"/>
      <c r="AS6778"/>
    </row>
    <row r="6779" spans="44:45">
      <c r="AR6779"/>
      <c r="AS6779"/>
    </row>
    <row r="6780" spans="44:45">
      <c r="AR6780"/>
      <c r="AS6780"/>
    </row>
    <row r="6781" spans="44:45">
      <c r="AR6781"/>
      <c r="AS6781"/>
    </row>
    <row r="6782" spans="44:45">
      <c r="AR6782"/>
      <c r="AS6782"/>
    </row>
    <row r="6783" spans="44:45">
      <c r="AR6783"/>
      <c r="AS6783"/>
    </row>
    <row r="6784" spans="44:45">
      <c r="AR6784"/>
      <c r="AS6784"/>
    </row>
    <row r="6785" spans="44:45">
      <c r="AR6785"/>
      <c r="AS6785"/>
    </row>
    <row r="6786" spans="44:45">
      <c r="AR6786"/>
      <c r="AS6786"/>
    </row>
    <row r="6787" spans="44:45">
      <c r="AR6787"/>
      <c r="AS6787"/>
    </row>
    <row r="6788" spans="44:45">
      <c r="AR6788"/>
      <c r="AS6788"/>
    </row>
    <row r="6789" spans="44:45">
      <c r="AR6789"/>
      <c r="AS6789"/>
    </row>
    <row r="6790" spans="44:45">
      <c r="AR6790"/>
      <c r="AS6790"/>
    </row>
    <row r="6791" spans="44:45">
      <c r="AR6791"/>
      <c r="AS6791"/>
    </row>
    <row r="6792" spans="44:45">
      <c r="AR6792"/>
      <c r="AS6792"/>
    </row>
    <row r="6793" spans="44:45">
      <c r="AR6793"/>
      <c r="AS6793"/>
    </row>
    <row r="6794" spans="44:45">
      <c r="AR6794"/>
      <c r="AS6794"/>
    </row>
    <row r="6795" spans="44:45">
      <c r="AR6795"/>
      <c r="AS6795"/>
    </row>
    <row r="6796" spans="44:45">
      <c r="AR6796"/>
      <c r="AS6796"/>
    </row>
    <row r="6797" spans="44:45">
      <c r="AR6797"/>
      <c r="AS6797"/>
    </row>
    <row r="6798" spans="44:45">
      <c r="AR6798"/>
      <c r="AS6798"/>
    </row>
    <row r="6799" spans="44:45">
      <c r="AR6799"/>
      <c r="AS6799"/>
    </row>
    <row r="6800" spans="44:45">
      <c r="AR6800"/>
      <c r="AS6800"/>
    </row>
    <row r="6801" spans="44:45">
      <c r="AR6801"/>
      <c r="AS6801"/>
    </row>
    <row r="6802" spans="44:45">
      <c r="AR6802"/>
      <c r="AS6802"/>
    </row>
    <row r="6803" spans="44:45">
      <c r="AR6803"/>
      <c r="AS6803"/>
    </row>
    <row r="6804" spans="44:45">
      <c r="AR6804"/>
      <c r="AS6804"/>
    </row>
    <row r="6805" spans="44:45">
      <c r="AR6805"/>
      <c r="AS6805"/>
    </row>
    <row r="6806" spans="44:45">
      <c r="AR6806"/>
      <c r="AS6806"/>
    </row>
    <row r="6807" spans="44:45">
      <c r="AR6807"/>
      <c r="AS6807"/>
    </row>
    <row r="6808" spans="44:45">
      <c r="AR6808"/>
      <c r="AS6808"/>
    </row>
    <row r="6809" spans="44:45">
      <c r="AR6809"/>
      <c r="AS6809"/>
    </row>
    <row r="6810" spans="44:45">
      <c r="AR6810"/>
      <c r="AS6810"/>
    </row>
    <row r="6811" spans="44:45">
      <c r="AR6811"/>
      <c r="AS6811"/>
    </row>
    <row r="6812" spans="44:45">
      <c r="AR6812"/>
      <c r="AS6812"/>
    </row>
    <row r="6813" spans="44:45">
      <c r="AR6813"/>
      <c r="AS6813"/>
    </row>
    <row r="6814" spans="44:45">
      <c r="AR6814"/>
      <c r="AS6814"/>
    </row>
    <row r="6815" spans="44:45">
      <c r="AR6815"/>
      <c r="AS6815"/>
    </row>
    <row r="6816" spans="44:45">
      <c r="AR6816"/>
      <c r="AS6816"/>
    </row>
    <row r="6817" spans="44:45">
      <c r="AR6817"/>
      <c r="AS6817"/>
    </row>
    <row r="6818" spans="44:45">
      <c r="AR6818"/>
      <c r="AS6818"/>
    </row>
    <row r="6819" spans="44:45">
      <c r="AR6819"/>
      <c r="AS6819"/>
    </row>
    <row r="6820" spans="44:45">
      <c r="AR6820"/>
      <c r="AS6820"/>
    </row>
    <row r="6821" spans="44:45">
      <c r="AR6821"/>
      <c r="AS6821"/>
    </row>
    <row r="6822" spans="44:45">
      <c r="AR6822"/>
      <c r="AS6822"/>
    </row>
    <row r="6823" spans="44:45">
      <c r="AR6823"/>
      <c r="AS6823"/>
    </row>
    <row r="6824" spans="44:45">
      <c r="AR6824"/>
      <c r="AS6824"/>
    </row>
    <row r="6825" spans="44:45">
      <c r="AR6825"/>
      <c r="AS6825"/>
    </row>
    <row r="6826" spans="44:45">
      <c r="AR6826"/>
      <c r="AS6826"/>
    </row>
    <row r="6827" spans="44:45">
      <c r="AR6827"/>
      <c r="AS6827"/>
    </row>
    <row r="6828" spans="44:45">
      <c r="AR6828"/>
      <c r="AS6828"/>
    </row>
    <row r="6829" spans="44:45">
      <c r="AR6829"/>
      <c r="AS6829"/>
    </row>
    <row r="6830" spans="44:45">
      <c r="AR6830"/>
      <c r="AS6830"/>
    </row>
    <row r="6831" spans="44:45">
      <c r="AR6831"/>
      <c r="AS6831"/>
    </row>
    <row r="6832" spans="44:45">
      <c r="AR6832"/>
      <c r="AS6832"/>
    </row>
    <row r="6833" spans="44:45">
      <c r="AR6833"/>
      <c r="AS6833"/>
    </row>
    <row r="6834" spans="44:45">
      <c r="AR6834"/>
      <c r="AS6834"/>
    </row>
    <row r="6835" spans="44:45">
      <c r="AR6835"/>
      <c r="AS6835"/>
    </row>
    <row r="6836" spans="44:45">
      <c r="AR6836"/>
      <c r="AS6836"/>
    </row>
    <row r="6837" spans="44:45">
      <c r="AR6837"/>
      <c r="AS6837"/>
    </row>
    <row r="6838" spans="44:45">
      <c r="AR6838"/>
      <c r="AS6838"/>
    </row>
    <row r="6839" spans="44:45">
      <c r="AR6839"/>
      <c r="AS6839"/>
    </row>
    <row r="6840" spans="44:45">
      <c r="AR6840"/>
      <c r="AS6840"/>
    </row>
    <row r="6841" spans="44:45">
      <c r="AR6841"/>
      <c r="AS6841"/>
    </row>
    <row r="6842" spans="44:45">
      <c r="AR6842"/>
      <c r="AS6842"/>
    </row>
    <row r="6843" spans="44:45">
      <c r="AR6843"/>
      <c r="AS6843"/>
    </row>
    <row r="6844" spans="44:45">
      <c r="AR6844"/>
      <c r="AS6844"/>
    </row>
    <row r="6845" spans="44:45">
      <c r="AR6845"/>
      <c r="AS6845"/>
    </row>
    <row r="6846" spans="44:45">
      <c r="AR6846"/>
      <c r="AS6846"/>
    </row>
    <row r="6847" spans="44:45">
      <c r="AR6847"/>
      <c r="AS6847"/>
    </row>
    <row r="6848" spans="44:45">
      <c r="AR6848"/>
      <c r="AS6848"/>
    </row>
    <row r="6849" spans="44:45">
      <c r="AR6849"/>
      <c r="AS6849"/>
    </row>
    <row r="6850" spans="44:45">
      <c r="AR6850"/>
      <c r="AS6850"/>
    </row>
    <row r="6851" spans="44:45">
      <c r="AR6851"/>
      <c r="AS6851"/>
    </row>
    <row r="6852" spans="44:45">
      <c r="AR6852"/>
      <c r="AS6852"/>
    </row>
    <row r="6853" spans="44:45">
      <c r="AR6853"/>
      <c r="AS6853"/>
    </row>
    <row r="6854" spans="44:45">
      <c r="AR6854"/>
      <c r="AS6854"/>
    </row>
    <row r="6855" spans="44:45">
      <c r="AR6855"/>
      <c r="AS6855"/>
    </row>
    <row r="6856" spans="44:45">
      <c r="AR6856"/>
      <c r="AS6856"/>
    </row>
    <row r="6857" spans="44:45">
      <c r="AR6857"/>
      <c r="AS6857"/>
    </row>
    <row r="6858" spans="44:45">
      <c r="AR6858"/>
      <c r="AS6858"/>
    </row>
    <row r="6859" spans="44:45">
      <c r="AR6859"/>
      <c r="AS6859"/>
    </row>
    <row r="6860" spans="44:45">
      <c r="AR6860"/>
      <c r="AS6860"/>
    </row>
    <row r="6861" spans="44:45">
      <c r="AR6861"/>
      <c r="AS6861"/>
    </row>
    <row r="6862" spans="44:45">
      <c r="AR6862"/>
      <c r="AS6862"/>
    </row>
    <row r="6863" spans="44:45">
      <c r="AR6863"/>
      <c r="AS6863"/>
    </row>
    <row r="6864" spans="44:45">
      <c r="AR6864"/>
      <c r="AS6864"/>
    </row>
    <row r="6865" spans="44:45">
      <c r="AR6865"/>
      <c r="AS6865"/>
    </row>
    <row r="6866" spans="44:45">
      <c r="AR6866"/>
      <c r="AS6866"/>
    </row>
    <row r="6867" spans="44:45">
      <c r="AR6867"/>
      <c r="AS6867"/>
    </row>
    <row r="6868" spans="44:45">
      <c r="AR6868"/>
      <c r="AS6868"/>
    </row>
    <row r="6869" spans="44:45">
      <c r="AR6869"/>
      <c r="AS6869"/>
    </row>
    <row r="6870" spans="44:45">
      <c r="AR6870"/>
      <c r="AS6870"/>
    </row>
    <row r="6871" spans="44:45">
      <c r="AR6871"/>
      <c r="AS6871"/>
    </row>
    <row r="6872" spans="44:45">
      <c r="AR6872"/>
      <c r="AS6872"/>
    </row>
    <row r="6873" spans="44:45">
      <c r="AR6873"/>
      <c r="AS6873"/>
    </row>
    <row r="6874" spans="44:45">
      <c r="AR6874"/>
      <c r="AS6874"/>
    </row>
    <row r="6875" spans="44:45">
      <c r="AR6875"/>
      <c r="AS6875"/>
    </row>
    <row r="6876" spans="44:45">
      <c r="AR6876"/>
      <c r="AS6876"/>
    </row>
    <row r="6877" spans="44:45">
      <c r="AR6877"/>
      <c r="AS6877"/>
    </row>
    <row r="6878" spans="44:45">
      <c r="AR6878"/>
      <c r="AS6878"/>
    </row>
    <row r="6879" spans="44:45">
      <c r="AR6879"/>
      <c r="AS6879"/>
    </row>
    <row r="6880" spans="44:45">
      <c r="AR6880"/>
      <c r="AS6880"/>
    </row>
    <row r="6881" spans="44:45">
      <c r="AR6881"/>
      <c r="AS6881"/>
    </row>
    <row r="6882" spans="44:45">
      <c r="AR6882"/>
      <c r="AS6882"/>
    </row>
    <row r="6883" spans="44:45">
      <c r="AR6883"/>
      <c r="AS6883"/>
    </row>
    <row r="6884" spans="44:45">
      <c r="AR6884"/>
      <c r="AS6884"/>
    </row>
    <row r="6885" spans="44:45">
      <c r="AR6885"/>
      <c r="AS6885"/>
    </row>
    <row r="6886" spans="44:45">
      <c r="AR6886"/>
      <c r="AS6886"/>
    </row>
    <row r="6887" spans="44:45">
      <c r="AR6887"/>
      <c r="AS6887"/>
    </row>
    <row r="6888" spans="44:45">
      <c r="AR6888"/>
      <c r="AS6888"/>
    </row>
    <row r="6889" spans="44:45">
      <c r="AR6889"/>
      <c r="AS6889"/>
    </row>
    <row r="6890" spans="44:45">
      <c r="AR6890"/>
      <c r="AS6890"/>
    </row>
    <row r="6891" spans="44:45">
      <c r="AR6891"/>
      <c r="AS6891"/>
    </row>
    <row r="6892" spans="44:45">
      <c r="AR6892"/>
      <c r="AS6892"/>
    </row>
    <row r="6893" spans="44:45">
      <c r="AR6893"/>
      <c r="AS6893"/>
    </row>
    <row r="6894" spans="44:45">
      <c r="AR6894"/>
      <c r="AS6894"/>
    </row>
    <row r="6895" spans="44:45">
      <c r="AR6895"/>
      <c r="AS6895"/>
    </row>
    <row r="6896" spans="44:45">
      <c r="AR6896"/>
      <c r="AS6896"/>
    </row>
    <row r="6897" spans="44:45">
      <c r="AR6897"/>
      <c r="AS6897"/>
    </row>
    <row r="6898" spans="44:45">
      <c r="AR6898"/>
      <c r="AS6898"/>
    </row>
    <row r="6899" spans="44:45">
      <c r="AR6899"/>
      <c r="AS6899"/>
    </row>
    <row r="6900" spans="44:45">
      <c r="AR6900"/>
      <c r="AS6900"/>
    </row>
    <row r="6901" spans="44:45">
      <c r="AR6901"/>
      <c r="AS6901"/>
    </row>
    <row r="6902" spans="44:45">
      <c r="AR6902"/>
      <c r="AS6902"/>
    </row>
    <row r="6903" spans="44:45">
      <c r="AR6903"/>
      <c r="AS6903"/>
    </row>
    <row r="6904" spans="44:45">
      <c r="AR6904"/>
      <c r="AS6904"/>
    </row>
    <row r="6905" spans="44:45">
      <c r="AR6905"/>
      <c r="AS6905"/>
    </row>
    <row r="6906" spans="44:45">
      <c r="AR6906"/>
      <c r="AS6906"/>
    </row>
    <row r="6907" spans="44:45">
      <c r="AR6907"/>
      <c r="AS6907"/>
    </row>
    <row r="6908" spans="44:45">
      <c r="AR6908"/>
      <c r="AS6908"/>
    </row>
    <row r="6909" spans="44:45">
      <c r="AR6909"/>
      <c r="AS6909"/>
    </row>
    <row r="6910" spans="44:45">
      <c r="AR6910"/>
      <c r="AS6910"/>
    </row>
    <row r="6911" spans="44:45">
      <c r="AR6911"/>
      <c r="AS6911"/>
    </row>
    <row r="6912" spans="44:45">
      <c r="AR6912"/>
      <c r="AS6912"/>
    </row>
    <row r="6913" spans="44:45">
      <c r="AR6913"/>
      <c r="AS6913"/>
    </row>
    <row r="6914" spans="44:45">
      <c r="AR6914"/>
      <c r="AS6914"/>
    </row>
    <row r="6915" spans="44:45">
      <c r="AR6915"/>
      <c r="AS6915"/>
    </row>
    <row r="6916" spans="44:45">
      <c r="AR6916"/>
      <c r="AS6916"/>
    </row>
    <row r="6917" spans="44:45">
      <c r="AR6917"/>
      <c r="AS6917"/>
    </row>
    <row r="6918" spans="44:45">
      <c r="AR6918"/>
      <c r="AS6918"/>
    </row>
    <row r="6919" spans="44:45">
      <c r="AR6919"/>
      <c r="AS6919"/>
    </row>
    <row r="6920" spans="44:45">
      <c r="AR6920"/>
      <c r="AS6920"/>
    </row>
    <row r="6921" spans="44:45">
      <c r="AR6921"/>
      <c r="AS6921"/>
    </row>
    <row r="6922" spans="44:45">
      <c r="AR6922"/>
      <c r="AS6922"/>
    </row>
    <row r="6923" spans="44:45">
      <c r="AR6923"/>
      <c r="AS6923"/>
    </row>
    <row r="6924" spans="44:45">
      <c r="AR6924"/>
      <c r="AS6924"/>
    </row>
    <row r="6925" spans="44:45">
      <c r="AR6925"/>
      <c r="AS6925"/>
    </row>
    <row r="6926" spans="44:45">
      <c r="AR6926"/>
      <c r="AS6926"/>
    </row>
    <row r="6927" spans="44:45">
      <c r="AR6927"/>
      <c r="AS6927"/>
    </row>
    <row r="6928" spans="44:45">
      <c r="AR6928"/>
      <c r="AS6928"/>
    </row>
    <row r="6929" spans="44:45">
      <c r="AR6929"/>
      <c r="AS6929"/>
    </row>
    <row r="6930" spans="44:45">
      <c r="AR6930"/>
      <c r="AS6930"/>
    </row>
    <row r="6931" spans="44:45">
      <c r="AR6931"/>
      <c r="AS6931"/>
    </row>
    <row r="6932" spans="44:45">
      <c r="AR6932"/>
      <c r="AS6932"/>
    </row>
    <row r="6933" spans="44:45">
      <c r="AR6933"/>
      <c r="AS6933"/>
    </row>
    <row r="6934" spans="44:45">
      <c r="AR6934"/>
      <c r="AS6934"/>
    </row>
    <row r="6935" spans="44:45">
      <c r="AR6935"/>
      <c r="AS6935"/>
    </row>
    <row r="6936" spans="44:45">
      <c r="AR6936"/>
      <c r="AS6936"/>
    </row>
    <row r="6937" spans="44:45">
      <c r="AR6937"/>
      <c r="AS6937"/>
    </row>
    <row r="6938" spans="44:45">
      <c r="AR6938"/>
      <c r="AS6938"/>
    </row>
    <row r="6939" spans="44:45">
      <c r="AR6939"/>
      <c r="AS6939"/>
    </row>
    <row r="6940" spans="44:45">
      <c r="AR6940"/>
      <c r="AS6940"/>
    </row>
    <row r="6941" spans="44:45">
      <c r="AR6941"/>
      <c r="AS6941"/>
    </row>
    <row r="6942" spans="44:45">
      <c r="AR6942"/>
      <c r="AS6942"/>
    </row>
    <row r="6943" spans="44:45">
      <c r="AR6943"/>
      <c r="AS6943"/>
    </row>
    <row r="6944" spans="44:45">
      <c r="AR6944"/>
      <c r="AS6944"/>
    </row>
    <row r="6945" spans="44:45">
      <c r="AR6945"/>
      <c r="AS6945"/>
    </row>
    <row r="6946" spans="44:45">
      <c r="AR6946"/>
      <c r="AS6946"/>
    </row>
    <row r="6947" spans="44:45">
      <c r="AR6947"/>
      <c r="AS6947"/>
    </row>
    <row r="6948" spans="44:45">
      <c r="AR6948"/>
      <c r="AS6948"/>
    </row>
    <row r="6949" spans="44:45">
      <c r="AR6949"/>
      <c r="AS6949"/>
    </row>
    <row r="6950" spans="44:45">
      <c r="AR6950"/>
      <c r="AS6950"/>
    </row>
    <row r="6951" spans="44:45">
      <c r="AR6951"/>
      <c r="AS6951"/>
    </row>
    <row r="6952" spans="44:45">
      <c r="AR6952"/>
      <c r="AS6952"/>
    </row>
    <row r="6953" spans="44:45">
      <c r="AR6953"/>
      <c r="AS6953"/>
    </row>
    <row r="6954" spans="44:45">
      <c r="AR6954"/>
      <c r="AS6954"/>
    </row>
    <row r="6955" spans="44:45">
      <c r="AR6955"/>
      <c r="AS6955"/>
    </row>
    <row r="6956" spans="44:45">
      <c r="AR6956"/>
      <c r="AS6956"/>
    </row>
    <row r="6957" spans="44:45">
      <c r="AR6957"/>
      <c r="AS6957"/>
    </row>
    <row r="6958" spans="44:45">
      <c r="AR6958"/>
      <c r="AS6958"/>
    </row>
    <row r="6959" spans="44:45">
      <c r="AR6959"/>
      <c r="AS6959"/>
    </row>
    <row r="6960" spans="44:45">
      <c r="AR6960"/>
      <c r="AS6960"/>
    </row>
    <row r="6961" spans="44:45">
      <c r="AR6961"/>
      <c r="AS6961"/>
    </row>
    <row r="6962" spans="44:45">
      <c r="AR6962"/>
      <c r="AS6962"/>
    </row>
    <row r="6963" spans="44:45">
      <c r="AR6963"/>
      <c r="AS6963"/>
    </row>
    <row r="6964" spans="44:45">
      <c r="AR6964"/>
      <c r="AS6964"/>
    </row>
    <row r="6965" spans="44:45">
      <c r="AR6965"/>
      <c r="AS6965"/>
    </row>
    <row r="6966" spans="44:45">
      <c r="AR6966"/>
      <c r="AS6966"/>
    </row>
    <row r="6967" spans="44:45">
      <c r="AR6967"/>
      <c r="AS6967"/>
    </row>
    <row r="6968" spans="44:45">
      <c r="AR6968"/>
      <c r="AS6968"/>
    </row>
    <row r="6969" spans="44:45">
      <c r="AR6969"/>
      <c r="AS6969"/>
    </row>
    <row r="6970" spans="44:45">
      <c r="AR6970"/>
      <c r="AS6970"/>
    </row>
    <row r="6971" spans="44:45">
      <c r="AR6971"/>
      <c r="AS6971"/>
    </row>
    <row r="6972" spans="44:45">
      <c r="AR6972"/>
      <c r="AS6972"/>
    </row>
    <row r="6973" spans="44:45">
      <c r="AR6973"/>
      <c r="AS6973"/>
    </row>
    <row r="6974" spans="44:45">
      <c r="AR6974"/>
      <c r="AS6974"/>
    </row>
    <row r="6975" spans="44:45">
      <c r="AR6975"/>
      <c r="AS6975"/>
    </row>
    <row r="6976" spans="44:45">
      <c r="AR6976"/>
      <c r="AS6976"/>
    </row>
    <row r="6977" spans="44:45">
      <c r="AR6977"/>
      <c r="AS6977"/>
    </row>
    <row r="6978" spans="44:45">
      <c r="AR6978"/>
      <c r="AS6978"/>
    </row>
    <row r="6979" spans="44:45">
      <c r="AR6979"/>
      <c r="AS6979"/>
    </row>
    <row r="6980" spans="44:45">
      <c r="AR6980"/>
      <c r="AS6980"/>
    </row>
    <row r="6981" spans="44:45">
      <c r="AR6981"/>
      <c r="AS6981"/>
    </row>
    <row r="6982" spans="44:45">
      <c r="AR6982"/>
      <c r="AS6982"/>
    </row>
    <row r="6983" spans="44:45">
      <c r="AR6983"/>
      <c r="AS6983"/>
    </row>
    <row r="6984" spans="44:45">
      <c r="AR6984"/>
      <c r="AS6984"/>
    </row>
    <row r="6985" spans="44:45">
      <c r="AR6985"/>
      <c r="AS6985"/>
    </row>
    <row r="6986" spans="44:45">
      <c r="AR6986"/>
      <c r="AS6986"/>
    </row>
    <row r="6987" spans="44:45">
      <c r="AR6987"/>
      <c r="AS6987"/>
    </row>
    <row r="6988" spans="44:45">
      <c r="AR6988"/>
      <c r="AS6988"/>
    </row>
    <row r="6989" spans="44:45">
      <c r="AR6989"/>
      <c r="AS6989"/>
    </row>
    <row r="6990" spans="44:45">
      <c r="AR6990"/>
      <c r="AS6990"/>
    </row>
    <row r="6991" spans="44:45">
      <c r="AR6991"/>
      <c r="AS6991"/>
    </row>
    <row r="6992" spans="44:45">
      <c r="AR6992"/>
      <c r="AS6992"/>
    </row>
    <row r="6993" spans="44:45">
      <c r="AR6993"/>
      <c r="AS6993"/>
    </row>
    <row r="6994" spans="44:45">
      <c r="AR6994"/>
      <c r="AS6994"/>
    </row>
    <row r="6995" spans="44:45">
      <c r="AR6995"/>
      <c r="AS6995"/>
    </row>
    <row r="6996" spans="44:45">
      <c r="AR6996"/>
      <c r="AS6996"/>
    </row>
    <row r="6997" spans="44:45">
      <c r="AR6997"/>
      <c r="AS6997"/>
    </row>
    <row r="6998" spans="44:45">
      <c r="AR6998"/>
      <c r="AS6998"/>
    </row>
    <row r="6999" spans="44:45">
      <c r="AR6999"/>
      <c r="AS6999"/>
    </row>
    <row r="7000" spans="44:45">
      <c r="AR7000"/>
      <c r="AS7000"/>
    </row>
    <row r="7001" spans="44:45">
      <c r="AR7001"/>
      <c r="AS7001"/>
    </row>
    <row r="7002" spans="44:45">
      <c r="AR7002"/>
      <c r="AS7002"/>
    </row>
    <row r="7003" spans="44:45">
      <c r="AR7003"/>
      <c r="AS7003"/>
    </row>
    <row r="7004" spans="44:45">
      <c r="AR7004"/>
      <c r="AS7004"/>
    </row>
    <row r="7005" spans="44:45">
      <c r="AR7005"/>
      <c r="AS7005"/>
    </row>
    <row r="7006" spans="44:45">
      <c r="AR7006"/>
      <c r="AS7006"/>
    </row>
    <row r="7007" spans="44:45">
      <c r="AR7007"/>
      <c r="AS7007"/>
    </row>
    <row r="7008" spans="44:45">
      <c r="AR7008"/>
      <c r="AS7008"/>
    </row>
    <row r="7009" spans="44:45">
      <c r="AR7009"/>
      <c r="AS7009"/>
    </row>
    <row r="7010" spans="44:45">
      <c r="AR7010"/>
      <c r="AS7010"/>
    </row>
    <row r="7011" spans="44:45">
      <c r="AR7011"/>
      <c r="AS7011"/>
    </row>
    <row r="7012" spans="44:45">
      <c r="AR7012"/>
      <c r="AS7012"/>
    </row>
    <row r="7013" spans="44:45">
      <c r="AR7013"/>
      <c r="AS7013"/>
    </row>
    <row r="7014" spans="44:45">
      <c r="AR7014"/>
      <c r="AS7014"/>
    </row>
    <row r="7015" spans="44:45">
      <c r="AR7015"/>
      <c r="AS7015"/>
    </row>
    <row r="7016" spans="44:45">
      <c r="AR7016"/>
      <c r="AS7016"/>
    </row>
    <row r="7017" spans="44:45">
      <c r="AR7017"/>
      <c r="AS7017"/>
    </row>
    <row r="7018" spans="44:45">
      <c r="AR7018"/>
      <c r="AS7018"/>
    </row>
    <row r="7019" spans="44:45">
      <c r="AR7019"/>
      <c r="AS7019"/>
    </row>
    <row r="7020" spans="44:45">
      <c r="AR7020"/>
      <c r="AS7020"/>
    </row>
    <row r="7021" spans="44:45">
      <c r="AR7021"/>
      <c r="AS7021"/>
    </row>
    <row r="7022" spans="44:45">
      <c r="AR7022"/>
      <c r="AS7022"/>
    </row>
    <row r="7023" spans="44:45">
      <c r="AR7023"/>
      <c r="AS7023"/>
    </row>
    <row r="7024" spans="44:45">
      <c r="AR7024"/>
      <c r="AS7024"/>
    </row>
    <row r="7025" spans="44:45">
      <c r="AR7025"/>
      <c r="AS7025"/>
    </row>
    <row r="7026" spans="44:45">
      <c r="AR7026"/>
      <c r="AS7026"/>
    </row>
    <row r="7027" spans="44:45">
      <c r="AR7027"/>
      <c r="AS7027"/>
    </row>
    <row r="7028" spans="44:45">
      <c r="AR7028"/>
      <c r="AS7028"/>
    </row>
    <row r="7029" spans="44:45">
      <c r="AR7029"/>
      <c r="AS7029"/>
    </row>
    <row r="7030" spans="44:45">
      <c r="AR7030"/>
      <c r="AS7030"/>
    </row>
    <row r="7031" spans="44:45">
      <c r="AR7031"/>
      <c r="AS7031"/>
    </row>
    <row r="7032" spans="44:45">
      <c r="AR7032"/>
      <c r="AS7032"/>
    </row>
    <row r="7033" spans="44:45">
      <c r="AR7033"/>
      <c r="AS7033"/>
    </row>
    <row r="7034" spans="44:45">
      <c r="AR7034"/>
      <c r="AS7034"/>
    </row>
    <row r="7035" spans="44:45">
      <c r="AR7035"/>
      <c r="AS7035"/>
    </row>
    <row r="7036" spans="44:45">
      <c r="AR7036"/>
      <c r="AS7036"/>
    </row>
    <row r="7037" spans="44:45">
      <c r="AR7037"/>
      <c r="AS7037"/>
    </row>
    <row r="7038" spans="44:45">
      <c r="AR7038"/>
      <c r="AS7038"/>
    </row>
    <row r="7039" spans="44:45">
      <c r="AR7039"/>
      <c r="AS7039"/>
    </row>
    <row r="7040" spans="44:45">
      <c r="AR7040"/>
      <c r="AS7040"/>
    </row>
    <row r="7041" spans="44:45">
      <c r="AR7041"/>
      <c r="AS7041"/>
    </row>
    <row r="7042" spans="44:45">
      <c r="AR7042"/>
      <c r="AS7042"/>
    </row>
    <row r="7043" spans="44:45">
      <c r="AR7043"/>
      <c r="AS7043"/>
    </row>
    <row r="7044" spans="44:45">
      <c r="AR7044"/>
      <c r="AS7044"/>
    </row>
    <row r="7045" spans="44:45">
      <c r="AR7045"/>
      <c r="AS7045"/>
    </row>
    <row r="7046" spans="44:45">
      <c r="AR7046"/>
      <c r="AS7046"/>
    </row>
    <row r="7047" spans="44:45">
      <c r="AR7047"/>
      <c r="AS7047"/>
    </row>
    <row r="7048" spans="44:45">
      <c r="AR7048"/>
      <c r="AS7048"/>
    </row>
    <row r="7049" spans="44:45">
      <c r="AR7049"/>
      <c r="AS7049"/>
    </row>
    <row r="7050" spans="44:45">
      <c r="AR7050"/>
      <c r="AS7050"/>
    </row>
    <row r="7051" spans="44:45">
      <c r="AR7051"/>
      <c r="AS7051"/>
    </row>
    <row r="7052" spans="44:45">
      <c r="AR7052"/>
      <c r="AS7052"/>
    </row>
    <row r="7053" spans="44:45">
      <c r="AR7053"/>
      <c r="AS7053"/>
    </row>
    <row r="7054" spans="44:45">
      <c r="AR7054"/>
      <c r="AS7054"/>
    </row>
    <row r="7055" spans="44:45">
      <c r="AR7055"/>
      <c r="AS7055"/>
    </row>
    <row r="7056" spans="44:45">
      <c r="AR7056"/>
      <c r="AS7056"/>
    </row>
    <row r="7057" spans="44:45">
      <c r="AR7057"/>
      <c r="AS7057"/>
    </row>
    <row r="7058" spans="44:45">
      <c r="AR7058"/>
      <c r="AS7058"/>
    </row>
    <row r="7059" spans="44:45">
      <c r="AR7059"/>
      <c r="AS7059"/>
    </row>
    <row r="7060" spans="44:45">
      <c r="AR7060"/>
      <c r="AS7060"/>
    </row>
    <row r="7061" spans="44:45">
      <c r="AR7061"/>
      <c r="AS7061"/>
    </row>
    <row r="7062" spans="44:45">
      <c r="AR7062"/>
      <c r="AS7062"/>
    </row>
    <row r="7063" spans="44:45">
      <c r="AR7063"/>
      <c r="AS7063"/>
    </row>
    <row r="7064" spans="44:45">
      <c r="AR7064"/>
      <c r="AS7064"/>
    </row>
    <row r="7065" spans="44:45">
      <c r="AR7065"/>
      <c r="AS7065"/>
    </row>
    <row r="7066" spans="44:45">
      <c r="AR7066"/>
      <c r="AS7066"/>
    </row>
    <row r="7067" spans="44:45">
      <c r="AR7067"/>
      <c r="AS7067"/>
    </row>
    <row r="7068" spans="44:45">
      <c r="AR7068"/>
      <c r="AS7068"/>
    </row>
    <row r="7069" spans="44:45">
      <c r="AR7069"/>
      <c r="AS7069"/>
    </row>
    <row r="7070" spans="44:45">
      <c r="AR7070"/>
      <c r="AS7070"/>
    </row>
    <row r="7071" spans="44:45">
      <c r="AR7071"/>
      <c r="AS7071"/>
    </row>
    <row r="7072" spans="44:45">
      <c r="AR7072"/>
      <c r="AS7072"/>
    </row>
    <row r="7073" spans="44:45">
      <c r="AR7073"/>
      <c r="AS7073"/>
    </row>
    <row r="7074" spans="44:45">
      <c r="AR7074"/>
      <c r="AS7074"/>
    </row>
    <row r="7075" spans="44:45">
      <c r="AR7075"/>
      <c r="AS7075"/>
    </row>
    <row r="7076" spans="44:45">
      <c r="AR7076"/>
      <c r="AS7076"/>
    </row>
    <row r="7077" spans="44:45">
      <c r="AR7077"/>
      <c r="AS7077"/>
    </row>
    <row r="7078" spans="44:45">
      <c r="AR7078"/>
      <c r="AS7078"/>
    </row>
    <row r="7079" spans="44:45">
      <c r="AR7079"/>
      <c r="AS7079"/>
    </row>
    <row r="7080" spans="44:45">
      <c r="AR7080"/>
      <c r="AS7080"/>
    </row>
    <row r="7081" spans="44:45">
      <c r="AR7081"/>
      <c r="AS7081"/>
    </row>
    <row r="7082" spans="44:45">
      <c r="AR7082"/>
      <c r="AS7082"/>
    </row>
    <row r="7083" spans="44:45">
      <c r="AR7083"/>
      <c r="AS7083"/>
    </row>
    <row r="7084" spans="44:45">
      <c r="AR7084"/>
      <c r="AS7084"/>
    </row>
    <row r="7085" spans="44:45">
      <c r="AR7085"/>
      <c r="AS7085"/>
    </row>
    <row r="7086" spans="44:45">
      <c r="AR7086"/>
      <c r="AS7086"/>
    </row>
    <row r="7087" spans="44:45">
      <c r="AR7087"/>
      <c r="AS7087"/>
    </row>
    <row r="7088" spans="44:45">
      <c r="AR7088"/>
      <c r="AS7088"/>
    </row>
    <row r="7089" spans="44:45">
      <c r="AR7089"/>
      <c r="AS7089"/>
    </row>
    <row r="7090" spans="44:45">
      <c r="AR7090"/>
      <c r="AS7090"/>
    </row>
    <row r="7091" spans="44:45">
      <c r="AR7091"/>
      <c r="AS7091"/>
    </row>
    <row r="7092" spans="44:45">
      <c r="AR7092"/>
      <c r="AS7092"/>
    </row>
    <row r="7093" spans="44:45">
      <c r="AR7093"/>
      <c r="AS7093"/>
    </row>
    <row r="7094" spans="44:45">
      <c r="AR7094"/>
      <c r="AS7094"/>
    </row>
    <row r="7095" spans="44:45">
      <c r="AR7095"/>
      <c r="AS7095"/>
    </row>
    <row r="7096" spans="44:45">
      <c r="AR7096"/>
      <c r="AS7096"/>
    </row>
    <row r="7097" spans="44:45">
      <c r="AR7097"/>
      <c r="AS7097"/>
    </row>
    <row r="7098" spans="44:45">
      <c r="AR7098"/>
      <c r="AS7098"/>
    </row>
    <row r="7099" spans="44:45">
      <c r="AR7099"/>
      <c r="AS7099"/>
    </row>
    <row r="7100" spans="44:45">
      <c r="AR7100"/>
      <c r="AS7100"/>
    </row>
    <row r="7101" spans="44:45">
      <c r="AR7101"/>
      <c r="AS7101"/>
    </row>
    <row r="7102" spans="44:45">
      <c r="AR7102"/>
      <c r="AS7102"/>
    </row>
    <row r="7103" spans="44:45">
      <c r="AR7103"/>
      <c r="AS7103"/>
    </row>
    <row r="7104" spans="44:45">
      <c r="AR7104"/>
      <c r="AS7104"/>
    </row>
    <row r="7105" spans="44:45">
      <c r="AR7105"/>
      <c r="AS7105"/>
    </row>
    <row r="7106" spans="44:45">
      <c r="AR7106"/>
      <c r="AS7106"/>
    </row>
    <row r="7107" spans="44:45">
      <c r="AR7107"/>
      <c r="AS7107"/>
    </row>
    <row r="7108" spans="44:45">
      <c r="AR7108"/>
      <c r="AS7108"/>
    </row>
    <row r="7109" spans="44:45">
      <c r="AR7109"/>
      <c r="AS7109"/>
    </row>
    <row r="7110" spans="44:45">
      <c r="AR7110"/>
      <c r="AS7110"/>
    </row>
    <row r="7111" spans="44:45">
      <c r="AR7111"/>
      <c r="AS7111"/>
    </row>
    <row r="7112" spans="44:45">
      <c r="AR7112"/>
      <c r="AS7112"/>
    </row>
    <row r="7113" spans="44:45">
      <c r="AR7113"/>
      <c r="AS7113"/>
    </row>
    <row r="7114" spans="44:45">
      <c r="AR7114"/>
      <c r="AS7114"/>
    </row>
    <row r="7115" spans="44:45">
      <c r="AR7115"/>
      <c r="AS7115"/>
    </row>
    <row r="7116" spans="44:45">
      <c r="AR7116"/>
      <c r="AS7116"/>
    </row>
    <row r="7117" spans="44:45">
      <c r="AR7117"/>
      <c r="AS7117"/>
    </row>
    <row r="7118" spans="44:45">
      <c r="AR7118"/>
      <c r="AS7118"/>
    </row>
    <row r="7119" spans="44:45">
      <c r="AR7119"/>
      <c r="AS7119"/>
    </row>
    <row r="7120" spans="44:45">
      <c r="AR7120"/>
      <c r="AS7120"/>
    </row>
    <row r="7121" spans="44:45">
      <c r="AR7121"/>
      <c r="AS7121"/>
    </row>
    <row r="7122" spans="44:45">
      <c r="AR7122"/>
      <c r="AS7122"/>
    </row>
    <row r="7123" spans="44:45">
      <c r="AR7123"/>
      <c r="AS7123"/>
    </row>
    <row r="7124" spans="44:45">
      <c r="AR7124"/>
      <c r="AS7124"/>
    </row>
    <row r="7125" spans="44:45">
      <c r="AR7125"/>
      <c r="AS7125"/>
    </row>
    <row r="7126" spans="44:45">
      <c r="AR7126"/>
      <c r="AS7126"/>
    </row>
    <row r="7127" spans="44:45">
      <c r="AR7127"/>
      <c r="AS7127"/>
    </row>
    <row r="7128" spans="44:45">
      <c r="AR7128"/>
      <c r="AS7128"/>
    </row>
    <row r="7129" spans="44:45">
      <c r="AR7129"/>
      <c r="AS7129"/>
    </row>
    <row r="7130" spans="44:45">
      <c r="AR7130"/>
      <c r="AS7130"/>
    </row>
    <row r="7131" spans="44:45">
      <c r="AR7131"/>
      <c r="AS7131"/>
    </row>
    <row r="7132" spans="44:45">
      <c r="AR7132"/>
      <c r="AS7132"/>
    </row>
    <row r="7133" spans="44:45">
      <c r="AR7133"/>
      <c r="AS7133"/>
    </row>
    <row r="7134" spans="44:45">
      <c r="AR7134"/>
      <c r="AS7134"/>
    </row>
    <row r="7135" spans="44:45">
      <c r="AR7135"/>
      <c r="AS7135"/>
    </row>
    <row r="7136" spans="44:45">
      <c r="AR7136"/>
      <c r="AS7136"/>
    </row>
    <row r="7137" spans="44:45">
      <c r="AR7137"/>
      <c r="AS7137"/>
    </row>
    <row r="7138" spans="44:45">
      <c r="AR7138"/>
      <c r="AS7138"/>
    </row>
    <row r="7139" spans="44:45">
      <c r="AR7139"/>
      <c r="AS7139"/>
    </row>
    <row r="7140" spans="44:45">
      <c r="AR7140"/>
      <c r="AS7140"/>
    </row>
    <row r="7141" spans="44:45">
      <c r="AR7141"/>
      <c r="AS7141"/>
    </row>
    <row r="7142" spans="44:45">
      <c r="AR7142"/>
      <c r="AS7142"/>
    </row>
    <row r="7143" spans="44:45">
      <c r="AR7143"/>
      <c r="AS7143"/>
    </row>
    <row r="7144" spans="44:45">
      <c r="AR7144"/>
      <c r="AS7144"/>
    </row>
    <row r="7145" spans="44:45">
      <c r="AR7145"/>
      <c r="AS7145"/>
    </row>
    <row r="7146" spans="44:45">
      <c r="AR7146"/>
      <c r="AS7146"/>
    </row>
    <row r="7147" spans="44:45">
      <c r="AR7147"/>
      <c r="AS7147"/>
    </row>
    <row r="7148" spans="44:45">
      <c r="AR7148"/>
      <c r="AS7148"/>
    </row>
    <row r="7149" spans="44:45">
      <c r="AR7149"/>
      <c r="AS7149"/>
    </row>
    <row r="7150" spans="44:45">
      <c r="AR7150"/>
      <c r="AS7150"/>
    </row>
    <row r="7151" spans="44:45">
      <c r="AR7151"/>
      <c r="AS7151"/>
    </row>
    <row r="7152" spans="44:45">
      <c r="AR7152"/>
      <c r="AS7152"/>
    </row>
    <row r="7153" spans="44:45">
      <c r="AR7153"/>
      <c r="AS7153"/>
    </row>
    <row r="7154" spans="44:45">
      <c r="AR7154"/>
      <c r="AS7154"/>
    </row>
    <row r="7155" spans="44:45">
      <c r="AR7155"/>
      <c r="AS7155"/>
    </row>
    <row r="7156" spans="44:45">
      <c r="AR7156"/>
      <c r="AS7156"/>
    </row>
    <row r="7157" spans="44:45">
      <c r="AR7157"/>
      <c r="AS7157"/>
    </row>
    <row r="7158" spans="44:45">
      <c r="AR7158"/>
      <c r="AS7158"/>
    </row>
    <row r="7159" spans="44:45">
      <c r="AR7159"/>
      <c r="AS7159"/>
    </row>
    <row r="7160" spans="44:45">
      <c r="AR7160"/>
      <c r="AS7160"/>
    </row>
    <row r="7161" spans="44:45">
      <c r="AR7161"/>
      <c r="AS7161"/>
    </row>
    <row r="7162" spans="44:45">
      <c r="AR7162"/>
      <c r="AS7162"/>
    </row>
    <row r="7163" spans="44:45">
      <c r="AR7163"/>
      <c r="AS7163"/>
    </row>
    <row r="7164" spans="44:45">
      <c r="AR7164"/>
      <c r="AS7164"/>
    </row>
    <row r="7165" spans="44:45">
      <c r="AR7165"/>
      <c r="AS7165"/>
    </row>
    <row r="7166" spans="44:45">
      <c r="AR7166"/>
      <c r="AS7166"/>
    </row>
    <row r="7167" spans="44:45">
      <c r="AR7167"/>
      <c r="AS7167"/>
    </row>
    <row r="7168" spans="44:45">
      <c r="AR7168"/>
      <c r="AS7168"/>
    </row>
    <row r="7169" spans="44:45">
      <c r="AR7169"/>
      <c r="AS7169"/>
    </row>
    <row r="7170" spans="44:45">
      <c r="AR7170"/>
      <c r="AS7170"/>
    </row>
    <row r="7171" spans="44:45">
      <c r="AR7171"/>
      <c r="AS7171"/>
    </row>
    <row r="7172" spans="44:45">
      <c r="AR7172"/>
      <c r="AS7172"/>
    </row>
    <row r="7173" spans="44:45">
      <c r="AR7173"/>
      <c r="AS7173"/>
    </row>
    <row r="7174" spans="44:45">
      <c r="AR7174"/>
      <c r="AS7174"/>
    </row>
    <row r="7175" spans="44:45">
      <c r="AR7175"/>
      <c r="AS7175"/>
    </row>
    <row r="7176" spans="44:45">
      <c r="AR7176"/>
      <c r="AS7176"/>
    </row>
    <row r="7177" spans="44:45">
      <c r="AR7177"/>
      <c r="AS7177"/>
    </row>
    <row r="7178" spans="44:45">
      <c r="AR7178"/>
      <c r="AS7178"/>
    </row>
    <row r="7179" spans="44:45">
      <c r="AR7179"/>
      <c r="AS7179"/>
    </row>
    <row r="7180" spans="44:45">
      <c r="AR7180"/>
      <c r="AS7180"/>
    </row>
    <row r="7181" spans="44:45">
      <c r="AR7181"/>
      <c r="AS7181"/>
    </row>
    <row r="7182" spans="44:45">
      <c r="AR7182"/>
      <c r="AS7182"/>
    </row>
    <row r="7183" spans="44:45">
      <c r="AR7183"/>
      <c r="AS7183"/>
    </row>
    <row r="7184" spans="44:45">
      <c r="AR7184"/>
      <c r="AS7184"/>
    </row>
    <row r="7185" spans="44:45">
      <c r="AR7185"/>
      <c r="AS7185"/>
    </row>
    <row r="7186" spans="44:45">
      <c r="AR7186"/>
      <c r="AS7186"/>
    </row>
    <row r="7187" spans="44:45">
      <c r="AR7187"/>
      <c r="AS7187"/>
    </row>
    <row r="7188" spans="44:45">
      <c r="AR7188"/>
      <c r="AS7188"/>
    </row>
    <row r="7189" spans="44:45">
      <c r="AR7189"/>
      <c r="AS7189"/>
    </row>
    <row r="7190" spans="44:45">
      <c r="AR7190"/>
      <c r="AS7190"/>
    </row>
    <row r="7191" spans="44:45">
      <c r="AR7191"/>
      <c r="AS7191"/>
    </row>
    <row r="7192" spans="44:45">
      <c r="AR7192"/>
      <c r="AS7192"/>
    </row>
    <row r="7193" spans="44:45">
      <c r="AR7193"/>
      <c r="AS7193"/>
    </row>
    <row r="7194" spans="44:45">
      <c r="AR7194"/>
      <c r="AS7194"/>
    </row>
    <row r="7195" spans="44:45">
      <c r="AR7195"/>
      <c r="AS7195"/>
    </row>
    <row r="7196" spans="44:45">
      <c r="AR7196"/>
      <c r="AS7196"/>
    </row>
    <row r="7197" spans="44:45">
      <c r="AR7197"/>
      <c r="AS7197"/>
    </row>
    <row r="7198" spans="44:45">
      <c r="AR7198"/>
      <c r="AS7198"/>
    </row>
    <row r="7199" spans="44:45">
      <c r="AR7199"/>
      <c r="AS7199"/>
    </row>
    <row r="7200" spans="44:45">
      <c r="AR7200"/>
      <c r="AS7200"/>
    </row>
    <row r="7201" spans="44:45">
      <c r="AR7201"/>
      <c r="AS7201"/>
    </row>
    <row r="7202" spans="44:45">
      <c r="AR7202"/>
      <c r="AS7202"/>
    </row>
    <row r="7203" spans="44:45">
      <c r="AR7203"/>
      <c r="AS7203"/>
    </row>
    <row r="7204" spans="44:45">
      <c r="AR7204"/>
      <c r="AS7204"/>
    </row>
    <row r="7205" spans="44:45">
      <c r="AR7205"/>
      <c r="AS7205"/>
    </row>
    <row r="7206" spans="44:45">
      <c r="AR7206"/>
      <c r="AS7206"/>
    </row>
    <row r="7207" spans="44:45">
      <c r="AR7207"/>
      <c r="AS7207"/>
    </row>
    <row r="7208" spans="44:45">
      <c r="AR7208"/>
      <c r="AS7208"/>
    </row>
    <row r="7209" spans="44:45">
      <c r="AR7209"/>
      <c r="AS7209"/>
    </row>
    <row r="7210" spans="44:45">
      <c r="AR7210"/>
      <c r="AS7210"/>
    </row>
    <row r="7211" spans="44:45">
      <c r="AR7211"/>
      <c r="AS7211"/>
    </row>
    <row r="7212" spans="44:45">
      <c r="AR7212"/>
      <c r="AS7212"/>
    </row>
    <row r="7213" spans="44:45">
      <c r="AR7213"/>
      <c r="AS7213"/>
    </row>
    <row r="7214" spans="44:45">
      <c r="AR7214"/>
      <c r="AS7214"/>
    </row>
    <row r="7215" spans="44:45">
      <c r="AR7215"/>
      <c r="AS7215"/>
    </row>
    <row r="7216" spans="44:45">
      <c r="AR7216"/>
      <c r="AS7216"/>
    </row>
    <row r="7217" spans="44:45">
      <c r="AR7217"/>
      <c r="AS7217"/>
    </row>
    <row r="7218" spans="44:45">
      <c r="AR7218"/>
      <c r="AS7218"/>
    </row>
    <row r="7219" spans="44:45">
      <c r="AR7219"/>
      <c r="AS7219"/>
    </row>
    <row r="7220" spans="44:45">
      <c r="AR7220"/>
      <c r="AS7220"/>
    </row>
    <row r="7221" spans="44:45">
      <c r="AR7221"/>
      <c r="AS7221"/>
    </row>
    <row r="7222" spans="44:45">
      <c r="AR7222"/>
      <c r="AS7222"/>
    </row>
    <row r="7223" spans="44:45">
      <c r="AR7223"/>
      <c r="AS7223"/>
    </row>
    <row r="7224" spans="44:45">
      <c r="AR7224"/>
      <c r="AS7224"/>
    </row>
    <row r="7225" spans="44:45">
      <c r="AR7225"/>
      <c r="AS7225"/>
    </row>
    <row r="7226" spans="44:45">
      <c r="AR7226"/>
      <c r="AS7226"/>
    </row>
    <row r="7227" spans="44:45">
      <c r="AR7227"/>
      <c r="AS7227"/>
    </row>
    <row r="7228" spans="44:45">
      <c r="AR7228"/>
      <c r="AS7228"/>
    </row>
    <row r="7229" spans="44:45">
      <c r="AR7229"/>
      <c r="AS7229"/>
    </row>
    <row r="7230" spans="44:45">
      <c r="AR7230"/>
      <c r="AS7230"/>
    </row>
    <row r="7231" spans="44:45">
      <c r="AR7231"/>
      <c r="AS7231"/>
    </row>
    <row r="7232" spans="44:45">
      <c r="AR7232"/>
      <c r="AS7232"/>
    </row>
    <row r="7233" spans="44:45">
      <c r="AR7233"/>
      <c r="AS7233"/>
    </row>
    <row r="7234" spans="44:45">
      <c r="AR7234"/>
      <c r="AS7234"/>
    </row>
    <row r="7235" spans="44:45">
      <c r="AR7235"/>
      <c r="AS7235"/>
    </row>
    <row r="7236" spans="44:45">
      <c r="AR7236"/>
      <c r="AS7236"/>
    </row>
    <row r="7237" spans="44:45">
      <c r="AR7237"/>
      <c r="AS7237"/>
    </row>
    <row r="7238" spans="44:45">
      <c r="AR7238"/>
      <c r="AS7238"/>
    </row>
    <row r="7239" spans="44:45">
      <c r="AR7239"/>
      <c r="AS7239"/>
    </row>
    <row r="7240" spans="44:45">
      <c r="AR7240"/>
      <c r="AS7240"/>
    </row>
    <row r="7241" spans="44:45">
      <c r="AR7241"/>
      <c r="AS7241"/>
    </row>
    <row r="7242" spans="44:45">
      <c r="AR7242"/>
      <c r="AS7242"/>
    </row>
    <row r="7243" spans="44:45">
      <c r="AR7243"/>
      <c r="AS7243"/>
    </row>
    <row r="7244" spans="44:45">
      <c r="AR7244"/>
      <c r="AS7244"/>
    </row>
    <row r="7245" spans="44:45">
      <c r="AR7245"/>
      <c r="AS7245"/>
    </row>
    <row r="7246" spans="44:45">
      <c r="AR7246"/>
      <c r="AS7246"/>
    </row>
    <row r="7247" spans="44:45">
      <c r="AR7247"/>
      <c r="AS7247"/>
    </row>
    <row r="7248" spans="44:45">
      <c r="AR7248"/>
      <c r="AS7248"/>
    </row>
    <row r="7249" spans="44:45">
      <c r="AR7249"/>
      <c r="AS7249"/>
    </row>
    <row r="7250" spans="44:45">
      <c r="AR7250"/>
      <c r="AS7250"/>
    </row>
    <row r="7251" spans="44:45">
      <c r="AR7251"/>
      <c r="AS7251"/>
    </row>
    <row r="7252" spans="44:45">
      <c r="AR7252"/>
      <c r="AS7252"/>
    </row>
    <row r="7253" spans="44:45">
      <c r="AR7253"/>
      <c r="AS7253"/>
    </row>
    <row r="7254" spans="44:45">
      <c r="AR7254"/>
      <c r="AS7254"/>
    </row>
    <row r="7255" spans="44:45">
      <c r="AR7255"/>
      <c r="AS7255"/>
    </row>
    <row r="7256" spans="44:45">
      <c r="AR7256"/>
      <c r="AS7256"/>
    </row>
    <row r="7257" spans="44:45">
      <c r="AR7257"/>
      <c r="AS7257"/>
    </row>
    <row r="7258" spans="44:45">
      <c r="AR7258"/>
      <c r="AS7258"/>
    </row>
    <row r="7259" spans="44:45">
      <c r="AR7259"/>
      <c r="AS7259"/>
    </row>
    <row r="7260" spans="44:45">
      <c r="AR7260"/>
      <c r="AS7260"/>
    </row>
    <row r="7261" spans="44:45">
      <c r="AR7261"/>
      <c r="AS7261"/>
    </row>
    <row r="7262" spans="44:45">
      <c r="AR7262"/>
      <c r="AS7262"/>
    </row>
    <row r="7263" spans="44:45">
      <c r="AR7263"/>
      <c r="AS7263"/>
    </row>
    <row r="7264" spans="44:45">
      <c r="AR7264"/>
      <c r="AS7264"/>
    </row>
    <row r="7265" spans="44:45">
      <c r="AR7265"/>
      <c r="AS7265"/>
    </row>
    <row r="7266" spans="44:45">
      <c r="AR7266"/>
      <c r="AS7266"/>
    </row>
    <row r="7267" spans="44:45">
      <c r="AR7267"/>
      <c r="AS7267"/>
    </row>
    <row r="7268" spans="44:45">
      <c r="AR7268"/>
      <c r="AS7268"/>
    </row>
    <row r="7269" spans="44:45">
      <c r="AR7269"/>
      <c r="AS7269"/>
    </row>
    <row r="7270" spans="44:45">
      <c r="AR7270"/>
      <c r="AS7270"/>
    </row>
    <row r="7271" spans="44:45">
      <c r="AR7271"/>
      <c r="AS7271"/>
    </row>
    <row r="7272" spans="44:45">
      <c r="AR7272"/>
      <c r="AS7272"/>
    </row>
    <row r="7273" spans="44:45">
      <c r="AR7273"/>
      <c r="AS7273"/>
    </row>
    <row r="7274" spans="44:45">
      <c r="AR7274"/>
      <c r="AS7274"/>
    </row>
    <row r="7275" spans="44:45">
      <c r="AR7275"/>
      <c r="AS7275"/>
    </row>
    <row r="7276" spans="44:45">
      <c r="AR7276"/>
      <c r="AS7276"/>
    </row>
    <row r="7277" spans="44:45">
      <c r="AR7277"/>
      <c r="AS7277"/>
    </row>
    <row r="7278" spans="44:45">
      <c r="AR7278"/>
      <c r="AS7278"/>
    </row>
    <row r="7279" spans="44:45">
      <c r="AR7279"/>
      <c r="AS7279"/>
    </row>
    <row r="7280" spans="44:45">
      <c r="AR7280"/>
      <c r="AS7280"/>
    </row>
    <row r="7281" spans="44:45">
      <c r="AR7281"/>
      <c r="AS7281"/>
    </row>
    <row r="7282" spans="44:45">
      <c r="AR7282"/>
      <c r="AS7282"/>
    </row>
    <row r="7283" spans="44:45">
      <c r="AR7283"/>
      <c r="AS7283"/>
    </row>
    <row r="7284" spans="44:45">
      <c r="AR7284"/>
      <c r="AS7284"/>
    </row>
    <row r="7285" spans="44:45">
      <c r="AR7285"/>
      <c r="AS7285"/>
    </row>
    <row r="7286" spans="44:45">
      <c r="AR7286"/>
      <c r="AS7286"/>
    </row>
    <row r="7287" spans="44:45">
      <c r="AR7287"/>
      <c r="AS7287"/>
    </row>
    <row r="7288" spans="44:45">
      <c r="AR7288"/>
      <c r="AS7288"/>
    </row>
    <row r="7289" spans="44:45">
      <c r="AR7289"/>
      <c r="AS7289"/>
    </row>
    <row r="7290" spans="44:45">
      <c r="AR7290"/>
      <c r="AS7290"/>
    </row>
    <row r="7291" spans="44:45">
      <c r="AR7291"/>
      <c r="AS7291"/>
    </row>
    <row r="7292" spans="44:45">
      <c r="AR7292"/>
      <c r="AS7292"/>
    </row>
    <row r="7293" spans="44:45">
      <c r="AR7293"/>
      <c r="AS7293"/>
    </row>
    <row r="7294" spans="44:45">
      <c r="AR7294"/>
      <c r="AS7294"/>
    </row>
    <row r="7295" spans="44:45">
      <c r="AR7295"/>
      <c r="AS7295"/>
    </row>
    <row r="7296" spans="44:45">
      <c r="AR7296"/>
      <c r="AS7296"/>
    </row>
    <row r="7297" spans="44:45">
      <c r="AR7297"/>
      <c r="AS7297"/>
    </row>
    <row r="7298" spans="44:45">
      <c r="AR7298"/>
      <c r="AS7298"/>
    </row>
    <row r="7299" spans="44:45">
      <c r="AR7299"/>
      <c r="AS7299"/>
    </row>
    <row r="7300" spans="44:45">
      <c r="AR7300"/>
      <c r="AS7300"/>
    </row>
    <row r="7301" spans="44:45">
      <c r="AR7301"/>
      <c r="AS7301"/>
    </row>
    <row r="7302" spans="44:45">
      <c r="AR7302"/>
      <c r="AS7302"/>
    </row>
    <row r="7303" spans="44:45">
      <c r="AR7303"/>
      <c r="AS7303"/>
    </row>
    <row r="7304" spans="44:45">
      <c r="AR7304"/>
      <c r="AS7304"/>
    </row>
    <row r="7305" spans="44:45">
      <c r="AR7305"/>
      <c r="AS7305"/>
    </row>
    <row r="7306" spans="44:45">
      <c r="AR7306"/>
      <c r="AS7306"/>
    </row>
    <row r="7307" spans="44:45">
      <c r="AR7307"/>
      <c r="AS7307"/>
    </row>
    <row r="7308" spans="44:45">
      <c r="AR7308"/>
      <c r="AS7308"/>
    </row>
    <row r="7309" spans="44:45">
      <c r="AR7309"/>
      <c r="AS7309"/>
    </row>
    <row r="7310" spans="44:45">
      <c r="AR7310"/>
      <c r="AS7310"/>
    </row>
    <row r="7311" spans="44:45">
      <c r="AR7311"/>
      <c r="AS7311"/>
    </row>
    <row r="7312" spans="44:45">
      <c r="AR7312"/>
      <c r="AS7312"/>
    </row>
    <row r="7313" spans="44:45">
      <c r="AR7313"/>
      <c r="AS7313"/>
    </row>
    <row r="7314" spans="44:45">
      <c r="AR7314"/>
      <c r="AS7314"/>
    </row>
    <row r="7315" spans="44:45">
      <c r="AR7315"/>
      <c r="AS7315"/>
    </row>
    <row r="7316" spans="44:45">
      <c r="AR7316"/>
      <c r="AS7316"/>
    </row>
    <row r="7317" spans="44:45">
      <c r="AR7317"/>
      <c r="AS7317"/>
    </row>
    <row r="7318" spans="44:45">
      <c r="AR7318"/>
      <c r="AS7318"/>
    </row>
    <row r="7319" spans="44:45">
      <c r="AR7319"/>
      <c r="AS7319"/>
    </row>
    <row r="7320" spans="44:45">
      <c r="AR7320"/>
      <c r="AS7320"/>
    </row>
    <row r="7321" spans="44:45">
      <c r="AR7321"/>
      <c r="AS7321"/>
    </row>
    <row r="7322" spans="44:45">
      <c r="AR7322"/>
      <c r="AS7322"/>
    </row>
    <row r="7323" spans="44:45">
      <c r="AR7323"/>
      <c r="AS7323"/>
    </row>
    <row r="7324" spans="44:45">
      <c r="AR7324"/>
      <c r="AS7324"/>
    </row>
    <row r="7325" spans="44:45">
      <c r="AR7325"/>
      <c r="AS7325"/>
    </row>
    <row r="7326" spans="44:45">
      <c r="AR7326"/>
      <c r="AS7326"/>
    </row>
    <row r="7327" spans="44:45">
      <c r="AR7327"/>
      <c r="AS7327"/>
    </row>
    <row r="7328" spans="44:45">
      <c r="AR7328"/>
      <c r="AS7328"/>
    </row>
    <row r="7329" spans="44:45">
      <c r="AR7329"/>
      <c r="AS7329"/>
    </row>
    <row r="7330" spans="44:45">
      <c r="AR7330"/>
      <c r="AS7330"/>
    </row>
    <row r="7331" spans="44:45">
      <c r="AR7331"/>
      <c r="AS7331"/>
    </row>
    <row r="7332" spans="44:45">
      <c r="AR7332"/>
      <c r="AS7332"/>
    </row>
    <row r="7333" spans="44:45">
      <c r="AR7333"/>
      <c r="AS7333"/>
    </row>
    <row r="7334" spans="44:45">
      <c r="AR7334"/>
      <c r="AS7334"/>
    </row>
    <row r="7335" spans="44:45">
      <c r="AR7335"/>
      <c r="AS7335"/>
    </row>
    <row r="7336" spans="44:45">
      <c r="AR7336"/>
      <c r="AS7336"/>
    </row>
    <row r="7337" spans="44:45">
      <c r="AR7337"/>
      <c r="AS7337"/>
    </row>
    <row r="7338" spans="44:45">
      <c r="AR7338"/>
      <c r="AS7338"/>
    </row>
    <row r="7339" spans="44:45">
      <c r="AR7339"/>
      <c r="AS7339"/>
    </row>
    <row r="7340" spans="44:45">
      <c r="AR7340"/>
      <c r="AS7340"/>
    </row>
    <row r="7341" spans="44:45">
      <c r="AR7341"/>
      <c r="AS7341"/>
    </row>
    <row r="7342" spans="44:45">
      <c r="AR7342"/>
      <c r="AS7342"/>
    </row>
    <row r="7343" spans="44:45">
      <c r="AR7343"/>
      <c r="AS7343"/>
    </row>
    <row r="7344" spans="44:45">
      <c r="AR7344"/>
      <c r="AS7344"/>
    </row>
    <row r="7345" spans="44:45">
      <c r="AR7345"/>
      <c r="AS7345"/>
    </row>
    <row r="7346" spans="44:45">
      <c r="AR7346"/>
      <c r="AS7346"/>
    </row>
    <row r="7347" spans="44:45">
      <c r="AR7347"/>
      <c r="AS7347"/>
    </row>
    <row r="7348" spans="44:45">
      <c r="AR7348"/>
      <c r="AS7348"/>
    </row>
    <row r="7349" spans="44:45">
      <c r="AR7349"/>
      <c r="AS7349"/>
    </row>
    <row r="7350" spans="44:45">
      <c r="AR7350"/>
      <c r="AS7350"/>
    </row>
    <row r="7351" spans="44:45">
      <c r="AR7351"/>
      <c r="AS7351"/>
    </row>
    <row r="7352" spans="44:45">
      <c r="AR7352"/>
      <c r="AS7352"/>
    </row>
    <row r="7353" spans="44:45">
      <c r="AR7353"/>
      <c r="AS7353"/>
    </row>
    <row r="7354" spans="44:45">
      <c r="AR7354"/>
      <c r="AS7354"/>
    </row>
    <row r="7355" spans="44:45">
      <c r="AR7355"/>
      <c r="AS7355"/>
    </row>
    <row r="7356" spans="44:45">
      <c r="AR7356"/>
      <c r="AS7356"/>
    </row>
    <row r="7357" spans="44:45">
      <c r="AR7357"/>
      <c r="AS7357"/>
    </row>
    <row r="7358" spans="44:45">
      <c r="AR7358"/>
      <c r="AS7358"/>
    </row>
    <row r="7359" spans="44:45">
      <c r="AR7359"/>
      <c r="AS7359"/>
    </row>
    <row r="7360" spans="44:45">
      <c r="AR7360"/>
      <c r="AS7360"/>
    </row>
    <row r="7361" spans="44:45">
      <c r="AR7361"/>
      <c r="AS7361"/>
    </row>
    <row r="7362" spans="44:45">
      <c r="AR7362"/>
      <c r="AS7362"/>
    </row>
    <row r="7363" spans="44:45">
      <c r="AR7363"/>
      <c r="AS7363"/>
    </row>
    <row r="7364" spans="44:45">
      <c r="AR7364"/>
      <c r="AS7364"/>
    </row>
    <row r="7365" spans="44:45">
      <c r="AR7365"/>
      <c r="AS7365"/>
    </row>
    <row r="7366" spans="44:45">
      <c r="AR7366"/>
      <c r="AS7366"/>
    </row>
    <row r="7367" spans="44:45">
      <c r="AR7367"/>
      <c r="AS7367"/>
    </row>
    <row r="7368" spans="44:45">
      <c r="AR7368"/>
      <c r="AS7368"/>
    </row>
    <row r="7369" spans="44:45">
      <c r="AR7369"/>
      <c r="AS7369"/>
    </row>
    <row r="7370" spans="44:45">
      <c r="AR7370"/>
      <c r="AS7370"/>
    </row>
    <row r="7371" spans="44:45">
      <c r="AR7371"/>
      <c r="AS7371"/>
    </row>
    <row r="7372" spans="44:45">
      <c r="AR7372"/>
      <c r="AS7372"/>
    </row>
    <row r="7373" spans="44:45">
      <c r="AR7373"/>
      <c r="AS7373"/>
    </row>
    <row r="7374" spans="44:45">
      <c r="AR7374"/>
      <c r="AS7374"/>
    </row>
    <row r="7375" spans="44:45">
      <c r="AR7375"/>
      <c r="AS7375"/>
    </row>
    <row r="7376" spans="44:45">
      <c r="AR7376"/>
      <c r="AS7376"/>
    </row>
    <row r="7377" spans="44:45">
      <c r="AR7377"/>
      <c r="AS7377"/>
    </row>
    <row r="7378" spans="44:45">
      <c r="AR7378"/>
      <c r="AS7378"/>
    </row>
    <row r="7379" spans="44:45">
      <c r="AR7379"/>
      <c r="AS7379"/>
    </row>
    <row r="7380" spans="44:45">
      <c r="AR7380"/>
      <c r="AS7380"/>
    </row>
    <row r="7381" spans="44:45">
      <c r="AR7381"/>
      <c r="AS7381"/>
    </row>
    <row r="7382" spans="44:45">
      <c r="AR7382"/>
      <c r="AS7382"/>
    </row>
    <row r="7383" spans="44:45">
      <c r="AR7383"/>
      <c r="AS7383"/>
    </row>
    <row r="7384" spans="44:45">
      <c r="AR7384"/>
      <c r="AS7384"/>
    </row>
    <row r="7385" spans="44:45">
      <c r="AR7385"/>
      <c r="AS7385"/>
    </row>
    <row r="7386" spans="44:45">
      <c r="AR7386"/>
      <c r="AS7386"/>
    </row>
    <row r="7387" spans="44:45">
      <c r="AR7387"/>
      <c r="AS7387"/>
    </row>
    <row r="7388" spans="44:45">
      <c r="AR7388"/>
      <c r="AS7388"/>
    </row>
    <row r="7389" spans="44:45">
      <c r="AR7389"/>
      <c r="AS7389"/>
    </row>
    <row r="7390" spans="44:45">
      <c r="AR7390"/>
      <c r="AS7390"/>
    </row>
    <row r="7391" spans="44:45">
      <c r="AR7391"/>
      <c r="AS7391"/>
    </row>
    <row r="7392" spans="44:45">
      <c r="AR7392"/>
      <c r="AS7392"/>
    </row>
    <row r="7393" spans="44:45">
      <c r="AR7393"/>
      <c r="AS7393"/>
    </row>
    <row r="7394" spans="44:45">
      <c r="AR7394"/>
      <c r="AS7394"/>
    </row>
    <row r="7395" spans="44:45">
      <c r="AR7395"/>
      <c r="AS7395"/>
    </row>
    <row r="7396" spans="44:45">
      <c r="AR7396"/>
      <c r="AS7396"/>
    </row>
    <row r="7397" spans="44:45">
      <c r="AR7397"/>
      <c r="AS7397"/>
    </row>
    <row r="7398" spans="44:45">
      <c r="AR7398"/>
      <c r="AS7398"/>
    </row>
    <row r="7399" spans="44:45">
      <c r="AR7399"/>
      <c r="AS7399"/>
    </row>
    <row r="7400" spans="44:45">
      <c r="AR7400"/>
      <c r="AS7400"/>
    </row>
    <row r="7401" spans="44:45">
      <c r="AR7401"/>
      <c r="AS7401"/>
    </row>
    <row r="7402" spans="44:45">
      <c r="AR7402"/>
      <c r="AS7402"/>
    </row>
    <row r="7403" spans="44:45">
      <c r="AR7403"/>
      <c r="AS7403"/>
    </row>
    <row r="7404" spans="44:45">
      <c r="AR7404"/>
      <c r="AS7404"/>
    </row>
    <row r="7405" spans="44:45">
      <c r="AR7405"/>
      <c r="AS7405"/>
    </row>
    <row r="7406" spans="44:45">
      <c r="AR7406"/>
      <c r="AS7406"/>
    </row>
    <row r="7407" spans="44:45">
      <c r="AR7407"/>
      <c r="AS7407"/>
    </row>
    <row r="7408" spans="44:45">
      <c r="AR7408"/>
      <c r="AS7408"/>
    </row>
    <row r="7409" spans="44:45">
      <c r="AR7409"/>
      <c r="AS7409"/>
    </row>
    <row r="7410" spans="44:45">
      <c r="AR7410"/>
      <c r="AS7410"/>
    </row>
    <row r="7411" spans="44:45">
      <c r="AR7411"/>
      <c r="AS7411"/>
    </row>
    <row r="7412" spans="44:45">
      <c r="AR7412"/>
      <c r="AS7412"/>
    </row>
    <row r="7413" spans="44:45">
      <c r="AR7413"/>
      <c r="AS7413"/>
    </row>
    <row r="7414" spans="44:45">
      <c r="AR7414"/>
      <c r="AS7414"/>
    </row>
    <row r="7415" spans="44:45">
      <c r="AR7415"/>
      <c r="AS7415"/>
    </row>
    <row r="7416" spans="44:45">
      <c r="AR7416"/>
      <c r="AS7416"/>
    </row>
    <row r="7417" spans="44:45">
      <c r="AR7417"/>
      <c r="AS7417"/>
    </row>
    <row r="7418" spans="44:45">
      <c r="AR7418"/>
      <c r="AS7418"/>
    </row>
    <row r="7419" spans="44:45">
      <c r="AR7419"/>
      <c r="AS7419"/>
    </row>
    <row r="7420" spans="44:45">
      <c r="AR7420"/>
      <c r="AS7420"/>
    </row>
    <row r="7421" spans="44:45">
      <c r="AR7421"/>
      <c r="AS7421"/>
    </row>
    <row r="7422" spans="44:45">
      <c r="AR7422"/>
      <c r="AS7422"/>
    </row>
    <row r="7423" spans="44:45">
      <c r="AR7423"/>
      <c r="AS7423"/>
    </row>
    <row r="7424" spans="44:45">
      <c r="AR7424"/>
      <c r="AS7424"/>
    </row>
    <row r="7425" spans="44:45">
      <c r="AR7425"/>
      <c r="AS7425"/>
    </row>
    <row r="7426" spans="44:45">
      <c r="AR7426"/>
      <c r="AS7426"/>
    </row>
    <row r="7427" spans="44:45">
      <c r="AR7427"/>
      <c r="AS7427"/>
    </row>
    <row r="7428" spans="44:45">
      <c r="AR7428"/>
      <c r="AS7428"/>
    </row>
    <row r="7429" spans="44:45">
      <c r="AR7429"/>
      <c r="AS7429"/>
    </row>
    <row r="7430" spans="44:45">
      <c r="AR7430"/>
      <c r="AS7430"/>
    </row>
    <row r="7431" spans="44:45">
      <c r="AR7431"/>
      <c r="AS7431"/>
    </row>
    <row r="7432" spans="44:45">
      <c r="AR7432"/>
      <c r="AS7432"/>
    </row>
    <row r="7433" spans="44:45">
      <c r="AR7433"/>
      <c r="AS7433"/>
    </row>
    <row r="7434" spans="44:45">
      <c r="AR7434"/>
      <c r="AS7434"/>
    </row>
    <row r="7435" spans="44:45">
      <c r="AR7435"/>
      <c r="AS7435"/>
    </row>
    <row r="7436" spans="44:45">
      <c r="AR7436"/>
      <c r="AS7436"/>
    </row>
    <row r="7437" spans="44:45">
      <c r="AR7437"/>
      <c r="AS7437"/>
    </row>
    <row r="7438" spans="44:45">
      <c r="AR7438"/>
      <c r="AS7438"/>
    </row>
    <row r="7439" spans="44:45">
      <c r="AR7439"/>
      <c r="AS7439"/>
    </row>
    <row r="7440" spans="44:45">
      <c r="AR7440"/>
      <c r="AS7440"/>
    </row>
    <row r="7441" spans="44:45">
      <c r="AR7441"/>
      <c r="AS7441"/>
    </row>
    <row r="7442" spans="44:45">
      <c r="AR7442"/>
      <c r="AS7442"/>
    </row>
    <row r="7443" spans="44:45">
      <c r="AR7443"/>
      <c r="AS7443"/>
    </row>
    <row r="7444" spans="44:45">
      <c r="AR7444"/>
      <c r="AS7444"/>
    </row>
    <row r="7445" spans="44:45">
      <c r="AR7445"/>
      <c r="AS7445"/>
    </row>
    <row r="7446" spans="44:45">
      <c r="AR7446"/>
      <c r="AS7446"/>
    </row>
    <row r="7447" spans="44:45">
      <c r="AR7447"/>
      <c r="AS7447"/>
    </row>
    <row r="7448" spans="44:45">
      <c r="AR7448"/>
      <c r="AS7448"/>
    </row>
    <row r="7449" spans="44:45">
      <c r="AR7449"/>
      <c r="AS7449"/>
    </row>
    <row r="7450" spans="44:45">
      <c r="AR7450"/>
      <c r="AS7450"/>
    </row>
    <row r="7451" spans="44:45">
      <c r="AR7451"/>
      <c r="AS7451"/>
    </row>
    <row r="7452" spans="44:45">
      <c r="AR7452"/>
      <c r="AS7452"/>
    </row>
    <row r="7453" spans="44:45">
      <c r="AR7453"/>
      <c r="AS7453"/>
    </row>
    <row r="7454" spans="44:45">
      <c r="AR7454"/>
      <c r="AS7454"/>
    </row>
    <row r="7455" spans="44:45">
      <c r="AR7455"/>
      <c r="AS7455"/>
    </row>
    <row r="7456" spans="44:45">
      <c r="AR7456"/>
      <c r="AS7456"/>
    </row>
    <row r="7457" spans="44:45">
      <c r="AR7457"/>
      <c r="AS7457"/>
    </row>
    <row r="7458" spans="44:45">
      <c r="AR7458"/>
      <c r="AS7458"/>
    </row>
    <row r="7459" spans="44:45">
      <c r="AR7459"/>
      <c r="AS7459"/>
    </row>
    <row r="7460" spans="44:45">
      <c r="AR7460"/>
      <c r="AS7460"/>
    </row>
    <row r="7461" spans="44:45">
      <c r="AR7461"/>
      <c r="AS7461"/>
    </row>
    <row r="7462" spans="44:45">
      <c r="AR7462"/>
      <c r="AS7462"/>
    </row>
    <row r="7463" spans="44:45">
      <c r="AR7463"/>
      <c r="AS7463"/>
    </row>
    <row r="7464" spans="44:45">
      <c r="AR7464"/>
      <c r="AS7464"/>
    </row>
    <row r="7465" spans="44:45">
      <c r="AR7465"/>
      <c r="AS7465"/>
    </row>
    <row r="7466" spans="44:45">
      <c r="AR7466"/>
      <c r="AS7466"/>
    </row>
    <row r="7467" spans="44:45">
      <c r="AR7467"/>
      <c r="AS7467"/>
    </row>
    <row r="7468" spans="44:45">
      <c r="AR7468"/>
      <c r="AS7468"/>
    </row>
    <row r="7469" spans="44:45">
      <c r="AR7469"/>
      <c r="AS7469"/>
    </row>
    <row r="7470" spans="44:45">
      <c r="AR7470"/>
      <c r="AS7470"/>
    </row>
    <row r="7471" spans="44:45">
      <c r="AR7471"/>
      <c r="AS7471"/>
    </row>
    <row r="7472" spans="44:45">
      <c r="AR7472"/>
      <c r="AS7472"/>
    </row>
    <row r="7473" spans="44:45">
      <c r="AR7473"/>
      <c r="AS7473"/>
    </row>
    <row r="7474" spans="44:45">
      <c r="AR7474"/>
      <c r="AS7474"/>
    </row>
    <row r="7475" spans="44:45">
      <c r="AR7475"/>
      <c r="AS7475"/>
    </row>
    <row r="7476" spans="44:45">
      <c r="AR7476"/>
      <c r="AS7476"/>
    </row>
    <row r="7477" spans="44:45">
      <c r="AR7477"/>
      <c r="AS7477"/>
    </row>
    <row r="7478" spans="44:45">
      <c r="AR7478"/>
      <c r="AS7478"/>
    </row>
    <row r="7479" spans="44:45">
      <c r="AR7479"/>
      <c r="AS7479"/>
    </row>
    <row r="7480" spans="44:45">
      <c r="AR7480"/>
      <c r="AS7480"/>
    </row>
    <row r="7481" spans="44:45">
      <c r="AR7481"/>
      <c r="AS7481"/>
    </row>
    <row r="7482" spans="44:45">
      <c r="AR7482"/>
      <c r="AS7482"/>
    </row>
    <row r="7483" spans="44:45">
      <c r="AR7483"/>
      <c r="AS7483"/>
    </row>
    <row r="7484" spans="44:45">
      <c r="AR7484"/>
      <c r="AS7484"/>
    </row>
    <row r="7485" spans="44:45">
      <c r="AR7485"/>
      <c r="AS7485"/>
    </row>
    <row r="7486" spans="44:45">
      <c r="AR7486"/>
      <c r="AS7486"/>
    </row>
    <row r="7487" spans="44:45">
      <c r="AR7487"/>
      <c r="AS7487"/>
    </row>
    <row r="7488" spans="44:45">
      <c r="AR7488"/>
      <c r="AS7488"/>
    </row>
    <row r="7489" spans="44:45">
      <c r="AR7489"/>
      <c r="AS7489"/>
    </row>
    <row r="7490" spans="44:45">
      <c r="AR7490"/>
      <c r="AS7490"/>
    </row>
    <row r="7491" spans="44:45">
      <c r="AR7491"/>
      <c r="AS7491"/>
    </row>
    <row r="7492" spans="44:45">
      <c r="AR7492"/>
      <c r="AS7492"/>
    </row>
    <row r="7493" spans="44:45">
      <c r="AR7493"/>
      <c r="AS7493"/>
    </row>
    <row r="7494" spans="44:45">
      <c r="AR7494"/>
      <c r="AS7494"/>
    </row>
    <row r="7495" spans="44:45">
      <c r="AR7495"/>
      <c r="AS7495"/>
    </row>
    <row r="7496" spans="44:45">
      <c r="AR7496"/>
      <c r="AS7496"/>
    </row>
    <row r="7497" spans="44:45">
      <c r="AR7497"/>
      <c r="AS7497"/>
    </row>
    <row r="7498" spans="44:45">
      <c r="AR7498"/>
      <c r="AS7498"/>
    </row>
    <row r="7499" spans="44:45">
      <c r="AR7499"/>
      <c r="AS7499"/>
    </row>
    <row r="7500" spans="44:45">
      <c r="AR7500"/>
      <c r="AS7500"/>
    </row>
    <row r="7501" spans="44:45">
      <c r="AR7501"/>
      <c r="AS7501"/>
    </row>
    <row r="7502" spans="44:45">
      <c r="AR7502"/>
      <c r="AS7502"/>
    </row>
    <row r="7503" spans="44:45">
      <c r="AR7503"/>
      <c r="AS7503"/>
    </row>
    <row r="7504" spans="44:45">
      <c r="AR7504"/>
      <c r="AS7504"/>
    </row>
    <row r="7505" spans="44:45">
      <c r="AR7505"/>
      <c r="AS7505"/>
    </row>
    <row r="7506" spans="44:45">
      <c r="AR7506"/>
      <c r="AS7506"/>
    </row>
    <row r="7507" spans="44:45">
      <c r="AR7507"/>
      <c r="AS7507"/>
    </row>
    <row r="7508" spans="44:45">
      <c r="AR7508"/>
      <c r="AS7508"/>
    </row>
    <row r="7509" spans="44:45">
      <c r="AR7509"/>
      <c r="AS7509"/>
    </row>
    <row r="7510" spans="44:45">
      <c r="AR7510"/>
      <c r="AS7510"/>
    </row>
    <row r="7511" spans="44:45">
      <c r="AR7511"/>
      <c r="AS7511"/>
    </row>
    <row r="7512" spans="44:45">
      <c r="AR7512"/>
      <c r="AS7512"/>
    </row>
    <row r="7513" spans="44:45">
      <c r="AR7513"/>
      <c r="AS7513"/>
    </row>
    <row r="7514" spans="44:45">
      <c r="AR7514"/>
      <c r="AS7514"/>
    </row>
    <row r="7515" spans="44:45">
      <c r="AR7515"/>
      <c r="AS7515"/>
    </row>
    <row r="7516" spans="44:45">
      <c r="AR7516"/>
      <c r="AS7516"/>
    </row>
    <row r="7517" spans="44:45">
      <c r="AR7517"/>
      <c r="AS7517"/>
    </row>
    <row r="7518" spans="44:45">
      <c r="AR7518"/>
      <c r="AS7518"/>
    </row>
    <row r="7519" spans="44:45">
      <c r="AR7519"/>
      <c r="AS7519"/>
    </row>
    <row r="7520" spans="44:45">
      <c r="AR7520"/>
      <c r="AS7520"/>
    </row>
    <row r="7521" spans="44:45">
      <c r="AR7521"/>
      <c r="AS7521"/>
    </row>
    <row r="7522" spans="44:45">
      <c r="AR7522"/>
      <c r="AS7522"/>
    </row>
    <row r="7523" spans="44:45">
      <c r="AR7523"/>
      <c r="AS7523"/>
    </row>
    <row r="7524" spans="44:45">
      <c r="AR7524"/>
      <c r="AS7524"/>
    </row>
    <row r="7525" spans="44:45">
      <c r="AR7525"/>
      <c r="AS7525"/>
    </row>
    <row r="7526" spans="44:45">
      <c r="AR7526"/>
      <c r="AS7526"/>
    </row>
    <row r="7527" spans="44:45">
      <c r="AR7527"/>
      <c r="AS7527"/>
    </row>
    <row r="7528" spans="44:45">
      <c r="AR7528"/>
      <c r="AS7528"/>
    </row>
    <row r="7529" spans="44:45">
      <c r="AR7529"/>
      <c r="AS7529"/>
    </row>
    <row r="7530" spans="44:45">
      <c r="AR7530"/>
      <c r="AS7530"/>
    </row>
    <row r="7531" spans="44:45">
      <c r="AR7531"/>
      <c r="AS7531"/>
    </row>
    <row r="7532" spans="44:45">
      <c r="AR7532"/>
      <c r="AS7532"/>
    </row>
    <row r="7533" spans="44:45">
      <c r="AR7533"/>
      <c r="AS7533"/>
    </row>
    <row r="7534" spans="44:45">
      <c r="AR7534"/>
      <c r="AS7534"/>
    </row>
    <row r="7535" spans="44:45">
      <c r="AR7535"/>
      <c r="AS7535"/>
    </row>
    <row r="7536" spans="44:45">
      <c r="AR7536"/>
      <c r="AS7536"/>
    </row>
    <row r="7537" spans="44:45">
      <c r="AR7537"/>
      <c r="AS7537"/>
    </row>
    <row r="7538" spans="44:45">
      <c r="AR7538"/>
      <c r="AS7538"/>
    </row>
    <row r="7539" spans="44:45">
      <c r="AR7539"/>
      <c r="AS7539"/>
    </row>
    <row r="7540" spans="44:45">
      <c r="AR7540"/>
      <c r="AS7540"/>
    </row>
    <row r="7541" spans="44:45">
      <c r="AR7541"/>
      <c r="AS7541"/>
    </row>
    <row r="7542" spans="44:45">
      <c r="AR7542"/>
      <c r="AS7542"/>
    </row>
    <row r="7543" spans="44:45">
      <c r="AR7543"/>
      <c r="AS7543"/>
    </row>
    <row r="7544" spans="44:45">
      <c r="AR7544"/>
      <c r="AS7544"/>
    </row>
    <row r="7545" spans="44:45">
      <c r="AR7545"/>
      <c r="AS7545"/>
    </row>
    <row r="7546" spans="44:45">
      <c r="AR7546"/>
      <c r="AS7546"/>
    </row>
    <row r="7547" spans="44:45">
      <c r="AR7547"/>
      <c r="AS7547"/>
    </row>
    <row r="7548" spans="44:45">
      <c r="AR7548"/>
      <c r="AS7548"/>
    </row>
    <row r="7549" spans="44:45">
      <c r="AR7549"/>
      <c r="AS7549"/>
    </row>
    <row r="7550" spans="44:45">
      <c r="AR7550"/>
      <c r="AS7550"/>
    </row>
    <row r="7551" spans="44:45">
      <c r="AR7551"/>
      <c r="AS7551"/>
    </row>
    <row r="7552" spans="44:45">
      <c r="AR7552"/>
      <c r="AS7552"/>
    </row>
    <row r="7553" spans="44:45">
      <c r="AR7553"/>
      <c r="AS7553"/>
    </row>
    <row r="7554" spans="44:45">
      <c r="AR7554"/>
      <c r="AS7554"/>
    </row>
    <row r="7555" spans="44:45">
      <c r="AR7555"/>
      <c r="AS7555"/>
    </row>
    <row r="7556" spans="44:45">
      <c r="AR7556"/>
      <c r="AS7556"/>
    </row>
    <row r="7557" spans="44:45">
      <c r="AR7557"/>
      <c r="AS7557"/>
    </row>
    <row r="7558" spans="44:45">
      <c r="AR7558"/>
      <c r="AS7558"/>
    </row>
    <row r="7559" spans="44:45">
      <c r="AR7559"/>
      <c r="AS7559"/>
    </row>
    <row r="7560" spans="44:45">
      <c r="AR7560"/>
      <c r="AS7560"/>
    </row>
    <row r="7561" spans="44:45">
      <c r="AR7561"/>
      <c r="AS7561"/>
    </row>
    <row r="7562" spans="44:45">
      <c r="AR7562"/>
      <c r="AS7562"/>
    </row>
    <row r="7563" spans="44:45">
      <c r="AR7563"/>
      <c r="AS7563"/>
    </row>
    <row r="7564" spans="44:45">
      <c r="AR7564"/>
      <c r="AS7564"/>
    </row>
    <row r="7565" spans="44:45">
      <c r="AR7565"/>
      <c r="AS7565"/>
    </row>
    <row r="7566" spans="44:45">
      <c r="AR7566"/>
      <c r="AS7566"/>
    </row>
    <row r="7567" spans="44:45">
      <c r="AR7567"/>
      <c r="AS7567"/>
    </row>
    <row r="7568" spans="44:45">
      <c r="AR7568"/>
      <c r="AS7568"/>
    </row>
    <row r="7569" spans="44:45">
      <c r="AR7569"/>
      <c r="AS7569"/>
    </row>
    <row r="7570" spans="44:45">
      <c r="AR7570"/>
      <c r="AS7570"/>
    </row>
    <row r="7571" spans="44:45">
      <c r="AR7571"/>
      <c r="AS7571"/>
    </row>
    <row r="7572" spans="44:45">
      <c r="AR7572"/>
      <c r="AS7572"/>
    </row>
    <row r="7573" spans="44:45">
      <c r="AR7573"/>
      <c r="AS7573"/>
    </row>
    <row r="7574" spans="44:45">
      <c r="AR7574"/>
      <c r="AS7574"/>
    </row>
    <row r="7575" spans="44:45">
      <c r="AR7575"/>
      <c r="AS7575"/>
    </row>
    <row r="7576" spans="44:45">
      <c r="AR7576"/>
      <c r="AS7576"/>
    </row>
    <row r="7577" spans="44:45">
      <c r="AR7577"/>
      <c r="AS7577"/>
    </row>
    <row r="7578" spans="44:45">
      <c r="AR7578"/>
      <c r="AS7578"/>
    </row>
    <row r="7579" spans="44:45">
      <c r="AR7579"/>
      <c r="AS7579"/>
    </row>
    <row r="7580" spans="44:45">
      <c r="AR7580"/>
      <c r="AS7580"/>
    </row>
    <row r="7581" spans="44:45">
      <c r="AR7581"/>
      <c r="AS7581"/>
    </row>
    <row r="7582" spans="44:45">
      <c r="AR7582"/>
      <c r="AS7582"/>
    </row>
    <row r="7583" spans="44:45">
      <c r="AR7583"/>
      <c r="AS7583"/>
    </row>
    <row r="7584" spans="44:45">
      <c r="AR7584"/>
      <c r="AS7584"/>
    </row>
    <row r="7585" spans="44:45">
      <c r="AR7585"/>
      <c r="AS7585"/>
    </row>
    <row r="7586" spans="44:45">
      <c r="AR7586"/>
      <c r="AS7586"/>
    </row>
    <row r="7587" spans="44:45">
      <c r="AR7587"/>
      <c r="AS7587"/>
    </row>
    <row r="7588" spans="44:45">
      <c r="AR7588"/>
      <c r="AS7588"/>
    </row>
    <row r="7589" spans="44:45">
      <c r="AR7589"/>
      <c r="AS7589"/>
    </row>
    <row r="7590" spans="44:45">
      <c r="AR7590"/>
      <c r="AS7590"/>
    </row>
    <row r="7591" spans="44:45">
      <c r="AR7591"/>
      <c r="AS7591"/>
    </row>
    <row r="7592" spans="44:45">
      <c r="AR7592"/>
      <c r="AS7592"/>
    </row>
    <row r="7593" spans="44:45">
      <c r="AR7593"/>
      <c r="AS7593"/>
    </row>
    <row r="7594" spans="44:45">
      <c r="AR7594"/>
      <c r="AS7594"/>
    </row>
    <row r="7595" spans="44:45">
      <c r="AR7595"/>
      <c r="AS7595"/>
    </row>
    <row r="7596" spans="44:45">
      <c r="AR7596"/>
      <c r="AS7596"/>
    </row>
    <row r="7597" spans="44:45">
      <c r="AR7597"/>
      <c r="AS7597"/>
    </row>
    <row r="7598" spans="44:45">
      <c r="AR7598"/>
      <c r="AS7598"/>
    </row>
    <row r="7599" spans="44:45">
      <c r="AR7599"/>
      <c r="AS7599"/>
    </row>
    <row r="7600" spans="44:45">
      <c r="AR7600"/>
      <c r="AS7600"/>
    </row>
    <row r="7601" spans="44:45">
      <c r="AR7601"/>
      <c r="AS7601"/>
    </row>
    <row r="7602" spans="44:45">
      <c r="AR7602"/>
      <c r="AS7602"/>
    </row>
    <row r="7603" spans="44:45">
      <c r="AR7603"/>
      <c r="AS7603"/>
    </row>
    <row r="7604" spans="44:45">
      <c r="AR7604"/>
      <c r="AS7604"/>
    </row>
    <row r="7605" spans="44:45">
      <c r="AR7605"/>
      <c r="AS7605"/>
    </row>
    <row r="7606" spans="44:45">
      <c r="AR7606"/>
      <c r="AS7606"/>
    </row>
    <row r="7607" spans="44:45">
      <c r="AR7607"/>
      <c r="AS7607"/>
    </row>
    <row r="7608" spans="44:45">
      <c r="AR7608"/>
      <c r="AS7608"/>
    </row>
    <row r="7609" spans="44:45">
      <c r="AR7609"/>
      <c r="AS7609"/>
    </row>
    <row r="7610" spans="44:45">
      <c r="AR7610"/>
      <c r="AS7610"/>
    </row>
    <row r="7611" spans="44:45">
      <c r="AR7611"/>
      <c r="AS7611"/>
    </row>
    <row r="7612" spans="44:45">
      <c r="AR7612"/>
      <c r="AS7612"/>
    </row>
    <row r="7613" spans="44:45">
      <c r="AR7613"/>
      <c r="AS7613"/>
    </row>
    <row r="7614" spans="44:45">
      <c r="AR7614"/>
      <c r="AS7614"/>
    </row>
    <row r="7615" spans="44:45">
      <c r="AR7615"/>
      <c r="AS7615"/>
    </row>
    <row r="7616" spans="44:45">
      <c r="AR7616"/>
      <c r="AS7616"/>
    </row>
    <row r="7617" spans="44:45">
      <c r="AR7617"/>
      <c r="AS7617"/>
    </row>
    <row r="7618" spans="44:45">
      <c r="AR7618"/>
      <c r="AS7618"/>
    </row>
    <row r="7619" spans="44:45">
      <c r="AR7619"/>
      <c r="AS7619"/>
    </row>
    <row r="7620" spans="44:45">
      <c r="AR7620"/>
      <c r="AS7620"/>
    </row>
    <row r="7621" spans="44:45">
      <c r="AR7621"/>
      <c r="AS7621"/>
    </row>
    <row r="7622" spans="44:45">
      <c r="AR7622"/>
      <c r="AS7622"/>
    </row>
    <row r="7623" spans="44:45">
      <c r="AR7623"/>
      <c r="AS7623"/>
    </row>
    <row r="7624" spans="44:45">
      <c r="AR7624"/>
      <c r="AS7624"/>
    </row>
    <row r="7625" spans="44:45">
      <c r="AR7625"/>
      <c r="AS7625"/>
    </row>
    <row r="7626" spans="44:45">
      <c r="AR7626"/>
      <c r="AS7626"/>
    </row>
    <row r="7627" spans="44:45">
      <c r="AR7627"/>
      <c r="AS7627"/>
    </row>
    <row r="7628" spans="44:45">
      <c r="AR7628"/>
      <c r="AS7628"/>
    </row>
    <row r="7629" spans="44:45">
      <c r="AR7629"/>
      <c r="AS7629"/>
    </row>
    <row r="7630" spans="44:45">
      <c r="AR7630"/>
      <c r="AS7630"/>
    </row>
    <row r="7631" spans="44:45">
      <c r="AR7631"/>
      <c r="AS7631"/>
    </row>
    <row r="7632" spans="44:45">
      <c r="AR7632"/>
      <c r="AS7632"/>
    </row>
    <row r="7633" spans="44:45">
      <c r="AR7633"/>
      <c r="AS7633"/>
    </row>
    <row r="7634" spans="44:45">
      <c r="AR7634"/>
      <c r="AS7634"/>
    </row>
    <row r="7635" spans="44:45">
      <c r="AR7635"/>
      <c r="AS7635"/>
    </row>
    <row r="7636" spans="44:45">
      <c r="AR7636"/>
      <c r="AS7636"/>
    </row>
    <row r="7637" spans="44:45">
      <c r="AR7637"/>
      <c r="AS7637"/>
    </row>
    <row r="7638" spans="44:45">
      <c r="AR7638"/>
      <c r="AS7638"/>
    </row>
    <row r="7639" spans="44:45">
      <c r="AR7639"/>
      <c r="AS7639"/>
    </row>
    <row r="7640" spans="44:45">
      <c r="AR7640"/>
      <c r="AS7640"/>
    </row>
    <row r="7641" spans="44:45">
      <c r="AR7641"/>
      <c r="AS7641"/>
    </row>
    <row r="7642" spans="44:45">
      <c r="AR7642"/>
      <c r="AS7642"/>
    </row>
    <row r="7643" spans="44:45">
      <c r="AR7643"/>
      <c r="AS7643"/>
    </row>
    <row r="7644" spans="44:45">
      <c r="AR7644"/>
      <c r="AS7644"/>
    </row>
    <row r="7645" spans="44:45">
      <c r="AR7645"/>
      <c r="AS7645"/>
    </row>
    <row r="7646" spans="44:45">
      <c r="AR7646"/>
      <c r="AS7646"/>
    </row>
    <row r="7647" spans="44:45">
      <c r="AR7647"/>
      <c r="AS7647"/>
    </row>
    <row r="7648" spans="44:45">
      <c r="AR7648"/>
      <c r="AS7648"/>
    </row>
    <row r="7649" spans="44:45">
      <c r="AR7649"/>
      <c r="AS7649"/>
    </row>
    <row r="7650" spans="44:45">
      <c r="AR7650"/>
      <c r="AS7650"/>
    </row>
    <row r="7651" spans="44:45">
      <c r="AR7651"/>
      <c r="AS7651"/>
    </row>
    <row r="7652" spans="44:45">
      <c r="AR7652"/>
      <c r="AS7652"/>
    </row>
    <row r="7653" spans="44:45">
      <c r="AR7653"/>
      <c r="AS7653"/>
    </row>
    <row r="7654" spans="44:45">
      <c r="AR7654"/>
      <c r="AS7654"/>
    </row>
    <row r="7655" spans="44:45">
      <c r="AR7655"/>
      <c r="AS7655"/>
    </row>
    <row r="7656" spans="44:45">
      <c r="AR7656"/>
      <c r="AS7656"/>
    </row>
    <row r="7657" spans="44:45">
      <c r="AR7657"/>
      <c r="AS7657"/>
    </row>
    <row r="7658" spans="44:45">
      <c r="AR7658"/>
      <c r="AS7658"/>
    </row>
    <row r="7659" spans="44:45">
      <c r="AR7659"/>
      <c r="AS7659"/>
    </row>
    <row r="7660" spans="44:45">
      <c r="AR7660"/>
      <c r="AS7660"/>
    </row>
    <row r="7661" spans="44:45">
      <c r="AR7661"/>
      <c r="AS7661"/>
    </row>
    <row r="7662" spans="44:45">
      <c r="AR7662"/>
      <c r="AS7662"/>
    </row>
    <row r="7663" spans="44:45">
      <c r="AR7663"/>
      <c r="AS7663"/>
    </row>
    <row r="7664" spans="44:45">
      <c r="AR7664"/>
      <c r="AS7664"/>
    </row>
    <row r="7665" spans="44:45">
      <c r="AR7665"/>
      <c r="AS7665"/>
    </row>
    <row r="7666" spans="44:45">
      <c r="AR7666"/>
      <c r="AS7666"/>
    </row>
    <row r="7667" spans="44:45">
      <c r="AR7667"/>
      <c r="AS7667"/>
    </row>
    <row r="7668" spans="44:45">
      <c r="AR7668"/>
      <c r="AS7668"/>
    </row>
    <row r="7669" spans="44:45">
      <c r="AR7669"/>
      <c r="AS7669"/>
    </row>
    <row r="7670" spans="44:45">
      <c r="AR7670"/>
      <c r="AS7670"/>
    </row>
    <row r="7671" spans="44:45">
      <c r="AR7671"/>
      <c r="AS7671"/>
    </row>
    <row r="7672" spans="44:45">
      <c r="AR7672"/>
      <c r="AS7672"/>
    </row>
    <row r="7673" spans="44:45">
      <c r="AR7673"/>
      <c r="AS7673"/>
    </row>
    <row r="7674" spans="44:45">
      <c r="AR7674"/>
      <c r="AS7674"/>
    </row>
    <row r="7675" spans="44:45">
      <c r="AR7675"/>
      <c r="AS7675"/>
    </row>
    <row r="7676" spans="44:45">
      <c r="AR7676"/>
      <c r="AS7676"/>
    </row>
    <row r="7677" spans="44:45">
      <c r="AR7677"/>
      <c r="AS7677"/>
    </row>
    <row r="7678" spans="44:45">
      <c r="AR7678"/>
      <c r="AS7678"/>
    </row>
    <row r="7679" spans="44:45">
      <c r="AR7679"/>
      <c r="AS7679"/>
    </row>
    <row r="7680" spans="44:45">
      <c r="AR7680"/>
      <c r="AS7680"/>
    </row>
    <row r="7681" spans="44:45">
      <c r="AR7681"/>
      <c r="AS7681"/>
    </row>
    <row r="7682" spans="44:45">
      <c r="AR7682"/>
      <c r="AS7682"/>
    </row>
    <row r="7683" spans="44:45">
      <c r="AR7683"/>
      <c r="AS7683"/>
    </row>
    <row r="7684" spans="44:45">
      <c r="AR7684"/>
      <c r="AS7684"/>
    </row>
    <row r="7685" spans="44:45">
      <c r="AR7685"/>
      <c r="AS7685"/>
    </row>
    <row r="7686" spans="44:45">
      <c r="AR7686"/>
      <c r="AS7686"/>
    </row>
    <row r="7687" spans="44:45">
      <c r="AR7687"/>
      <c r="AS7687"/>
    </row>
    <row r="7688" spans="44:45">
      <c r="AR7688"/>
      <c r="AS7688"/>
    </row>
    <row r="7689" spans="44:45">
      <c r="AR7689"/>
      <c r="AS7689"/>
    </row>
    <row r="7690" spans="44:45">
      <c r="AR7690"/>
      <c r="AS7690"/>
    </row>
    <row r="7691" spans="44:45">
      <c r="AR7691"/>
      <c r="AS7691"/>
    </row>
    <row r="7692" spans="44:45">
      <c r="AR7692"/>
      <c r="AS7692"/>
    </row>
    <row r="7693" spans="44:45">
      <c r="AR7693"/>
      <c r="AS7693"/>
    </row>
    <row r="7694" spans="44:45">
      <c r="AR7694"/>
      <c r="AS7694"/>
    </row>
    <row r="7695" spans="44:45">
      <c r="AR7695"/>
      <c r="AS7695"/>
    </row>
    <row r="7696" spans="44:45">
      <c r="AR7696"/>
      <c r="AS7696"/>
    </row>
    <row r="7697" spans="44:45">
      <c r="AR7697"/>
      <c r="AS7697"/>
    </row>
    <row r="7698" spans="44:45">
      <c r="AR7698"/>
      <c r="AS7698"/>
    </row>
    <row r="7699" spans="44:45">
      <c r="AR7699"/>
      <c r="AS7699"/>
    </row>
    <row r="7700" spans="44:45">
      <c r="AR7700"/>
      <c r="AS7700"/>
    </row>
    <row r="7701" spans="44:45">
      <c r="AR7701"/>
      <c r="AS7701"/>
    </row>
    <row r="7702" spans="44:45">
      <c r="AR7702"/>
      <c r="AS7702"/>
    </row>
    <row r="7703" spans="44:45">
      <c r="AR7703"/>
      <c r="AS7703"/>
    </row>
    <row r="7704" spans="44:45">
      <c r="AR7704"/>
      <c r="AS7704"/>
    </row>
    <row r="7705" spans="44:45">
      <c r="AR7705"/>
      <c r="AS7705"/>
    </row>
    <row r="7706" spans="44:45">
      <c r="AR7706"/>
      <c r="AS7706"/>
    </row>
    <row r="7707" spans="44:45">
      <c r="AR7707"/>
      <c r="AS7707"/>
    </row>
    <row r="7708" spans="44:45">
      <c r="AR7708"/>
      <c r="AS7708"/>
    </row>
    <row r="7709" spans="44:45">
      <c r="AR7709"/>
      <c r="AS7709"/>
    </row>
    <row r="7710" spans="44:45">
      <c r="AR7710"/>
      <c r="AS7710"/>
    </row>
    <row r="7711" spans="44:45">
      <c r="AR7711"/>
      <c r="AS7711"/>
    </row>
    <row r="7712" spans="44:45">
      <c r="AR7712"/>
      <c r="AS7712"/>
    </row>
    <row r="7713" spans="44:45">
      <c r="AR7713"/>
      <c r="AS7713"/>
    </row>
    <row r="7714" spans="44:45">
      <c r="AR7714"/>
      <c r="AS7714"/>
    </row>
    <row r="7715" spans="44:45">
      <c r="AR7715"/>
      <c r="AS7715"/>
    </row>
    <row r="7716" spans="44:45">
      <c r="AR7716"/>
      <c r="AS7716"/>
    </row>
    <row r="7717" spans="44:45">
      <c r="AR7717"/>
      <c r="AS7717"/>
    </row>
    <row r="7718" spans="44:45">
      <c r="AR7718"/>
      <c r="AS7718"/>
    </row>
    <row r="7719" spans="44:45">
      <c r="AR7719"/>
      <c r="AS7719"/>
    </row>
    <row r="7720" spans="44:45">
      <c r="AR7720"/>
      <c r="AS7720"/>
    </row>
    <row r="7721" spans="44:45">
      <c r="AR7721"/>
      <c r="AS7721"/>
    </row>
    <row r="7722" spans="44:45">
      <c r="AR7722"/>
      <c r="AS7722"/>
    </row>
    <row r="7723" spans="44:45">
      <c r="AR7723"/>
      <c r="AS7723"/>
    </row>
    <row r="7724" spans="44:45">
      <c r="AR7724"/>
      <c r="AS7724"/>
    </row>
    <row r="7725" spans="44:45">
      <c r="AR7725"/>
      <c r="AS7725"/>
    </row>
    <row r="7726" spans="44:45">
      <c r="AR7726"/>
      <c r="AS7726"/>
    </row>
    <row r="7727" spans="44:45">
      <c r="AR7727"/>
      <c r="AS7727"/>
    </row>
    <row r="7728" spans="44:45">
      <c r="AR7728"/>
      <c r="AS7728"/>
    </row>
    <row r="7729" spans="44:45">
      <c r="AR7729"/>
      <c r="AS7729"/>
    </row>
    <row r="7730" spans="44:45">
      <c r="AR7730"/>
      <c r="AS7730"/>
    </row>
    <row r="7731" spans="44:45">
      <c r="AR7731"/>
      <c r="AS7731"/>
    </row>
    <row r="7732" spans="44:45">
      <c r="AR7732"/>
      <c r="AS7732"/>
    </row>
    <row r="7733" spans="44:45">
      <c r="AR7733"/>
      <c r="AS7733"/>
    </row>
    <row r="7734" spans="44:45">
      <c r="AR7734"/>
      <c r="AS7734"/>
    </row>
    <row r="7735" spans="44:45">
      <c r="AR7735"/>
      <c r="AS7735"/>
    </row>
    <row r="7736" spans="44:45">
      <c r="AR7736"/>
      <c r="AS7736"/>
    </row>
    <row r="7737" spans="44:45">
      <c r="AR7737"/>
      <c r="AS7737"/>
    </row>
    <row r="7738" spans="44:45">
      <c r="AR7738"/>
      <c r="AS7738"/>
    </row>
    <row r="7739" spans="44:45">
      <c r="AR7739"/>
      <c r="AS7739"/>
    </row>
    <row r="7740" spans="44:45">
      <c r="AR7740"/>
      <c r="AS7740"/>
    </row>
    <row r="7741" spans="44:45">
      <c r="AR7741"/>
      <c r="AS7741"/>
    </row>
    <row r="7742" spans="44:45">
      <c r="AR7742"/>
      <c r="AS7742"/>
    </row>
    <row r="7743" spans="44:45">
      <c r="AR7743"/>
      <c r="AS7743"/>
    </row>
    <row r="7744" spans="44:45">
      <c r="AR7744"/>
      <c r="AS7744"/>
    </row>
    <row r="7745" spans="44:45">
      <c r="AR7745"/>
      <c r="AS7745"/>
    </row>
    <row r="7746" spans="44:45">
      <c r="AR7746"/>
      <c r="AS7746"/>
    </row>
    <row r="7747" spans="44:45">
      <c r="AR7747"/>
      <c r="AS7747"/>
    </row>
    <row r="7748" spans="44:45">
      <c r="AR7748"/>
      <c r="AS7748"/>
    </row>
    <row r="7749" spans="44:45">
      <c r="AR7749"/>
      <c r="AS7749"/>
    </row>
    <row r="7750" spans="44:45">
      <c r="AR7750"/>
      <c r="AS7750"/>
    </row>
    <row r="7751" spans="44:45">
      <c r="AR7751"/>
      <c r="AS7751"/>
    </row>
    <row r="7752" spans="44:45">
      <c r="AR7752"/>
      <c r="AS7752"/>
    </row>
    <row r="7753" spans="44:45">
      <c r="AR7753"/>
      <c r="AS7753"/>
    </row>
    <row r="7754" spans="44:45">
      <c r="AR7754"/>
      <c r="AS7754"/>
    </row>
    <row r="7755" spans="44:45">
      <c r="AR7755"/>
      <c r="AS7755"/>
    </row>
    <row r="7756" spans="44:45">
      <c r="AR7756"/>
      <c r="AS7756"/>
    </row>
    <row r="7757" spans="44:45">
      <c r="AR7757"/>
      <c r="AS7757"/>
    </row>
    <row r="7758" spans="44:45">
      <c r="AR7758"/>
      <c r="AS7758"/>
    </row>
    <row r="7759" spans="44:45">
      <c r="AR7759"/>
      <c r="AS7759"/>
    </row>
    <row r="7760" spans="44:45">
      <c r="AR7760"/>
      <c r="AS7760"/>
    </row>
    <row r="7761" spans="44:45">
      <c r="AR7761"/>
      <c r="AS7761"/>
    </row>
    <row r="7762" spans="44:45">
      <c r="AR7762"/>
      <c r="AS7762"/>
    </row>
    <row r="7763" spans="44:45">
      <c r="AR7763"/>
      <c r="AS7763"/>
    </row>
    <row r="7764" spans="44:45">
      <c r="AR7764"/>
      <c r="AS7764"/>
    </row>
    <row r="7765" spans="44:45">
      <c r="AR7765"/>
      <c r="AS7765"/>
    </row>
    <row r="7766" spans="44:45">
      <c r="AR7766"/>
      <c r="AS7766"/>
    </row>
    <row r="7767" spans="44:45">
      <c r="AR7767"/>
      <c r="AS7767"/>
    </row>
    <row r="7768" spans="44:45">
      <c r="AR7768"/>
      <c r="AS7768"/>
    </row>
    <row r="7769" spans="44:45">
      <c r="AR7769"/>
      <c r="AS7769"/>
    </row>
    <row r="7770" spans="44:45">
      <c r="AR7770"/>
      <c r="AS7770"/>
    </row>
    <row r="7771" spans="44:45">
      <c r="AR7771"/>
      <c r="AS7771"/>
    </row>
    <row r="7772" spans="44:45">
      <c r="AR7772"/>
      <c r="AS7772"/>
    </row>
    <row r="7773" spans="44:45">
      <c r="AR7773"/>
      <c r="AS7773"/>
    </row>
    <row r="7774" spans="44:45">
      <c r="AR7774"/>
      <c r="AS7774"/>
    </row>
    <row r="7775" spans="44:45">
      <c r="AR7775"/>
      <c r="AS7775"/>
    </row>
    <row r="7776" spans="44:45">
      <c r="AR7776"/>
      <c r="AS7776"/>
    </row>
    <row r="7777" spans="44:45">
      <c r="AR7777"/>
      <c r="AS7777"/>
    </row>
    <row r="7778" spans="44:45">
      <c r="AR7778"/>
      <c r="AS7778"/>
    </row>
    <row r="7779" spans="44:45">
      <c r="AR7779"/>
      <c r="AS7779"/>
    </row>
    <row r="7780" spans="44:45">
      <c r="AR7780"/>
      <c r="AS7780"/>
    </row>
    <row r="7781" spans="44:45">
      <c r="AR7781"/>
      <c r="AS7781"/>
    </row>
    <row r="7782" spans="44:45">
      <c r="AR7782"/>
      <c r="AS7782"/>
    </row>
    <row r="7783" spans="44:45">
      <c r="AR7783"/>
      <c r="AS7783"/>
    </row>
    <row r="7784" spans="44:45">
      <c r="AR7784"/>
      <c r="AS7784"/>
    </row>
    <row r="7785" spans="44:45">
      <c r="AR7785"/>
      <c r="AS7785"/>
    </row>
    <row r="7786" spans="44:45">
      <c r="AR7786"/>
      <c r="AS7786"/>
    </row>
    <row r="7787" spans="44:45">
      <c r="AR7787"/>
      <c r="AS7787"/>
    </row>
    <row r="7788" spans="44:45">
      <c r="AR7788"/>
      <c r="AS7788"/>
    </row>
    <row r="7789" spans="44:45">
      <c r="AR7789"/>
      <c r="AS7789"/>
    </row>
    <row r="7790" spans="44:45">
      <c r="AR7790"/>
      <c r="AS7790"/>
    </row>
    <row r="7791" spans="44:45">
      <c r="AR7791"/>
      <c r="AS7791"/>
    </row>
    <row r="7792" spans="44:45">
      <c r="AR7792"/>
      <c r="AS7792"/>
    </row>
    <row r="7793" spans="44:45">
      <c r="AR7793"/>
      <c r="AS7793"/>
    </row>
    <row r="7794" spans="44:45">
      <c r="AR7794"/>
      <c r="AS7794"/>
    </row>
    <row r="7795" spans="44:45">
      <c r="AR7795"/>
      <c r="AS7795"/>
    </row>
    <row r="7796" spans="44:45">
      <c r="AR7796"/>
      <c r="AS7796"/>
    </row>
    <row r="7797" spans="44:45">
      <c r="AR7797"/>
      <c r="AS7797"/>
    </row>
    <row r="7798" spans="44:45">
      <c r="AR7798"/>
      <c r="AS7798"/>
    </row>
    <row r="7799" spans="44:45">
      <c r="AR7799"/>
      <c r="AS7799"/>
    </row>
    <row r="7800" spans="44:45">
      <c r="AR7800"/>
      <c r="AS7800"/>
    </row>
    <row r="7801" spans="44:45">
      <c r="AR7801"/>
      <c r="AS7801"/>
    </row>
    <row r="7802" spans="44:45">
      <c r="AR7802"/>
      <c r="AS7802"/>
    </row>
    <row r="7803" spans="44:45">
      <c r="AR7803"/>
      <c r="AS7803"/>
    </row>
    <row r="7804" spans="44:45">
      <c r="AR7804"/>
      <c r="AS7804"/>
    </row>
    <row r="7805" spans="44:45">
      <c r="AR7805"/>
      <c r="AS7805"/>
    </row>
    <row r="7806" spans="44:45">
      <c r="AR7806"/>
      <c r="AS7806"/>
    </row>
    <row r="7807" spans="44:45">
      <c r="AR7807"/>
      <c r="AS7807"/>
    </row>
    <row r="7808" spans="44:45">
      <c r="AR7808"/>
      <c r="AS7808"/>
    </row>
    <row r="7809" spans="44:45">
      <c r="AR7809"/>
      <c r="AS7809"/>
    </row>
    <row r="7810" spans="44:45">
      <c r="AR7810"/>
      <c r="AS7810"/>
    </row>
    <row r="7811" spans="44:45">
      <c r="AR7811"/>
      <c r="AS7811"/>
    </row>
    <row r="7812" spans="44:45">
      <c r="AR7812"/>
      <c r="AS7812"/>
    </row>
    <row r="7813" spans="44:45">
      <c r="AR7813"/>
      <c r="AS7813"/>
    </row>
    <row r="7814" spans="44:45">
      <c r="AR7814"/>
      <c r="AS7814"/>
    </row>
    <row r="7815" spans="44:45">
      <c r="AR7815"/>
      <c r="AS7815"/>
    </row>
    <row r="7816" spans="44:45">
      <c r="AR7816"/>
      <c r="AS7816"/>
    </row>
    <row r="7817" spans="44:45">
      <c r="AR7817"/>
      <c r="AS7817"/>
    </row>
    <row r="7818" spans="44:45">
      <c r="AR7818"/>
      <c r="AS7818"/>
    </row>
    <row r="7819" spans="44:45">
      <c r="AR7819"/>
      <c r="AS7819"/>
    </row>
    <row r="7820" spans="44:45">
      <c r="AR7820"/>
      <c r="AS7820"/>
    </row>
    <row r="7821" spans="44:45">
      <c r="AR7821"/>
      <c r="AS7821"/>
    </row>
    <row r="7822" spans="44:45">
      <c r="AR7822"/>
      <c r="AS7822"/>
    </row>
    <row r="7823" spans="44:45">
      <c r="AR7823"/>
      <c r="AS7823"/>
    </row>
    <row r="7824" spans="44:45">
      <c r="AR7824"/>
      <c r="AS7824"/>
    </row>
    <row r="7825" spans="44:45">
      <c r="AR7825"/>
      <c r="AS7825"/>
    </row>
    <row r="7826" spans="44:45">
      <c r="AR7826"/>
      <c r="AS7826"/>
    </row>
    <row r="7827" spans="44:45">
      <c r="AR7827"/>
      <c r="AS7827"/>
    </row>
    <row r="7828" spans="44:45">
      <c r="AR7828"/>
      <c r="AS7828"/>
    </row>
    <row r="7829" spans="44:45">
      <c r="AR7829"/>
      <c r="AS7829"/>
    </row>
    <row r="7830" spans="44:45">
      <c r="AR7830"/>
      <c r="AS7830"/>
    </row>
    <row r="7831" spans="44:45">
      <c r="AR7831"/>
      <c r="AS7831"/>
    </row>
    <row r="7832" spans="44:45">
      <c r="AR7832"/>
      <c r="AS7832"/>
    </row>
    <row r="7833" spans="44:45">
      <c r="AR7833"/>
      <c r="AS7833"/>
    </row>
    <row r="7834" spans="44:45">
      <c r="AR7834"/>
      <c r="AS7834"/>
    </row>
    <row r="7835" spans="44:45">
      <c r="AR7835"/>
      <c r="AS7835"/>
    </row>
    <row r="7836" spans="44:45">
      <c r="AR7836"/>
      <c r="AS7836"/>
    </row>
    <row r="7837" spans="44:45">
      <c r="AR7837"/>
      <c r="AS7837"/>
    </row>
    <row r="7838" spans="44:45">
      <c r="AR7838"/>
      <c r="AS7838"/>
    </row>
    <row r="7839" spans="44:45">
      <c r="AR7839"/>
      <c r="AS7839"/>
    </row>
    <row r="7840" spans="44:45">
      <c r="AR7840"/>
      <c r="AS7840"/>
    </row>
    <row r="7841" spans="44:45">
      <c r="AR7841"/>
      <c r="AS7841"/>
    </row>
    <row r="7842" spans="44:45">
      <c r="AR7842"/>
      <c r="AS7842"/>
    </row>
    <row r="7843" spans="44:45">
      <c r="AR7843"/>
      <c r="AS7843"/>
    </row>
    <row r="7844" spans="44:45">
      <c r="AR7844"/>
      <c r="AS7844"/>
    </row>
    <row r="7845" spans="44:45">
      <c r="AR7845"/>
      <c r="AS7845"/>
    </row>
    <row r="7846" spans="44:45">
      <c r="AR7846"/>
      <c r="AS7846"/>
    </row>
    <row r="7847" spans="44:45">
      <c r="AR7847"/>
      <c r="AS7847"/>
    </row>
    <row r="7848" spans="44:45">
      <c r="AR7848"/>
      <c r="AS7848"/>
    </row>
    <row r="7849" spans="44:45">
      <c r="AR7849"/>
      <c r="AS7849"/>
    </row>
    <row r="7850" spans="44:45">
      <c r="AR7850"/>
      <c r="AS7850"/>
    </row>
    <row r="7851" spans="44:45">
      <c r="AR7851"/>
      <c r="AS7851"/>
    </row>
    <row r="7852" spans="44:45">
      <c r="AR7852"/>
      <c r="AS7852"/>
    </row>
    <row r="7853" spans="44:45">
      <c r="AR7853"/>
      <c r="AS7853"/>
    </row>
    <row r="7854" spans="44:45">
      <c r="AR7854"/>
      <c r="AS7854"/>
    </row>
    <row r="7855" spans="44:45">
      <c r="AR7855"/>
      <c r="AS7855"/>
    </row>
    <row r="7856" spans="44:45">
      <c r="AR7856"/>
      <c r="AS7856"/>
    </row>
    <row r="7857" spans="44:45">
      <c r="AR7857"/>
      <c r="AS7857"/>
    </row>
    <row r="7858" spans="44:45">
      <c r="AR7858"/>
      <c r="AS7858"/>
    </row>
    <row r="7859" spans="44:45">
      <c r="AR7859"/>
      <c r="AS7859"/>
    </row>
    <row r="7860" spans="44:45">
      <c r="AR7860"/>
      <c r="AS7860"/>
    </row>
    <row r="7861" spans="44:45">
      <c r="AR7861"/>
      <c r="AS7861"/>
    </row>
    <row r="7862" spans="44:45">
      <c r="AR7862"/>
      <c r="AS7862"/>
    </row>
    <row r="7863" spans="44:45">
      <c r="AR7863"/>
      <c r="AS7863"/>
    </row>
    <row r="7864" spans="44:45">
      <c r="AR7864"/>
      <c r="AS7864"/>
    </row>
    <row r="7865" spans="44:45">
      <c r="AR7865"/>
      <c r="AS7865"/>
    </row>
    <row r="7866" spans="44:45">
      <c r="AR7866"/>
      <c r="AS7866"/>
    </row>
    <row r="7867" spans="44:45">
      <c r="AR7867"/>
      <c r="AS7867"/>
    </row>
    <row r="7868" spans="44:45">
      <c r="AR7868"/>
      <c r="AS7868"/>
    </row>
    <row r="7869" spans="44:45">
      <c r="AR7869"/>
      <c r="AS7869"/>
    </row>
    <row r="7870" spans="44:45">
      <c r="AR7870"/>
      <c r="AS7870"/>
    </row>
    <row r="7871" spans="44:45">
      <c r="AR7871"/>
      <c r="AS7871"/>
    </row>
    <row r="7872" spans="44:45">
      <c r="AR7872"/>
      <c r="AS7872"/>
    </row>
    <row r="7873" spans="44:45">
      <c r="AR7873"/>
      <c r="AS7873"/>
    </row>
    <row r="7874" spans="44:45">
      <c r="AR7874"/>
      <c r="AS7874"/>
    </row>
    <row r="7875" spans="44:45">
      <c r="AR7875"/>
      <c r="AS7875"/>
    </row>
    <row r="7876" spans="44:45">
      <c r="AR7876"/>
      <c r="AS7876"/>
    </row>
    <row r="7877" spans="44:45">
      <c r="AR7877"/>
      <c r="AS7877"/>
    </row>
    <row r="7878" spans="44:45">
      <c r="AR7878"/>
      <c r="AS7878"/>
    </row>
    <row r="7879" spans="44:45">
      <c r="AR7879"/>
      <c r="AS7879"/>
    </row>
    <row r="7880" spans="44:45">
      <c r="AR7880"/>
      <c r="AS7880"/>
    </row>
    <row r="7881" spans="44:45">
      <c r="AR7881"/>
      <c r="AS7881"/>
    </row>
    <row r="7882" spans="44:45">
      <c r="AR7882"/>
      <c r="AS7882"/>
    </row>
    <row r="7883" spans="44:45">
      <c r="AR7883"/>
      <c r="AS7883"/>
    </row>
    <row r="7884" spans="44:45">
      <c r="AR7884"/>
      <c r="AS7884"/>
    </row>
    <row r="7885" spans="44:45">
      <c r="AR7885"/>
      <c r="AS7885"/>
    </row>
    <row r="7886" spans="44:45">
      <c r="AR7886"/>
      <c r="AS7886"/>
    </row>
    <row r="7887" spans="44:45">
      <c r="AR7887"/>
      <c r="AS7887"/>
    </row>
    <row r="7888" spans="44:45">
      <c r="AR7888"/>
      <c r="AS7888"/>
    </row>
    <row r="7889" spans="44:45">
      <c r="AR7889"/>
      <c r="AS7889"/>
    </row>
    <row r="7890" spans="44:45">
      <c r="AR7890"/>
      <c r="AS7890"/>
    </row>
    <row r="7891" spans="44:45">
      <c r="AR7891"/>
      <c r="AS7891"/>
    </row>
    <row r="7892" spans="44:45">
      <c r="AR7892"/>
      <c r="AS7892"/>
    </row>
    <row r="7893" spans="44:45">
      <c r="AR7893"/>
      <c r="AS7893"/>
    </row>
    <row r="7894" spans="44:45">
      <c r="AR7894"/>
      <c r="AS7894"/>
    </row>
    <row r="7895" spans="44:45">
      <c r="AR7895"/>
      <c r="AS7895"/>
    </row>
    <row r="7896" spans="44:45">
      <c r="AR7896"/>
      <c r="AS7896"/>
    </row>
    <row r="7897" spans="44:45">
      <c r="AR7897"/>
      <c r="AS7897"/>
    </row>
    <row r="7898" spans="44:45">
      <c r="AR7898"/>
      <c r="AS7898"/>
    </row>
    <row r="7899" spans="44:45">
      <c r="AR7899"/>
      <c r="AS7899"/>
    </row>
    <row r="7900" spans="44:45">
      <c r="AR7900"/>
      <c r="AS7900"/>
    </row>
    <row r="7901" spans="44:45">
      <c r="AR7901"/>
      <c r="AS7901"/>
    </row>
    <row r="7902" spans="44:45">
      <c r="AR7902"/>
      <c r="AS7902"/>
    </row>
    <row r="7903" spans="44:45">
      <c r="AR7903"/>
      <c r="AS7903"/>
    </row>
    <row r="7904" spans="44:45">
      <c r="AR7904"/>
      <c r="AS7904"/>
    </row>
    <row r="7905" spans="44:45">
      <c r="AR7905"/>
      <c r="AS7905"/>
    </row>
    <row r="7906" spans="44:45">
      <c r="AR7906"/>
      <c r="AS7906"/>
    </row>
    <row r="7907" spans="44:45">
      <c r="AR7907"/>
      <c r="AS7907"/>
    </row>
    <row r="7908" spans="44:45">
      <c r="AR7908"/>
      <c r="AS7908"/>
    </row>
    <row r="7909" spans="44:45">
      <c r="AR7909"/>
      <c r="AS7909"/>
    </row>
    <row r="7910" spans="44:45">
      <c r="AR7910"/>
      <c r="AS7910"/>
    </row>
    <row r="7911" spans="44:45">
      <c r="AR7911"/>
      <c r="AS7911"/>
    </row>
    <row r="7912" spans="44:45">
      <c r="AR7912"/>
      <c r="AS7912"/>
    </row>
    <row r="7913" spans="44:45">
      <c r="AR7913"/>
      <c r="AS7913"/>
    </row>
    <row r="7914" spans="44:45">
      <c r="AR7914"/>
      <c r="AS7914"/>
    </row>
    <row r="7915" spans="44:45">
      <c r="AR7915"/>
      <c r="AS7915"/>
    </row>
    <row r="7916" spans="44:45">
      <c r="AR7916"/>
      <c r="AS7916"/>
    </row>
    <row r="7917" spans="44:45">
      <c r="AR7917"/>
      <c r="AS7917"/>
    </row>
    <row r="7918" spans="44:45">
      <c r="AR7918"/>
      <c r="AS7918"/>
    </row>
    <row r="7919" spans="44:45">
      <c r="AR7919"/>
      <c r="AS7919"/>
    </row>
    <row r="7920" spans="44:45">
      <c r="AR7920"/>
      <c r="AS7920"/>
    </row>
    <row r="7921" spans="44:45">
      <c r="AR7921"/>
      <c r="AS7921"/>
    </row>
    <row r="7922" spans="44:45">
      <c r="AR7922"/>
      <c r="AS7922"/>
    </row>
    <row r="7923" spans="44:45">
      <c r="AR7923"/>
      <c r="AS7923"/>
    </row>
    <row r="7924" spans="44:45">
      <c r="AR7924"/>
      <c r="AS7924"/>
    </row>
    <row r="7925" spans="44:45">
      <c r="AR7925"/>
      <c r="AS7925"/>
    </row>
    <row r="7926" spans="44:45">
      <c r="AR7926"/>
      <c r="AS7926"/>
    </row>
    <row r="7927" spans="44:45">
      <c r="AR7927"/>
      <c r="AS7927"/>
    </row>
    <row r="7928" spans="44:45">
      <c r="AR7928"/>
      <c r="AS7928"/>
    </row>
    <row r="7929" spans="44:45">
      <c r="AR7929"/>
      <c r="AS7929"/>
    </row>
    <row r="7930" spans="44:45">
      <c r="AR7930"/>
      <c r="AS7930"/>
    </row>
    <row r="7931" spans="44:45">
      <c r="AR7931"/>
      <c r="AS7931"/>
    </row>
    <row r="7932" spans="44:45">
      <c r="AR7932"/>
      <c r="AS7932"/>
    </row>
    <row r="7933" spans="44:45">
      <c r="AR7933"/>
      <c r="AS7933"/>
    </row>
    <row r="7934" spans="44:45">
      <c r="AR7934"/>
      <c r="AS7934"/>
    </row>
    <row r="7935" spans="44:45">
      <c r="AR7935"/>
      <c r="AS7935"/>
    </row>
    <row r="7936" spans="44:45">
      <c r="AR7936"/>
      <c r="AS7936"/>
    </row>
    <row r="7937" spans="44:45">
      <c r="AR7937"/>
      <c r="AS7937"/>
    </row>
    <row r="7938" spans="44:45">
      <c r="AR7938"/>
      <c r="AS7938"/>
    </row>
    <row r="7939" spans="44:45">
      <c r="AR7939"/>
      <c r="AS7939"/>
    </row>
    <row r="7940" spans="44:45">
      <c r="AR7940"/>
      <c r="AS7940"/>
    </row>
    <row r="7941" spans="44:45">
      <c r="AR7941"/>
      <c r="AS7941"/>
    </row>
    <row r="7942" spans="44:45">
      <c r="AR7942"/>
      <c r="AS7942"/>
    </row>
    <row r="7943" spans="44:45">
      <c r="AR7943"/>
      <c r="AS7943"/>
    </row>
    <row r="7944" spans="44:45">
      <c r="AR7944"/>
      <c r="AS7944"/>
    </row>
    <row r="7945" spans="44:45">
      <c r="AR7945"/>
      <c r="AS7945"/>
    </row>
    <row r="7946" spans="44:45">
      <c r="AR7946"/>
      <c r="AS7946"/>
    </row>
    <row r="7947" spans="44:45">
      <c r="AR7947"/>
      <c r="AS7947"/>
    </row>
    <row r="7948" spans="44:45">
      <c r="AR7948"/>
      <c r="AS7948"/>
    </row>
    <row r="7949" spans="44:45">
      <c r="AR7949"/>
      <c r="AS7949"/>
    </row>
    <row r="7950" spans="44:45">
      <c r="AR7950"/>
      <c r="AS7950"/>
    </row>
    <row r="7951" spans="44:45">
      <c r="AR7951"/>
      <c r="AS7951"/>
    </row>
    <row r="7952" spans="44:45">
      <c r="AR7952"/>
      <c r="AS7952"/>
    </row>
    <row r="7953" spans="44:45">
      <c r="AR7953"/>
      <c r="AS7953"/>
    </row>
    <row r="7954" spans="44:45">
      <c r="AR7954"/>
      <c r="AS7954"/>
    </row>
    <row r="7955" spans="44:45">
      <c r="AR7955"/>
      <c r="AS7955"/>
    </row>
    <row r="7956" spans="44:45">
      <c r="AR7956"/>
      <c r="AS7956"/>
    </row>
    <row r="7957" spans="44:45">
      <c r="AR7957"/>
      <c r="AS7957"/>
    </row>
    <row r="7958" spans="44:45">
      <c r="AR7958"/>
      <c r="AS7958"/>
    </row>
    <row r="7959" spans="44:45">
      <c r="AR7959"/>
      <c r="AS7959"/>
    </row>
    <row r="7960" spans="44:45">
      <c r="AR7960"/>
      <c r="AS7960"/>
    </row>
    <row r="7961" spans="44:45">
      <c r="AR7961"/>
      <c r="AS7961"/>
    </row>
    <row r="7962" spans="44:45">
      <c r="AR7962"/>
      <c r="AS7962"/>
    </row>
    <row r="7963" spans="44:45">
      <c r="AR7963"/>
      <c r="AS7963"/>
    </row>
    <row r="7964" spans="44:45">
      <c r="AR7964"/>
      <c r="AS7964"/>
    </row>
    <row r="7965" spans="44:45">
      <c r="AR7965"/>
      <c r="AS7965"/>
    </row>
    <row r="7966" spans="44:45">
      <c r="AR7966"/>
      <c r="AS7966"/>
    </row>
    <row r="7967" spans="44:45">
      <c r="AR7967"/>
      <c r="AS7967"/>
    </row>
    <row r="7968" spans="44:45">
      <c r="AR7968"/>
      <c r="AS7968"/>
    </row>
    <row r="7969" spans="44:45">
      <c r="AR7969"/>
      <c r="AS7969"/>
    </row>
    <row r="7970" spans="44:45">
      <c r="AR7970"/>
      <c r="AS7970"/>
    </row>
    <row r="7971" spans="44:45">
      <c r="AR7971"/>
      <c r="AS7971"/>
    </row>
    <row r="7972" spans="44:45">
      <c r="AR7972"/>
      <c r="AS7972"/>
    </row>
    <row r="7973" spans="44:45">
      <c r="AR7973"/>
      <c r="AS7973"/>
    </row>
    <row r="7974" spans="44:45">
      <c r="AR7974"/>
      <c r="AS7974"/>
    </row>
    <row r="7975" spans="44:45">
      <c r="AR7975"/>
      <c r="AS7975"/>
    </row>
    <row r="7976" spans="44:45">
      <c r="AR7976"/>
      <c r="AS7976"/>
    </row>
    <row r="7977" spans="44:45">
      <c r="AR7977"/>
      <c r="AS7977"/>
    </row>
    <row r="7978" spans="44:45">
      <c r="AR7978"/>
      <c r="AS7978"/>
    </row>
    <row r="7979" spans="44:45">
      <c r="AR7979"/>
      <c r="AS7979"/>
    </row>
    <row r="7980" spans="44:45">
      <c r="AR7980"/>
      <c r="AS7980"/>
    </row>
    <row r="7981" spans="44:45">
      <c r="AR7981"/>
      <c r="AS7981"/>
    </row>
    <row r="7982" spans="44:45">
      <c r="AR7982"/>
      <c r="AS7982"/>
    </row>
    <row r="7983" spans="44:45">
      <c r="AR7983"/>
      <c r="AS7983"/>
    </row>
    <row r="7984" spans="44:45">
      <c r="AR7984"/>
      <c r="AS7984"/>
    </row>
    <row r="7985" spans="44:45">
      <c r="AR7985"/>
      <c r="AS7985"/>
    </row>
    <row r="7986" spans="44:45">
      <c r="AR7986"/>
      <c r="AS7986"/>
    </row>
    <row r="7987" spans="44:45">
      <c r="AR7987"/>
      <c r="AS7987"/>
    </row>
    <row r="7988" spans="44:45">
      <c r="AR7988"/>
      <c r="AS7988"/>
    </row>
    <row r="7989" spans="44:45">
      <c r="AR7989"/>
      <c r="AS7989"/>
    </row>
    <row r="7990" spans="44:45">
      <c r="AR7990"/>
      <c r="AS7990"/>
    </row>
    <row r="7991" spans="44:45">
      <c r="AR7991"/>
      <c r="AS7991"/>
    </row>
    <row r="7992" spans="44:45">
      <c r="AR7992"/>
      <c r="AS7992"/>
    </row>
    <row r="7993" spans="44:45">
      <c r="AR7993"/>
      <c r="AS7993"/>
    </row>
    <row r="7994" spans="44:45">
      <c r="AR7994"/>
      <c r="AS7994"/>
    </row>
    <row r="7995" spans="44:45">
      <c r="AR7995"/>
      <c r="AS7995"/>
    </row>
    <row r="7996" spans="44:45">
      <c r="AR7996"/>
      <c r="AS7996"/>
    </row>
    <row r="7997" spans="44:45">
      <c r="AR7997"/>
      <c r="AS7997"/>
    </row>
    <row r="7998" spans="44:45">
      <c r="AR7998"/>
      <c r="AS7998"/>
    </row>
    <row r="7999" spans="44:45">
      <c r="AR7999"/>
      <c r="AS7999"/>
    </row>
    <row r="8000" spans="44:45">
      <c r="AR8000"/>
      <c r="AS8000"/>
    </row>
    <row r="8001" spans="44:45">
      <c r="AR8001"/>
      <c r="AS8001"/>
    </row>
    <row r="8002" spans="44:45">
      <c r="AR8002"/>
      <c r="AS8002"/>
    </row>
    <row r="8003" spans="44:45">
      <c r="AR8003"/>
      <c r="AS8003"/>
    </row>
    <row r="8004" spans="44:45">
      <c r="AR8004"/>
      <c r="AS8004"/>
    </row>
    <row r="8005" spans="44:45">
      <c r="AR8005"/>
      <c r="AS8005"/>
    </row>
    <row r="8006" spans="44:45">
      <c r="AR8006"/>
      <c r="AS8006"/>
    </row>
    <row r="8007" spans="44:45">
      <c r="AR8007"/>
      <c r="AS8007"/>
    </row>
    <row r="8008" spans="44:45">
      <c r="AR8008"/>
      <c r="AS8008"/>
    </row>
    <row r="8009" spans="44:45">
      <c r="AR8009"/>
      <c r="AS8009"/>
    </row>
    <row r="8010" spans="44:45">
      <c r="AR8010"/>
      <c r="AS8010"/>
    </row>
    <row r="8011" spans="44:45">
      <c r="AR8011"/>
      <c r="AS8011"/>
    </row>
    <row r="8012" spans="44:45">
      <c r="AR8012"/>
      <c r="AS8012"/>
    </row>
    <row r="8013" spans="44:45">
      <c r="AR8013"/>
      <c r="AS8013"/>
    </row>
    <row r="8014" spans="44:45">
      <c r="AR8014"/>
      <c r="AS8014"/>
    </row>
    <row r="8015" spans="44:45">
      <c r="AR8015"/>
      <c r="AS8015"/>
    </row>
    <row r="8016" spans="44:45">
      <c r="AR8016"/>
      <c r="AS8016"/>
    </row>
    <row r="8017" spans="44:45">
      <c r="AR8017"/>
      <c r="AS8017"/>
    </row>
    <row r="8018" spans="44:45">
      <c r="AR8018"/>
      <c r="AS8018"/>
    </row>
    <row r="8019" spans="44:45">
      <c r="AR8019"/>
      <c r="AS8019"/>
    </row>
    <row r="8020" spans="44:45">
      <c r="AR8020"/>
      <c r="AS8020"/>
    </row>
    <row r="8021" spans="44:45">
      <c r="AR8021"/>
      <c r="AS8021"/>
    </row>
    <row r="8022" spans="44:45">
      <c r="AR8022"/>
      <c r="AS8022"/>
    </row>
    <row r="8023" spans="44:45">
      <c r="AR8023"/>
      <c r="AS8023"/>
    </row>
    <row r="8024" spans="44:45">
      <c r="AR8024"/>
      <c r="AS8024"/>
    </row>
    <row r="8025" spans="44:45">
      <c r="AR8025"/>
      <c r="AS8025"/>
    </row>
    <row r="8026" spans="44:45">
      <c r="AR8026"/>
      <c r="AS8026"/>
    </row>
    <row r="8027" spans="44:45">
      <c r="AR8027"/>
      <c r="AS8027"/>
    </row>
    <row r="8028" spans="44:45">
      <c r="AR8028"/>
      <c r="AS8028"/>
    </row>
    <row r="8029" spans="44:45">
      <c r="AR8029"/>
      <c r="AS8029"/>
    </row>
    <row r="8030" spans="44:45">
      <c r="AR8030"/>
      <c r="AS8030"/>
    </row>
    <row r="8031" spans="44:45">
      <c r="AR8031"/>
      <c r="AS8031"/>
    </row>
    <row r="8032" spans="44:45">
      <c r="AR8032"/>
      <c r="AS8032"/>
    </row>
    <row r="8033" spans="44:45">
      <c r="AR8033"/>
      <c r="AS8033"/>
    </row>
    <row r="8034" spans="44:45">
      <c r="AR8034"/>
      <c r="AS8034"/>
    </row>
    <row r="8035" spans="44:45">
      <c r="AR8035"/>
      <c r="AS8035"/>
    </row>
    <row r="8036" spans="44:45">
      <c r="AR8036"/>
      <c r="AS8036"/>
    </row>
    <row r="8037" spans="44:45">
      <c r="AR8037"/>
      <c r="AS8037"/>
    </row>
    <row r="8038" spans="44:45">
      <c r="AR8038"/>
      <c r="AS8038"/>
    </row>
    <row r="8039" spans="44:45">
      <c r="AR8039"/>
      <c r="AS8039"/>
    </row>
    <row r="8040" spans="44:45">
      <c r="AR8040"/>
      <c r="AS8040"/>
    </row>
    <row r="8041" spans="44:45">
      <c r="AR8041"/>
      <c r="AS8041"/>
    </row>
    <row r="8042" spans="44:45">
      <c r="AR8042"/>
      <c r="AS8042"/>
    </row>
    <row r="8043" spans="44:45">
      <c r="AR8043"/>
      <c r="AS8043"/>
    </row>
    <row r="8044" spans="44:45">
      <c r="AR8044"/>
      <c r="AS8044"/>
    </row>
    <row r="8045" spans="44:45">
      <c r="AR8045"/>
      <c r="AS8045"/>
    </row>
    <row r="8046" spans="44:45">
      <c r="AR8046"/>
      <c r="AS8046"/>
    </row>
    <row r="8047" spans="44:45">
      <c r="AR8047"/>
      <c r="AS8047"/>
    </row>
    <row r="8048" spans="44:45">
      <c r="AR8048"/>
      <c r="AS8048"/>
    </row>
    <row r="8049" spans="44:45">
      <c r="AR8049"/>
      <c r="AS8049"/>
    </row>
    <row r="8050" spans="44:45">
      <c r="AR8050"/>
      <c r="AS8050"/>
    </row>
    <row r="8051" spans="44:45">
      <c r="AR8051"/>
      <c r="AS8051"/>
    </row>
    <row r="8052" spans="44:45">
      <c r="AR8052"/>
      <c r="AS8052"/>
    </row>
    <row r="8053" spans="44:45">
      <c r="AR8053"/>
      <c r="AS8053"/>
    </row>
    <row r="8054" spans="44:45">
      <c r="AR8054"/>
      <c r="AS8054"/>
    </row>
    <row r="8055" spans="44:45">
      <c r="AR8055"/>
      <c r="AS8055"/>
    </row>
    <row r="8056" spans="44:45">
      <c r="AR8056"/>
      <c r="AS8056"/>
    </row>
    <row r="8057" spans="44:45">
      <c r="AR8057"/>
      <c r="AS8057"/>
    </row>
    <row r="8058" spans="44:45">
      <c r="AR8058"/>
      <c r="AS8058"/>
    </row>
    <row r="8059" spans="44:45">
      <c r="AR8059"/>
      <c r="AS8059"/>
    </row>
    <row r="8060" spans="44:45">
      <c r="AR8060"/>
      <c r="AS8060"/>
    </row>
    <row r="8061" spans="44:45">
      <c r="AR8061"/>
      <c r="AS8061"/>
    </row>
    <row r="8062" spans="44:45">
      <c r="AR8062"/>
      <c r="AS8062"/>
    </row>
    <row r="8063" spans="44:45">
      <c r="AR8063"/>
      <c r="AS8063"/>
    </row>
    <row r="8064" spans="44:45">
      <c r="AR8064"/>
      <c r="AS8064"/>
    </row>
    <row r="8065" spans="44:45">
      <c r="AR8065"/>
      <c r="AS8065"/>
    </row>
    <row r="8066" spans="44:45">
      <c r="AR8066"/>
      <c r="AS8066"/>
    </row>
    <row r="8067" spans="44:45">
      <c r="AR8067"/>
      <c r="AS8067"/>
    </row>
    <row r="8068" spans="44:45">
      <c r="AR8068"/>
      <c r="AS8068"/>
    </row>
    <row r="8069" spans="44:45">
      <c r="AR8069"/>
      <c r="AS8069"/>
    </row>
    <row r="8070" spans="44:45">
      <c r="AR8070"/>
      <c r="AS8070"/>
    </row>
    <row r="8071" spans="44:45">
      <c r="AR8071"/>
      <c r="AS8071"/>
    </row>
    <row r="8072" spans="44:45">
      <c r="AR8072"/>
      <c r="AS8072"/>
    </row>
    <row r="8073" spans="44:45">
      <c r="AR8073"/>
      <c r="AS8073"/>
    </row>
    <row r="8074" spans="44:45">
      <c r="AR8074"/>
      <c r="AS8074"/>
    </row>
    <row r="8075" spans="44:45">
      <c r="AR8075"/>
      <c r="AS8075"/>
    </row>
    <row r="8076" spans="44:45">
      <c r="AR8076"/>
      <c r="AS8076"/>
    </row>
    <row r="8077" spans="44:45">
      <c r="AR8077"/>
      <c r="AS8077"/>
    </row>
    <row r="8078" spans="44:45">
      <c r="AR8078"/>
      <c r="AS8078"/>
    </row>
    <row r="8079" spans="44:45">
      <c r="AR8079"/>
      <c r="AS8079"/>
    </row>
    <row r="8080" spans="44:45">
      <c r="AR8080"/>
      <c r="AS8080"/>
    </row>
    <row r="8081" spans="44:45">
      <c r="AR8081"/>
      <c r="AS8081"/>
    </row>
    <row r="8082" spans="44:45">
      <c r="AR8082"/>
      <c r="AS8082"/>
    </row>
    <row r="8083" spans="44:45">
      <c r="AR8083"/>
      <c r="AS8083"/>
    </row>
    <row r="8084" spans="44:45">
      <c r="AR8084"/>
      <c r="AS8084"/>
    </row>
    <row r="8085" spans="44:45">
      <c r="AR8085"/>
      <c r="AS8085"/>
    </row>
    <row r="8086" spans="44:45">
      <c r="AR8086"/>
      <c r="AS8086"/>
    </row>
    <row r="8087" spans="44:45">
      <c r="AR8087"/>
      <c r="AS8087"/>
    </row>
    <row r="8088" spans="44:45">
      <c r="AR8088"/>
      <c r="AS8088"/>
    </row>
    <row r="8089" spans="44:45">
      <c r="AR8089"/>
      <c r="AS8089"/>
    </row>
    <row r="8090" spans="44:45">
      <c r="AR8090"/>
      <c r="AS8090"/>
    </row>
    <row r="8091" spans="44:45">
      <c r="AR8091"/>
      <c r="AS8091"/>
    </row>
    <row r="8092" spans="44:45">
      <c r="AR8092"/>
      <c r="AS8092"/>
    </row>
    <row r="8093" spans="44:45">
      <c r="AR8093"/>
      <c r="AS8093"/>
    </row>
    <row r="8094" spans="44:45">
      <c r="AR8094"/>
      <c r="AS8094"/>
    </row>
    <row r="8095" spans="44:45">
      <c r="AR8095"/>
      <c r="AS8095"/>
    </row>
    <row r="8096" spans="44:45">
      <c r="AR8096"/>
      <c r="AS8096"/>
    </row>
    <row r="8097" spans="44:45">
      <c r="AR8097"/>
      <c r="AS8097"/>
    </row>
    <row r="8098" spans="44:45">
      <c r="AR8098"/>
      <c r="AS8098"/>
    </row>
    <row r="8099" spans="44:45">
      <c r="AR8099"/>
      <c r="AS8099"/>
    </row>
    <row r="8100" spans="44:45">
      <c r="AR8100"/>
      <c r="AS8100"/>
    </row>
    <row r="8101" spans="44:45">
      <c r="AR8101"/>
      <c r="AS8101"/>
    </row>
    <row r="8102" spans="44:45">
      <c r="AR8102"/>
      <c r="AS8102"/>
    </row>
    <row r="8103" spans="44:45">
      <c r="AR8103"/>
      <c r="AS8103"/>
    </row>
    <row r="8104" spans="44:45">
      <c r="AR8104"/>
      <c r="AS8104"/>
    </row>
    <row r="8105" spans="44:45">
      <c r="AR8105"/>
      <c r="AS8105"/>
    </row>
    <row r="8106" spans="44:45">
      <c r="AR8106"/>
      <c r="AS8106"/>
    </row>
    <row r="8107" spans="44:45">
      <c r="AR8107"/>
      <c r="AS8107"/>
    </row>
    <row r="8108" spans="44:45">
      <c r="AR8108"/>
      <c r="AS8108"/>
    </row>
    <row r="8109" spans="44:45">
      <c r="AR8109"/>
      <c r="AS8109"/>
    </row>
    <row r="8110" spans="44:45">
      <c r="AR8110"/>
      <c r="AS8110"/>
    </row>
    <row r="8111" spans="44:45">
      <c r="AR8111"/>
      <c r="AS8111"/>
    </row>
    <row r="8112" spans="44:45">
      <c r="AR8112"/>
      <c r="AS8112"/>
    </row>
    <row r="8113" spans="44:45">
      <c r="AR8113"/>
      <c r="AS8113"/>
    </row>
    <row r="8114" spans="44:45">
      <c r="AR8114"/>
      <c r="AS8114"/>
    </row>
    <row r="8115" spans="44:45">
      <c r="AR8115"/>
      <c r="AS8115"/>
    </row>
    <row r="8116" spans="44:45">
      <c r="AR8116"/>
      <c r="AS8116"/>
    </row>
    <row r="8117" spans="44:45">
      <c r="AR8117"/>
      <c r="AS8117"/>
    </row>
    <row r="8118" spans="44:45">
      <c r="AR8118"/>
      <c r="AS8118"/>
    </row>
    <row r="8119" spans="44:45">
      <c r="AR8119"/>
      <c r="AS8119"/>
    </row>
    <row r="8120" spans="44:45">
      <c r="AR8120"/>
      <c r="AS8120"/>
    </row>
    <row r="8121" spans="44:45">
      <c r="AR8121"/>
      <c r="AS8121"/>
    </row>
    <row r="8122" spans="44:45">
      <c r="AR8122"/>
      <c r="AS8122"/>
    </row>
    <row r="8123" spans="44:45">
      <c r="AR8123"/>
      <c r="AS8123"/>
    </row>
    <row r="8124" spans="44:45">
      <c r="AR8124"/>
      <c r="AS8124"/>
    </row>
    <row r="8125" spans="44:45">
      <c r="AR8125"/>
      <c r="AS8125"/>
    </row>
    <row r="8126" spans="44:45">
      <c r="AR8126"/>
      <c r="AS8126"/>
    </row>
    <row r="8127" spans="44:45">
      <c r="AR8127"/>
      <c r="AS8127"/>
    </row>
    <row r="8128" spans="44:45">
      <c r="AR8128"/>
      <c r="AS8128"/>
    </row>
    <row r="8129" spans="44:45">
      <c r="AR8129"/>
      <c r="AS8129"/>
    </row>
    <row r="8130" spans="44:45">
      <c r="AR8130"/>
      <c r="AS8130"/>
    </row>
    <row r="8131" spans="44:45">
      <c r="AR8131"/>
      <c r="AS8131"/>
    </row>
    <row r="8132" spans="44:45">
      <c r="AR8132"/>
      <c r="AS8132"/>
    </row>
    <row r="8133" spans="44:45">
      <c r="AR8133"/>
      <c r="AS8133"/>
    </row>
    <row r="8134" spans="44:45">
      <c r="AR8134"/>
      <c r="AS8134"/>
    </row>
    <row r="8135" spans="44:45">
      <c r="AR8135"/>
      <c r="AS8135"/>
    </row>
    <row r="8136" spans="44:45">
      <c r="AR8136"/>
      <c r="AS8136"/>
    </row>
    <row r="8137" spans="44:45">
      <c r="AR8137"/>
      <c r="AS8137"/>
    </row>
    <row r="8138" spans="44:45">
      <c r="AR8138"/>
      <c r="AS8138"/>
    </row>
    <row r="8139" spans="44:45">
      <c r="AR8139"/>
      <c r="AS8139"/>
    </row>
    <row r="8140" spans="44:45">
      <c r="AR8140"/>
      <c r="AS8140"/>
    </row>
    <row r="8141" spans="44:45">
      <c r="AR8141"/>
      <c r="AS8141"/>
    </row>
    <row r="8142" spans="44:45">
      <c r="AR8142"/>
      <c r="AS8142"/>
    </row>
    <row r="8143" spans="44:45">
      <c r="AR8143"/>
      <c r="AS8143"/>
    </row>
    <row r="8144" spans="44:45">
      <c r="AR8144"/>
      <c r="AS8144"/>
    </row>
    <row r="8145" spans="44:45">
      <c r="AR8145"/>
      <c r="AS8145"/>
    </row>
    <row r="8146" spans="44:45">
      <c r="AR8146"/>
      <c r="AS8146"/>
    </row>
    <row r="8147" spans="44:45">
      <c r="AR8147"/>
      <c r="AS8147"/>
    </row>
    <row r="8148" spans="44:45">
      <c r="AR8148"/>
      <c r="AS8148"/>
    </row>
    <row r="8149" spans="44:45">
      <c r="AR8149"/>
      <c r="AS8149"/>
    </row>
    <row r="8150" spans="44:45">
      <c r="AR8150"/>
      <c r="AS8150"/>
    </row>
    <row r="8151" spans="44:45">
      <c r="AR8151"/>
      <c r="AS8151"/>
    </row>
    <row r="8152" spans="44:45">
      <c r="AR8152"/>
      <c r="AS8152"/>
    </row>
    <row r="8153" spans="44:45">
      <c r="AR8153"/>
      <c r="AS8153"/>
    </row>
    <row r="8154" spans="44:45">
      <c r="AR8154"/>
      <c r="AS8154"/>
    </row>
    <row r="8155" spans="44:45">
      <c r="AR8155"/>
      <c r="AS8155"/>
    </row>
    <row r="8156" spans="44:45">
      <c r="AR8156"/>
      <c r="AS8156"/>
    </row>
    <row r="8157" spans="44:45">
      <c r="AR8157"/>
      <c r="AS8157"/>
    </row>
    <row r="8158" spans="44:45">
      <c r="AR8158"/>
      <c r="AS8158"/>
    </row>
    <row r="8159" spans="44:45">
      <c r="AR8159"/>
      <c r="AS8159"/>
    </row>
    <row r="8160" spans="44:45">
      <c r="AR8160"/>
      <c r="AS8160"/>
    </row>
    <row r="8161" spans="44:45">
      <c r="AR8161"/>
      <c r="AS8161"/>
    </row>
    <row r="8162" spans="44:45">
      <c r="AR8162"/>
      <c r="AS8162"/>
    </row>
    <row r="8163" spans="44:45">
      <c r="AR8163"/>
      <c r="AS8163"/>
    </row>
    <row r="8164" spans="44:45">
      <c r="AR8164"/>
      <c r="AS8164"/>
    </row>
    <row r="8165" spans="44:45">
      <c r="AR8165"/>
      <c r="AS8165"/>
    </row>
    <row r="8166" spans="44:45">
      <c r="AR8166"/>
      <c r="AS8166"/>
    </row>
    <row r="8167" spans="44:45">
      <c r="AR8167"/>
      <c r="AS8167"/>
    </row>
    <row r="8168" spans="44:45">
      <c r="AR8168"/>
      <c r="AS8168"/>
    </row>
    <row r="8169" spans="44:45">
      <c r="AR8169"/>
      <c r="AS8169"/>
    </row>
    <row r="8170" spans="44:45">
      <c r="AR8170"/>
      <c r="AS8170"/>
    </row>
    <row r="8171" spans="44:45">
      <c r="AR8171"/>
      <c r="AS8171"/>
    </row>
    <row r="8172" spans="44:45">
      <c r="AR8172"/>
      <c r="AS8172"/>
    </row>
    <row r="8173" spans="44:45">
      <c r="AR8173"/>
      <c r="AS8173"/>
    </row>
    <row r="8174" spans="44:45">
      <c r="AR8174"/>
      <c r="AS8174"/>
    </row>
    <row r="8175" spans="44:45">
      <c r="AR8175"/>
      <c r="AS8175"/>
    </row>
    <row r="8176" spans="44:45">
      <c r="AR8176"/>
      <c r="AS8176"/>
    </row>
    <row r="8177" spans="44:45">
      <c r="AR8177"/>
      <c r="AS8177"/>
    </row>
    <row r="8178" spans="44:45">
      <c r="AR8178"/>
      <c r="AS8178"/>
    </row>
    <row r="8179" spans="44:45">
      <c r="AR8179"/>
      <c r="AS8179"/>
    </row>
    <row r="8180" spans="44:45">
      <c r="AR8180"/>
      <c r="AS8180"/>
    </row>
    <row r="8181" spans="44:45">
      <c r="AR8181"/>
      <c r="AS8181"/>
    </row>
    <row r="8182" spans="44:45">
      <c r="AR8182"/>
      <c r="AS8182"/>
    </row>
    <row r="8183" spans="44:45">
      <c r="AR8183"/>
      <c r="AS8183"/>
    </row>
    <row r="8184" spans="44:45">
      <c r="AR8184"/>
      <c r="AS8184"/>
    </row>
    <row r="8185" spans="44:45">
      <c r="AR8185"/>
      <c r="AS8185"/>
    </row>
    <row r="8186" spans="44:45">
      <c r="AR8186"/>
      <c r="AS8186"/>
    </row>
    <row r="8187" spans="44:45">
      <c r="AR8187"/>
      <c r="AS8187"/>
    </row>
    <row r="8188" spans="44:45">
      <c r="AR8188"/>
      <c r="AS8188"/>
    </row>
    <row r="8189" spans="44:45">
      <c r="AR8189"/>
      <c r="AS8189"/>
    </row>
    <row r="8190" spans="44:45">
      <c r="AR8190"/>
      <c r="AS8190"/>
    </row>
    <row r="8191" spans="44:45">
      <c r="AR8191"/>
      <c r="AS8191"/>
    </row>
    <row r="8192" spans="44:45">
      <c r="AR8192"/>
      <c r="AS8192"/>
    </row>
    <row r="8193" spans="44:45">
      <c r="AR8193"/>
      <c r="AS8193"/>
    </row>
    <row r="8194" spans="44:45">
      <c r="AR8194"/>
      <c r="AS8194"/>
    </row>
    <row r="8195" spans="44:45">
      <c r="AR8195"/>
      <c r="AS8195"/>
    </row>
    <row r="8196" spans="44:45">
      <c r="AR8196"/>
      <c r="AS8196"/>
    </row>
    <row r="8197" spans="44:45">
      <c r="AR8197"/>
      <c r="AS8197"/>
    </row>
    <row r="8198" spans="44:45">
      <c r="AR8198"/>
      <c r="AS8198"/>
    </row>
    <row r="8199" spans="44:45">
      <c r="AR8199"/>
      <c r="AS8199"/>
    </row>
    <row r="8200" spans="44:45">
      <c r="AR8200"/>
      <c r="AS8200"/>
    </row>
    <row r="8201" spans="44:45">
      <c r="AR8201"/>
      <c r="AS8201"/>
    </row>
    <row r="8202" spans="44:45">
      <c r="AR8202"/>
      <c r="AS8202"/>
    </row>
    <row r="8203" spans="44:45">
      <c r="AR8203"/>
      <c r="AS8203"/>
    </row>
    <row r="8204" spans="44:45">
      <c r="AR8204"/>
      <c r="AS8204"/>
    </row>
    <row r="8205" spans="44:45">
      <c r="AR8205"/>
      <c r="AS8205"/>
    </row>
    <row r="8206" spans="44:45">
      <c r="AR8206"/>
      <c r="AS8206"/>
    </row>
    <row r="8207" spans="44:45">
      <c r="AR8207"/>
      <c r="AS8207"/>
    </row>
    <row r="8208" spans="44:45">
      <c r="AR8208"/>
      <c r="AS8208"/>
    </row>
    <row r="8209" spans="44:45">
      <c r="AR8209"/>
      <c r="AS8209"/>
    </row>
    <row r="8210" spans="44:45">
      <c r="AR8210"/>
      <c r="AS8210"/>
    </row>
    <row r="8211" spans="44:45">
      <c r="AR8211"/>
      <c r="AS8211"/>
    </row>
    <row r="8212" spans="44:45">
      <c r="AR8212"/>
      <c r="AS8212"/>
    </row>
    <row r="8213" spans="44:45">
      <c r="AR8213"/>
      <c r="AS8213"/>
    </row>
    <row r="8214" spans="44:45">
      <c r="AR8214"/>
      <c r="AS8214"/>
    </row>
    <row r="8215" spans="44:45">
      <c r="AR8215"/>
      <c r="AS8215"/>
    </row>
    <row r="8216" spans="44:45">
      <c r="AR8216"/>
      <c r="AS8216"/>
    </row>
    <row r="8217" spans="44:45">
      <c r="AR8217"/>
      <c r="AS8217"/>
    </row>
    <row r="8218" spans="44:45">
      <c r="AR8218"/>
      <c r="AS8218"/>
    </row>
    <row r="8219" spans="44:45">
      <c r="AR8219"/>
      <c r="AS8219"/>
    </row>
    <row r="8220" spans="44:45">
      <c r="AR8220"/>
      <c r="AS8220"/>
    </row>
    <row r="8221" spans="44:45">
      <c r="AR8221"/>
      <c r="AS8221"/>
    </row>
    <row r="8222" spans="44:45">
      <c r="AR8222"/>
      <c r="AS8222"/>
    </row>
    <row r="8223" spans="44:45">
      <c r="AR8223"/>
      <c r="AS8223"/>
    </row>
    <row r="8224" spans="44:45">
      <c r="AR8224"/>
      <c r="AS8224"/>
    </row>
    <row r="8225" spans="44:45">
      <c r="AR8225"/>
      <c r="AS8225"/>
    </row>
    <row r="8226" spans="44:45">
      <c r="AR8226"/>
      <c r="AS8226"/>
    </row>
    <row r="8227" spans="44:45">
      <c r="AR8227"/>
      <c r="AS8227"/>
    </row>
    <row r="8228" spans="44:45">
      <c r="AR8228"/>
      <c r="AS8228"/>
    </row>
    <row r="8229" spans="44:45">
      <c r="AR8229"/>
      <c r="AS8229"/>
    </row>
    <row r="8230" spans="44:45">
      <c r="AR8230"/>
      <c r="AS8230"/>
    </row>
    <row r="8231" spans="44:45">
      <c r="AR8231"/>
      <c r="AS8231"/>
    </row>
    <row r="8232" spans="44:45">
      <c r="AR8232"/>
      <c r="AS8232"/>
    </row>
    <row r="8233" spans="44:45">
      <c r="AR8233"/>
      <c r="AS8233"/>
    </row>
    <row r="8234" spans="44:45">
      <c r="AR8234"/>
      <c r="AS8234"/>
    </row>
    <row r="8235" spans="44:45">
      <c r="AR8235"/>
      <c r="AS8235"/>
    </row>
    <row r="8236" spans="44:45">
      <c r="AR8236"/>
      <c r="AS8236"/>
    </row>
    <row r="8237" spans="44:45">
      <c r="AR8237"/>
      <c r="AS8237"/>
    </row>
    <row r="8238" spans="44:45">
      <c r="AR8238"/>
      <c r="AS8238"/>
    </row>
    <row r="8239" spans="44:45">
      <c r="AR8239"/>
      <c r="AS8239"/>
    </row>
    <row r="8240" spans="44:45">
      <c r="AR8240"/>
      <c r="AS8240"/>
    </row>
    <row r="8241" spans="44:45">
      <c r="AR8241"/>
      <c r="AS8241"/>
    </row>
    <row r="8242" spans="44:45">
      <c r="AR8242"/>
      <c r="AS8242"/>
    </row>
    <row r="8243" spans="44:45">
      <c r="AR8243"/>
      <c r="AS8243"/>
    </row>
    <row r="8244" spans="44:45">
      <c r="AR8244"/>
      <c r="AS8244"/>
    </row>
    <row r="8245" spans="44:45">
      <c r="AR8245"/>
      <c r="AS8245"/>
    </row>
    <row r="8246" spans="44:45">
      <c r="AR8246"/>
      <c r="AS8246"/>
    </row>
    <row r="8247" spans="44:45">
      <c r="AR8247"/>
      <c r="AS8247"/>
    </row>
    <row r="8248" spans="44:45">
      <c r="AR8248"/>
      <c r="AS8248"/>
    </row>
    <row r="8249" spans="44:45">
      <c r="AR8249"/>
      <c r="AS8249"/>
    </row>
    <row r="8250" spans="44:45">
      <c r="AR8250"/>
      <c r="AS8250"/>
    </row>
    <row r="8251" spans="44:45">
      <c r="AR8251"/>
      <c r="AS8251"/>
    </row>
    <row r="8252" spans="44:45">
      <c r="AR8252"/>
      <c r="AS8252"/>
    </row>
    <row r="8253" spans="44:45">
      <c r="AR8253"/>
      <c r="AS8253"/>
    </row>
    <row r="8254" spans="44:45">
      <c r="AR8254"/>
      <c r="AS8254"/>
    </row>
    <row r="8255" spans="44:45">
      <c r="AR8255"/>
      <c r="AS8255"/>
    </row>
    <row r="8256" spans="44:45">
      <c r="AR8256"/>
      <c r="AS8256"/>
    </row>
    <row r="8257" spans="44:45">
      <c r="AR8257"/>
      <c r="AS8257"/>
    </row>
    <row r="8258" spans="44:45">
      <c r="AR8258"/>
      <c r="AS8258"/>
    </row>
    <row r="8259" spans="44:45">
      <c r="AR8259"/>
      <c r="AS8259"/>
    </row>
    <row r="8260" spans="44:45">
      <c r="AR8260"/>
      <c r="AS8260"/>
    </row>
    <row r="8261" spans="44:45">
      <c r="AR8261"/>
      <c r="AS8261"/>
    </row>
    <row r="8262" spans="44:45">
      <c r="AR8262"/>
      <c r="AS8262"/>
    </row>
    <row r="8263" spans="44:45">
      <c r="AR8263"/>
      <c r="AS8263"/>
    </row>
    <row r="8264" spans="44:45">
      <c r="AR8264"/>
      <c r="AS8264"/>
    </row>
    <row r="8265" spans="44:45">
      <c r="AR8265"/>
      <c r="AS8265"/>
    </row>
    <row r="8266" spans="44:45">
      <c r="AR8266"/>
      <c r="AS8266"/>
    </row>
    <row r="8267" spans="44:45">
      <c r="AR8267"/>
      <c r="AS8267"/>
    </row>
    <row r="8268" spans="44:45">
      <c r="AR8268"/>
      <c r="AS8268"/>
    </row>
    <row r="8269" spans="44:45">
      <c r="AR8269"/>
      <c r="AS8269"/>
    </row>
    <row r="8270" spans="44:45">
      <c r="AR8270"/>
      <c r="AS8270"/>
    </row>
    <row r="8271" spans="44:45">
      <c r="AR8271"/>
      <c r="AS8271"/>
    </row>
    <row r="8272" spans="44:45">
      <c r="AR8272"/>
      <c r="AS8272"/>
    </row>
    <row r="8273" spans="44:45">
      <c r="AR8273"/>
      <c r="AS8273"/>
    </row>
    <row r="8274" spans="44:45">
      <c r="AR8274"/>
      <c r="AS8274"/>
    </row>
    <row r="8275" spans="44:45">
      <c r="AR8275"/>
      <c r="AS8275"/>
    </row>
    <row r="8276" spans="44:45">
      <c r="AR8276"/>
      <c r="AS8276"/>
    </row>
    <row r="8277" spans="44:45">
      <c r="AR8277"/>
      <c r="AS8277"/>
    </row>
    <row r="8278" spans="44:45">
      <c r="AR8278"/>
      <c r="AS8278"/>
    </row>
    <row r="8279" spans="44:45">
      <c r="AR8279"/>
      <c r="AS8279"/>
    </row>
    <row r="8280" spans="44:45">
      <c r="AR8280"/>
      <c r="AS8280"/>
    </row>
    <row r="8281" spans="44:45">
      <c r="AR8281"/>
      <c r="AS8281"/>
    </row>
    <row r="8282" spans="44:45">
      <c r="AR8282"/>
      <c r="AS8282"/>
    </row>
    <row r="8283" spans="44:45">
      <c r="AR8283"/>
      <c r="AS8283"/>
    </row>
    <row r="8284" spans="44:45">
      <c r="AR8284"/>
      <c r="AS8284"/>
    </row>
    <row r="8285" spans="44:45">
      <c r="AR8285"/>
      <c r="AS8285"/>
    </row>
    <row r="8286" spans="44:45">
      <c r="AR8286"/>
      <c r="AS8286"/>
    </row>
    <row r="8287" spans="44:45">
      <c r="AR8287"/>
      <c r="AS8287"/>
    </row>
    <row r="8288" spans="44:45">
      <c r="AR8288"/>
      <c r="AS8288"/>
    </row>
    <row r="8289" spans="44:45">
      <c r="AR8289"/>
      <c r="AS8289"/>
    </row>
    <row r="8290" spans="44:45">
      <c r="AR8290"/>
      <c r="AS8290"/>
    </row>
    <row r="8291" spans="44:45">
      <c r="AR8291"/>
      <c r="AS8291"/>
    </row>
    <row r="8292" spans="44:45">
      <c r="AR8292"/>
      <c r="AS8292"/>
    </row>
    <row r="8293" spans="44:45">
      <c r="AR8293"/>
      <c r="AS8293"/>
    </row>
    <row r="8294" spans="44:45">
      <c r="AR8294"/>
      <c r="AS8294"/>
    </row>
    <row r="8295" spans="44:45">
      <c r="AR8295"/>
      <c r="AS8295"/>
    </row>
    <row r="8296" spans="44:45">
      <c r="AR8296"/>
      <c r="AS8296"/>
    </row>
    <row r="8297" spans="44:45">
      <c r="AR8297"/>
      <c r="AS8297"/>
    </row>
    <row r="8298" spans="44:45">
      <c r="AR8298"/>
      <c r="AS8298"/>
    </row>
    <row r="8299" spans="44:45">
      <c r="AR8299"/>
      <c r="AS8299"/>
    </row>
    <row r="8300" spans="44:45">
      <c r="AR8300"/>
      <c r="AS8300"/>
    </row>
    <row r="8301" spans="44:45">
      <c r="AR8301"/>
      <c r="AS8301"/>
    </row>
    <row r="8302" spans="44:45">
      <c r="AR8302"/>
      <c r="AS8302"/>
    </row>
    <row r="8303" spans="44:45">
      <c r="AR8303"/>
      <c r="AS8303"/>
    </row>
    <row r="8304" spans="44:45">
      <c r="AR8304"/>
      <c r="AS8304"/>
    </row>
    <row r="8305" spans="44:45">
      <c r="AR8305"/>
      <c r="AS8305"/>
    </row>
    <row r="8306" spans="44:45">
      <c r="AR8306"/>
      <c r="AS8306"/>
    </row>
    <row r="8307" spans="44:45">
      <c r="AR8307"/>
      <c r="AS8307"/>
    </row>
    <row r="8308" spans="44:45">
      <c r="AR8308"/>
      <c r="AS8308"/>
    </row>
    <row r="8309" spans="44:45">
      <c r="AR8309"/>
      <c r="AS8309"/>
    </row>
    <row r="8310" spans="44:45">
      <c r="AR8310"/>
      <c r="AS8310"/>
    </row>
    <row r="8311" spans="44:45">
      <c r="AR8311"/>
      <c r="AS8311"/>
    </row>
    <row r="8312" spans="44:45">
      <c r="AR8312"/>
      <c r="AS8312"/>
    </row>
    <row r="8313" spans="44:45">
      <c r="AR8313"/>
      <c r="AS8313"/>
    </row>
    <row r="8314" spans="44:45">
      <c r="AR8314"/>
      <c r="AS8314"/>
    </row>
    <row r="8315" spans="44:45">
      <c r="AR8315"/>
      <c r="AS8315"/>
    </row>
    <row r="8316" spans="44:45">
      <c r="AR8316"/>
      <c r="AS8316"/>
    </row>
    <row r="8317" spans="44:45">
      <c r="AR8317"/>
      <c r="AS8317"/>
    </row>
    <row r="8318" spans="44:45">
      <c r="AR8318"/>
      <c r="AS8318"/>
    </row>
    <row r="8319" spans="44:45">
      <c r="AR8319"/>
      <c r="AS8319"/>
    </row>
    <row r="8320" spans="44:45">
      <c r="AR8320"/>
      <c r="AS8320"/>
    </row>
    <row r="8321" spans="44:45">
      <c r="AR8321"/>
      <c r="AS8321"/>
    </row>
    <row r="8322" spans="44:45">
      <c r="AR8322"/>
      <c r="AS8322"/>
    </row>
    <row r="8323" spans="44:45">
      <c r="AR8323"/>
      <c r="AS8323"/>
    </row>
    <row r="8324" spans="44:45">
      <c r="AR8324"/>
      <c r="AS8324"/>
    </row>
    <row r="8325" spans="44:45">
      <c r="AR8325"/>
      <c r="AS8325"/>
    </row>
    <row r="8326" spans="44:45">
      <c r="AR8326"/>
      <c r="AS8326"/>
    </row>
    <row r="8327" spans="44:45">
      <c r="AR8327"/>
      <c r="AS8327"/>
    </row>
    <row r="8328" spans="44:45">
      <c r="AR8328"/>
      <c r="AS8328"/>
    </row>
    <row r="8329" spans="44:45">
      <c r="AR8329"/>
      <c r="AS8329"/>
    </row>
    <row r="8330" spans="44:45">
      <c r="AR8330"/>
      <c r="AS8330"/>
    </row>
    <row r="8331" spans="44:45">
      <c r="AR8331"/>
      <c r="AS8331"/>
    </row>
    <row r="8332" spans="44:45">
      <c r="AR8332"/>
      <c r="AS8332"/>
    </row>
    <row r="8333" spans="44:45">
      <c r="AR8333"/>
      <c r="AS8333"/>
    </row>
    <row r="8334" spans="44:45">
      <c r="AR8334"/>
      <c r="AS8334"/>
    </row>
    <row r="8335" spans="44:45">
      <c r="AR8335"/>
      <c r="AS8335"/>
    </row>
    <row r="8336" spans="44:45">
      <c r="AR8336"/>
      <c r="AS8336"/>
    </row>
    <row r="8337" spans="44:45">
      <c r="AR8337"/>
      <c r="AS8337"/>
    </row>
    <row r="8338" spans="44:45">
      <c r="AR8338"/>
      <c r="AS8338"/>
    </row>
    <row r="8339" spans="44:45">
      <c r="AR8339"/>
      <c r="AS8339"/>
    </row>
    <row r="8340" spans="44:45">
      <c r="AR8340"/>
      <c r="AS8340"/>
    </row>
    <row r="8341" spans="44:45">
      <c r="AR8341"/>
      <c r="AS8341"/>
    </row>
    <row r="8342" spans="44:45">
      <c r="AR8342"/>
      <c r="AS8342"/>
    </row>
    <row r="8343" spans="44:45">
      <c r="AR8343"/>
      <c r="AS8343"/>
    </row>
    <row r="8344" spans="44:45">
      <c r="AR8344"/>
      <c r="AS8344"/>
    </row>
    <row r="8345" spans="44:45">
      <c r="AR8345"/>
      <c r="AS8345"/>
    </row>
    <row r="8346" spans="44:45">
      <c r="AR8346"/>
      <c r="AS8346"/>
    </row>
    <row r="8347" spans="44:45">
      <c r="AR8347"/>
      <c r="AS8347"/>
    </row>
    <row r="8348" spans="44:45">
      <c r="AR8348"/>
      <c r="AS8348"/>
    </row>
    <row r="8349" spans="44:45">
      <c r="AR8349"/>
      <c r="AS8349"/>
    </row>
    <row r="8350" spans="44:45">
      <c r="AR8350"/>
      <c r="AS8350"/>
    </row>
    <row r="8351" spans="44:45">
      <c r="AR8351"/>
      <c r="AS8351"/>
    </row>
    <row r="8352" spans="44:45">
      <c r="AR8352"/>
      <c r="AS8352"/>
    </row>
    <row r="8353" spans="44:45">
      <c r="AR8353"/>
      <c r="AS8353"/>
    </row>
    <row r="8354" spans="44:45">
      <c r="AR8354"/>
      <c r="AS8354"/>
    </row>
    <row r="8355" spans="44:45">
      <c r="AR8355"/>
      <c r="AS8355"/>
    </row>
    <row r="8356" spans="44:45">
      <c r="AR8356"/>
      <c r="AS8356"/>
    </row>
    <row r="8357" spans="44:45">
      <c r="AR8357"/>
      <c r="AS8357"/>
    </row>
    <row r="8358" spans="44:45">
      <c r="AR8358"/>
      <c r="AS8358"/>
    </row>
    <row r="8359" spans="44:45">
      <c r="AR8359"/>
      <c r="AS8359"/>
    </row>
    <row r="8360" spans="44:45">
      <c r="AR8360"/>
      <c r="AS8360"/>
    </row>
    <row r="8361" spans="44:45">
      <c r="AR8361"/>
      <c r="AS8361"/>
    </row>
    <row r="8362" spans="44:45">
      <c r="AR8362"/>
      <c r="AS8362"/>
    </row>
    <row r="8363" spans="44:45">
      <c r="AR8363"/>
      <c r="AS8363"/>
    </row>
    <row r="8364" spans="44:45">
      <c r="AR8364"/>
      <c r="AS8364"/>
    </row>
    <row r="8365" spans="44:45">
      <c r="AR8365"/>
      <c r="AS8365"/>
    </row>
    <row r="8366" spans="44:45">
      <c r="AR8366"/>
      <c r="AS8366"/>
    </row>
    <row r="8367" spans="44:45">
      <c r="AR8367"/>
      <c r="AS8367"/>
    </row>
    <row r="8368" spans="44:45">
      <c r="AR8368"/>
      <c r="AS8368"/>
    </row>
    <row r="8369" spans="44:45">
      <c r="AR8369"/>
      <c r="AS8369"/>
    </row>
    <row r="8370" spans="44:45">
      <c r="AR8370"/>
      <c r="AS8370"/>
    </row>
    <row r="8371" spans="44:45">
      <c r="AR8371"/>
      <c r="AS8371"/>
    </row>
    <row r="8372" spans="44:45">
      <c r="AR8372"/>
      <c r="AS8372"/>
    </row>
    <row r="8373" spans="44:45">
      <c r="AR8373"/>
      <c r="AS8373"/>
    </row>
    <row r="8374" spans="44:45">
      <c r="AR8374"/>
      <c r="AS8374"/>
    </row>
    <row r="8375" spans="44:45">
      <c r="AR8375"/>
      <c r="AS8375"/>
    </row>
    <row r="8376" spans="44:45">
      <c r="AR8376"/>
      <c r="AS8376"/>
    </row>
    <row r="8377" spans="44:45">
      <c r="AR8377"/>
      <c r="AS8377"/>
    </row>
    <row r="8378" spans="44:45">
      <c r="AR8378"/>
      <c r="AS8378"/>
    </row>
    <row r="8379" spans="44:45">
      <c r="AR8379"/>
      <c r="AS8379"/>
    </row>
    <row r="8380" spans="44:45">
      <c r="AR8380"/>
      <c r="AS8380"/>
    </row>
    <row r="8381" spans="44:45">
      <c r="AR8381"/>
      <c r="AS8381"/>
    </row>
    <row r="8382" spans="44:45">
      <c r="AR8382"/>
      <c r="AS8382"/>
    </row>
    <row r="8383" spans="44:45">
      <c r="AR8383"/>
      <c r="AS8383"/>
    </row>
    <row r="8384" spans="44:45">
      <c r="AR8384"/>
      <c r="AS8384"/>
    </row>
    <row r="8385" spans="44:45">
      <c r="AR8385"/>
      <c r="AS8385"/>
    </row>
    <row r="8386" spans="44:45">
      <c r="AR8386"/>
      <c r="AS8386"/>
    </row>
    <row r="8387" spans="44:45">
      <c r="AR8387"/>
      <c r="AS8387"/>
    </row>
    <row r="8388" spans="44:45">
      <c r="AR8388"/>
      <c r="AS8388"/>
    </row>
    <row r="8389" spans="44:45">
      <c r="AR8389"/>
      <c r="AS8389"/>
    </row>
    <row r="8390" spans="44:45">
      <c r="AR8390"/>
      <c r="AS8390"/>
    </row>
    <row r="8391" spans="44:45">
      <c r="AR8391"/>
      <c r="AS8391"/>
    </row>
    <row r="8392" spans="44:45">
      <c r="AR8392"/>
      <c r="AS8392"/>
    </row>
    <row r="8393" spans="44:45">
      <c r="AR8393"/>
      <c r="AS8393"/>
    </row>
    <row r="8394" spans="44:45">
      <c r="AR8394"/>
      <c r="AS8394"/>
    </row>
    <row r="8395" spans="44:45">
      <c r="AR8395"/>
      <c r="AS8395"/>
    </row>
    <row r="8396" spans="44:45">
      <c r="AR8396"/>
      <c r="AS8396"/>
    </row>
    <row r="8397" spans="44:45">
      <c r="AR8397"/>
      <c r="AS8397"/>
    </row>
    <row r="8398" spans="44:45">
      <c r="AR8398"/>
      <c r="AS8398"/>
    </row>
    <row r="8399" spans="44:45">
      <c r="AR8399"/>
      <c r="AS8399"/>
    </row>
    <row r="8400" spans="44:45">
      <c r="AR8400"/>
      <c r="AS8400"/>
    </row>
    <row r="8401" spans="44:45">
      <c r="AR8401"/>
      <c r="AS8401"/>
    </row>
    <row r="8402" spans="44:45">
      <c r="AR8402"/>
      <c r="AS8402"/>
    </row>
    <row r="8403" spans="44:45">
      <c r="AR8403"/>
      <c r="AS8403"/>
    </row>
    <row r="8404" spans="44:45">
      <c r="AR8404"/>
      <c r="AS8404"/>
    </row>
    <row r="8405" spans="44:45">
      <c r="AR8405"/>
      <c r="AS8405"/>
    </row>
    <row r="8406" spans="44:45">
      <c r="AR8406"/>
      <c r="AS8406"/>
    </row>
    <row r="8407" spans="44:45">
      <c r="AR8407"/>
      <c r="AS8407"/>
    </row>
    <row r="8408" spans="44:45">
      <c r="AR8408"/>
      <c r="AS8408"/>
    </row>
    <row r="8409" spans="44:45">
      <c r="AR8409"/>
      <c r="AS8409"/>
    </row>
    <row r="8410" spans="44:45">
      <c r="AR8410"/>
      <c r="AS8410"/>
    </row>
    <row r="8411" spans="44:45">
      <c r="AR8411"/>
      <c r="AS8411"/>
    </row>
    <row r="8412" spans="44:45">
      <c r="AR8412"/>
      <c r="AS8412"/>
    </row>
    <row r="8413" spans="44:45">
      <c r="AR8413"/>
      <c r="AS8413"/>
    </row>
    <row r="8414" spans="44:45">
      <c r="AR8414"/>
      <c r="AS8414"/>
    </row>
    <row r="8415" spans="44:45">
      <c r="AR8415"/>
      <c r="AS8415"/>
    </row>
    <row r="8416" spans="44:45">
      <c r="AR8416"/>
      <c r="AS8416"/>
    </row>
    <row r="8417" spans="44:45">
      <c r="AR8417"/>
      <c r="AS8417"/>
    </row>
    <row r="8418" spans="44:45">
      <c r="AR8418"/>
      <c r="AS8418"/>
    </row>
    <row r="8419" spans="44:45">
      <c r="AR8419"/>
      <c r="AS8419"/>
    </row>
    <row r="8420" spans="44:45">
      <c r="AR8420"/>
      <c r="AS8420"/>
    </row>
    <row r="8421" spans="44:45">
      <c r="AR8421"/>
      <c r="AS8421"/>
    </row>
    <row r="8422" spans="44:45">
      <c r="AR8422"/>
      <c r="AS8422"/>
    </row>
    <row r="8423" spans="44:45">
      <c r="AR8423"/>
      <c r="AS8423"/>
    </row>
    <row r="8424" spans="44:45">
      <c r="AR8424"/>
      <c r="AS8424"/>
    </row>
    <row r="8425" spans="44:45">
      <c r="AR8425"/>
      <c r="AS8425"/>
    </row>
    <row r="8426" spans="44:45">
      <c r="AR8426"/>
      <c r="AS8426"/>
    </row>
    <row r="8427" spans="44:45">
      <c r="AR8427"/>
      <c r="AS8427"/>
    </row>
    <row r="8428" spans="44:45">
      <c r="AR8428"/>
      <c r="AS8428"/>
    </row>
    <row r="8429" spans="44:45">
      <c r="AR8429"/>
      <c r="AS8429"/>
    </row>
    <row r="8430" spans="44:45">
      <c r="AR8430"/>
      <c r="AS8430"/>
    </row>
    <row r="8431" spans="44:45">
      <c r="AR8431"/>
      <c r="AS8431"/>
    </row>
    <row r="8432" spans="44:45">
      <c r="AR8432"/>
      <c r="AS8432"/>
    </row>
    <row r="8433" spans="44:45">
      <c r="AR8433"/>
      <c r="AS8433"/>
    </row>
    <row r="8434" spans="44:45">
      <c r="AR8434"/>
      <c r="AS8434"/>
    </row>
    <row r="8435" spans="44:45">
      <c r="AR8435"/>
      <c r="AS8435"/>
    </row>
    <row r="8436" spans="44:45">
      <c r="AR8436"/>
      <c r="AS8436"/>
    </row>
    <row r="8437" spans="44:45">
      <c r="AR8437"/>
      <c r="AS8437"/>
    </row>
    <row r="8438" spans="44:45">
      <c r="AR8438"/>
      <c r="AS8438"/>
    </row>
    <row r="8439" spans="44:45">
      <c r="AR8439"/>
      <c r="AS8439"/>
    </row>
    <row r="8440" spans="44:45">
      <c r="AR8440"/>
      <c r="AS8440"/>
    </row>
    <row r="8441" spans="44:45">
      <c r="AR8441"/>
      <c r="AS8441"/>
    </row>
    <row r="8442" spans="44:45">
      <c r="AR8442"/>
      <c r="AS8442"/>
    </row>
    <row r="8443" spans="44:45">
      <c r="AR8443"/>
      <c r="AS8443"/>
    </row>
    <row r="8444" spans="44:45">
      <c r="AR8444"/>
      <c r="AS8444"/>
    </row>
    <row r="8445" spans="44:45">
      <c r="AR8445"/>
      <c r="AS8445"/>
    </row>
    <row r="8446" spans="44:45">
      <c r="AR8446"/>
      <c r="AS8446"/>
    </row>
    <row r="8447" spans="44:45">
      <c r="AR8447"/>
      <c r="AS8447"/>
    </row>
    <row r="8448" spans="44:45">
      <c r="AR8448"/>
      <c r="AS8448"/>
    </row>
    <row r="8449" spans="44:45">
      <c r="AR8449"/>
      <c r="AS8449"/>
    </row>
    <row r="8450" spans="44:45">
      <c r="AR8450"/>
      <c r="AS8450"/>
    </row>
    <row r="8451" spans="44:45">
      <c r="AR8451"/>
      <c r="AS8451"/>
    </row>
    <row r="8452" spans="44:45">
      <c r="AR8452"/>
      <c r="AS8452"/>
    </row>
    <row r="8453" spans="44:45">
      <c r="AR8453"/>
      <c r="AS8453"/>
    </row>
    <row r="8454" spans="44:45">
      <c r="AR8454"/>
      <c r="AS8454"/>
    </row>
    <row r="8455" spans="44:45">
      <c r="AR8455"/>
      <c r="AS8455"/>
    </row>
    <row r="8456" spans="44:45">
      <c r="AR8456"/>
      <c r="AS8456"/>
    </row>
    <row r="8457" spans="44:45">
      <c r="AR8457"/>
      <c r="AS8457"/>
    </row>
    <row r="8458" spans="44:45">
      <c r="AR8458"/>
      <c r="AS8458"/>
    </row>
    <row r="8459" spans="44:45">
      <c r="AR8459"/>
      <c r="AS8459"/>
    </row>
    <row r="8460" spans="44:45">
      <c r="AR8460"/>
      <c r="AS8460"/>
    </row>
    <row r="8461" spans="44:45">
      <c r="AR8461"/>
      <c r="AS8461"/>
    </row>
    <row r="8462" spans="44:45">
      <c r="AR8462"/>
      <c r="AS8462"/>
    </row>
    <row r="8463" spans="44:45">
      <c r="AR8463"/>
      <c r="AS8463"/>
    </row>
    <row r="8464" spans="44:45">
      <c r="AR8464"/>
      <c r="AS8464"/>
    </row>
    <row r="8465" spans="44:45">
      <c r="AR8465"/>
      <c r="AS8465"/>
    </row>
    <row r="8466" spans="44:45">
      <c r="AR8466"/>
      <c r="AS8466"/>
    </row>
    <row r="8467" spans="44:45">
      <c r="AR8467"/>
      <c r="AS8467"/>
    </row>
    <row r="8468" spans="44:45">
      <c r="AR8468"/>
      <c r="AS8468"/>
    </row>
    <row r="8469" spans="44:45">
      <c r="AR8469"/>
      <c r="AS8469"/>
    </row>
    <row r="8470" spans="44:45">
      <c r="AR8470"/>
      <c r="AS8470"/>
    </row>
    <row r="8471" spans="44:45">
      <c r="AR8471"/>
      <c r="AS8471"/>
    </row>
    <row r="8472" spans="44:45">
      <c r="AR8472"/>
      <c r="AS8472"/>
    </row>
    <row r="8473" spans="44:45">
      <c r="AR8473"/>
      <c r="AS8473"/>
    </row>
    <row r="8474" spans="44:45">
      <c r="AR8474"/>
      <c r="AS8474"/>
    </row>
    <row r="8475" spans="44:45">
      <c r="AR8475"/>
      <c r="AS8475"/>
    </row>
    <row r="8476" spans="44:45">
      <c r="AR8476"/>
      <c r="AS8476"/>
    </row>
    <row r="8477" spans="44:45">
      <c r="AR8477"/>
      <c r="AS8477"/>
    </row>
    <row r="8478" spans="44:45">
      <c r="AR8478"/>
      <c r="AS8478"/>
    </row>
    <row r="8479" spans="44:45">
      <c r="AR8479"/>
      <c r="AS8479"/>
    </row>
    <row r="8480" spans="44:45">
      <c r="AR8480"/>
      <c r="AS8480"/>
    </row>
    <row r="8481" spans="44:45">
      <c r="AR8481"/>
      <c r="AS8481"/>
    </row>
    <row r="8482" spans="44:45">
      <c r="AR8482"/>
      <c r="AS8482"/>
    </row>
    <row r="8483" spans="44:45">
      <c r="AR8483"/>
      <c r="AS8483"/>
    </row>
    <row r="8484" spans="44:45">
      <c r="AR8484"/>
      <c r="AS8484"/>
    </row>
    <row r="8485" spans="44:45">
      <c r="AR8485"/>
      <c r="AS8485"/>
    </row>
    <row r="8486" spans="44:45">
      <c r="AR8486"/>
      <c r="AS8486"/>
    </row>
    <row r="8487" spans="44:45">
      <c r="AR8487"/>
      <c r="AS8487"/>
    </row>
    <row r="8488" spans="44:45">
      <c r="AR8488"/>
      <c r="AS8488"/>
    </row>
    <row r="8489" spans="44:45">
      <c r="AR8489"/>
      <c r="AS8489"/>
    </row>
    <row r="8490" spans="44:45">
      <c r="AR8490"/>
      <c r="AS8490"/>
    </row>
    <row r="8491" spans="44:45">
      <c r="AR8491"/>
      <c r="AS8491"/>
    </row>
    <row r="8492" spans="44:45">
      <c r="AR8492"/>
      <c r="AS8492"/>
    </row>
    <row r="8493" spans="44:45">
      <c r="AR8493"/>
      <c r="AS8493"/>
    </row>
    <row r="8494" spans="44:45">
      <c r="AR8494"/>
      <c r="AS8494"/>
    </row>
    <row r="8495" spans="44:45">
      <c r="AR8495"/>
      <c r="AS8495"/>
    </row>
    <row r="8496" spans="44:45">
      <c r="AR8496"/>
      <c r="AS8496"/>
    </row>
    <row r="8497" spans="44:45">
      <c r="AR8497"/>
      <c r="AS8497"/>
    </row>
    <row r="8498" spans="44:45">
      <c r="AR8498"/>
      <c r="AS8498"/>
    </row>
    <row r="8499" spans="44:45">
      <c r="AR8499"/>
      <c r="AS8499"/>
    </row>
    <row r="8500" spans="44:45">
      <c r="AR8500"/>
      <c r="AS8500"/>
    </row>
    <row r="8501" spans="44:45">
      <c r="AR8501"/>
      <c r="AS8501"/>
    </row>
    <row r="8502" spans="44:45">
      <c r="AR8502"/>
      <c r="AS8502"/>
    </row>
    <row r="8503" spans="44:45">
      <c r="AR8503"/>
      <c r="AS8503"/>
    </row>
    <row r="8504" spans="44:45">
      <c r="AR8504"/>
      <c r="AS8504"/>
    </row>
    <row r="8505" spans="44:45">
      <c r="AR8505"/>
      <c r="AS8505"/>
    </row>
    <row r="8506" spans="44:45">
      <c r="AR8506"/>
      <c r="AS8506"/>
    </row>
    <row r="8507" spans="44:45">
      <c r="AR8507"/>
      <c r="AS8507"/>
    </row>
    <row r="8508" spans="44:45">
      <c r="AR8508"/>
      <c r="AS8508"/>
    </row>
    <row r="8509" spans="44:45">
      <c r="AR8509"/>
      <c r="AS8509"/>
    </row>
    <row r="8510" spans="44:45">
      <c r="AR8510"/>
      <c r="AS8510"/>
    </row>
    <row r="8511" spans="44:45">
      <c r="AR8511"/>
      <c r="AS8511"/>
    </row>
    <row r="8512" spans="44:45">
      <c r="AR8512"/>
      <c r="AS8512"/>
    </row>
    <row r="8513" spans="44:45">
      <c r="AR8513"/>
      <c r="AS8513"/>
    </row>
    <row r="8514" spans="44:45">
      <c r="AR8514"/>
      <c r="AS8514"/>
    </row>
    <row r="8515" spans="44:45">
      <c r="AR8515"/>
      <c r="AS8515"/>
    </row>
    <row r="8516" spans="44:45">
      <c r="AR8516"/>
      <c r="AS8516"/>
    </row>
    <row r="8517" spans="44:45">
      <c r="AR8517"/>
      <c r="AS8517"/>
    </row>
    <row r="8518" spans="44:45">
      <c r="AR8518"/>
      <c r="AS8518"/>
    </row>
    <row r="8519" spans="44:45">
      <c r="AR8519"/>
      <c r="AS8519"/>
    </row>
    <row r="8520" spans="44:45">
      <c r="AR8520"/>
      <c r="AS8520"/>
    </row>
    <row r="8521" spans="44:45">
      <c r="AR8521"/>
      <c r="AS8521"/>
    </row>
    <row r="8522" spans="44:45">
      <c r="AR8522"/>
      <c r="AS8522"/>
    </row>
    <row r="8523" spans="44:45">
      <c r="AR8523"/>
      <c r="AS8523"/>
    </row>
    <row r="8524" spans="44:45">
      <c r="AR8524"/>
      <c r="AS8524"/>
    </row>
    <row r="8525" spans="44:45">
      <c r="AR8525"/>
      <c r="AS8525"/>
    </row>
    <row r="8526" spans="44:45">
      <c r="AR8526"/>
      <c r="AS8526"/>
    </row>
    <row r="8527" spans="44:45">
      <c r="AR8527"/>
      <c r="AS8527"/>
    </row>
    <row r="8528" spans="44:45">
      <c r="AR8528"/>
      <c r="AS8528"/>
    </row>
    <row r="8529" spans="44:45">
      <c r="AR8529"/>
      <c r="AS8529"/>
    </row>
    <row r="8530" spans="44:45">
      <c r="AR8530"/>
      <c r="AS8530"/>
    </row>
    <row r="8531" spans="44:45">
      <c r="AR8531"/>
      <c r="AS8531"/>
    </row>
    <row r="8532" spans="44:45">
      <c r="AR8532"/>
      <c r="AS8532"/>
    </row>
    <row r="8533" spans="44:45">
      <c r="AR8533"/>
      <c r="AS8533"/>
    </row>
    <row r="8534" spans="44:45">
      <c r="AR8534"/>
      <c r="AS8534"/>
    </row>
    <row r="8535" spans="44:45">
      <c r="AR8535"/>
      <c r="AS8535"/>
    </row>
    <row r="8536" spans="44:45">
      <c r="AR8536"/>
      <c r="AS8536"/>
    </row>
    <row r="8537" spans="44:45">
      <c r="AR8537"/>
      <c r="AS8537"/>
    </row>
    <row r="8538" spans="44:45">
      <c r="AR8538"/>
      <c r="AS8538"/>
    </row>
    <row r="8539" spans="44:45">
      <c r="AR8539"/>
      <c r="AS8539"/>
    </row>
    <row r="8540" spans="44:45">
      <c r="AR8540"/>
      <c r="AS8540"/>
    </row>
    <row r="8541" spans="44:45">
      <c r="AR8541"/>
      <c r="AS8541"/>
    </row>
    <row r="8542" spans="44:45">
      <c r="AR8542"/>
      <c r="AS8542"/>
    </row>
    <row r="8543" spans="44:45">
      <c r="AR8543"/>
      <c r="AS8543"/>
    </row>
    <row r="8544" spans="44:45">
      <c r="AR8544"/>
      <c r="AS8544"/>
    </row>
    <row r="8545" spans="44:45">
      <c r="AR8545"/>
      <c r="AS8545"/>
    </row>
    <row r="8546" spans="44:45">
      <c r="AR8546"/>
      <c r="AS8546"/>
    </row>
    <row r="8547" spans="44:45">
      <c r="AR8547"/>
      <c r="AS8547"/>
    </row>
    <row r="8548" spans="44:45">
      <c r="AR8548"/>
      <c r="AS8548"/>
    </row>
    <row r="8549" spans="44:45">
      <c r="AR8549"/>
      <c r="AS8549"/>
    </row>
    <row r="8550" spans="44:45">
      <c r="AR8550"/>
      <c r="AS8550"/>
    </row>
    <row r="8551" spans="44:45">
      <c r="AR8551"/>
      <c r="AS8551"/>
    </row>
    <row r="8552" spans="44:45">
      <c r="AR8552"/>
      <c r="AS8552"/>
    </row>
    <row r="8553" spans="44:45">
      <c r="AR8553"/>
      <c r="AS8553"/>
    </row>
    <row r="8554" spans="44:45">
      <c r="AR8554"/>
      <c r="AS8554"/>
    </row>
    <row r="8555" spans="44:45">
      <c r="AR8555"/>
      <c r="AS8555"/>
    </row>
    <row r="8556" spans="44:45">
      <c r="AR8556"/>
      <c r="AS8556"/>
    </row>
    <row r="8557" spans="44:45">
      <c r="AR8557"/>
      <c r="AS8557"/>
    </row>
    <row r="8558" spans="44:45">
      <c r="AR8558"/>
      <c r="AS8558"/>
    </row>
    <row r="8559" spans="44:45">
      <c r="AR8559"/>
      <c r="AS8559"/>
    </row>
    <row r="8560" spans="44:45">
      <c r="AR8560"/>
      <c r="AS8560"/>
    </row>
    <row r="8561" spans="44:45">
      <c r="AR8561"/>
      <c r="AS8561"/>
    </row>
    <row r="8562" spans="44:45">
      <c r="AR8562"/>
      <c r="AS8562"/>
    </row>
    <row r="8563" spans="44:45">
      <c r="AR8563"/>
      <c r="AS8563"/>
    </row>
    <row r="8564" spans="44:45">
      <c r="AR8564"/>
      <c r="AS8564"/>
    </row>
    <row r="8565" spans="44:45">
      <c r="AR8565"/>
      <c r="AS8565"/>
    </row>
    <row r="8566" spans="44:45">
      <c r="AR8566"/>
      <c r="AS8566"/>
    </row>
    <row r="8567" spans="44:45">
      <c r="AR8567"/>
      <c r="AS8567"/>
    </row>
    <row r="8568" spans="44:45">
      <c r="AR8568"/>
      <c r="AS8568"/>
    </row>
    <row r="8569" spans="44:45">
      <c r="AR8569"/>
      <c r="AS8569"/>
    </row>
    <row r="8570" spans="44:45">
      <c r="AR8570"/>
      <c r="AS8570"/>
    </row>
    <row r="8571" spans="44:45">
      <c r="AR8571"/>
      <c r="AS8571"/>
    </row>
    <row r="8572" spans="44:45">
      <c r="AR8572"/>
      <c r="AS8572"/>
    </row>
    <row r="8573" spans="44:45">
      <c r="AR8573"/>
      <c r="AS8573"/>
    </row>
    <row r="8574" spans="44:45">
      <c r="AR8574"/>
      <c r="AS8574"/>
    </row>
    <row r="8575" spans="44:45">
      <c r="AR8575"/>
      <c r="AS8575"/>
    </row>
    <row r="8576" spans="44:45">
      <c r="AR8576"/>
      <c r="AS8576"/>
    </row>
    <row r="8577" spans="44:45">
      <c r="AR8577"/>
      <c r="AS8577"/>
    </row>
    <row r="8578" spans="44:45">
      <c r="AR8578"/>
      <c r="AS8578"/>
    </row>
    <row r="8579" spans="44:45">
      <c r="AR8579"/>
      <c r="AS8579"/>
    </row>
    <row r="8580" spans="44:45">
      <c r="AR8580"/>
      <c r="AS8580"/>
    </row>
    <row r="8581" spans="44:45">
      <c r="AR8581"/>
      <c r="AS8581"/>
    </row>
    <row r="8582" spans="44:45">
      <c r="AR8582"/>
      <c r="AS8582"/>
    </row>
    <row r="8583" spans="44:45">
      <c r="AR8583"/>
      <c r="AS8583"/>
    </row>
    <row r="8584" spans="44:45">
      <c r="AR8584"/>
      <c r="AS8584"/>
    </row>
    <row r="8585" spans="44:45">
      <c r="AR8585"/>
      <c r="AS8585"/>
    </row>
    <row r="8586" spans="44:45">
      <c r="AR8586"/>
      <c r="AS8586"/>
    </row>
    <row r="8587" spans="44:45">
      <c r="AR8587"/>
      <c r="AS8587"/>
    </row>
    <row r="8588" spans="44:45">
      <c r="AR8588"/>
      <c r="AS8588"/>
    </row>
    <row r="8589" spans="44:45">
      <c r="AR8589"/>
      <c r="AS8589"/>
    </row>
    <row r="8590" spans="44:45">
      <c r="AR8590"/>
      <c r="AS8590"/>
    </row>
    <row r="8591" spans="44:45">
      <c r="AR8591"/>
      <c r="AS8591"/>
    </row>
    <row r="8592" spans="44:45">
      <c r="AR8592"/>
      <c r="AS8592"/>
    </row>
    <row r="8593" spans="44:45">
      <c r="AR8593"/>
      <c r="AS8593"/>
    </row>
    <row r="8594" spans="44:45">
      <c r="AR8594"/>
      <c r="AS8594"/>
    </row>
    <row r="8595" spans="44:45">
      <c r="AR8595"/>
      <c r="AS8595"/>
    </row>
    <row r="8596" spans="44:45">
      <c r="AR8596"/>
      <c r="AS8596"/>
    </row>
    <row r="8597" spans="44:45">
      <c r="AR8597"/>
      <c r="AS8597"/>
    </row>
    <row r="8598" spans="44:45">
      <c r="AR8598"/>
      <c r="AS8598"/>
    </row>
    <row r="8599" spans="44:45">
      <c r="AR8599"/>
      <c r="AS8599"/>
    </row>
    <row r="8600" spans="44:45">
      <c r="AR8600"/>
      <c r="AS8600"/>
    </row>
    <row r="8601" spans="44:45">
      <c r="AR8601"/>
      <c r="AS8601"/>
    </row>
    <row r="8602" spans="44:45">
      <c r="AR8602"/>
      <c r="AS8602"/>
    </row>
    <row r="8603" spans="44:45">
      <c r="AR8603"/>
      <c r="AS8603"/>
    </row>
    <row r="8604" spans="44:45">
      <c r="AR8604"/>
      <c r="AS8604"/>
    </row>
    <row r="8605" spans="44:45">
      <c r="AR8605"/>
      <c r="AS8605"/>
    </row>
    <row r="8606" spans="44:45">
      <c r="AR8606"/>
      <c r="AS8606"/>
    </row>
    <row r="8607" spans="44:45">
      <c r="AR8607"/>
      <c r="AS8607"/>
    </row>
    <row r="8608" spans="44:45">
      <c r="AR8608"/>
      <c r="AS8608"/>
    </row>
    <row r="8609" spans="44:45">
      <c r="AR8609"/>
      <c r="AS8609"/>
    </row>
    <row r="8610" spans="44:45">
      <c r="AR8610"/>
      <c r="AS8610"/>
    </row>
    <row r="8611" spans="44:45">
      <c r="AR8611"/>
      <c r="AS8611"/>
    </row>
    <row r="8612" spans="44:45">
      <c r="AR8612"/>
      <c r="AS8612"/>
    </row>
    <row r="8613" spans="44:45">
      <c r="AR8613"/>
      <c r="AS8613"/>
    </row>
    <row r="8614" spans="44:45">
      <c r="AR8614"/>
      <c r="AS8614"/>
    </row>
    <row r="8615" spans="44:45">
      <c r="AR8615"/>
      <c r="AS8615"/>
    </row>
    <row r="8616" spans="44:45">
      <c r="AR8616"/>
      <c r="AS8616"/>
    </row>
    <row r="8617" spans="44:45">
      <c r="AR8617"/>
      <c r="AS8617"/>
    </row>
    <row r="8618" spans="44:45">
      <c r="AR8618"/>
      <c r="AS8618"/>
    </row>
    <row r="8619" spans="44:45">
      <c r="AR8619"/>
      <c r="AS8619"/>
    </row>
    <row r="8620" spans="44:45">
      <c r="AR8620"/>
      <c r="AS8620"/>
    </row>
    <row r="8621" spans="44:45">
      <c r="AR8621"/>
      <c r="AS8621"/>
    </row>
    <row r="8622" spans="44:45">
      <c r="AR8622"/>
      <c r="AS8622"/>
    </row>
    <row r="8623" spans="44:45">
      <c r="AR8623"/>
      <c r="AS8623"/>
    </row>
    <row r="8624" spans="44:45">
      <c r="AR8624"/>
      <c r="AS8624"/>
    </row>
    <row r="8625" spans="44:45">
      <c r="AR8625"/>
      <c r="AS8625"/>
    </row>
    <row r="8626" spans="44:45">
      <c r="AR8626"/>
      <c r="AS8626"/>
    </row>
    <row r="8627" spans="44:45">
      <c r="AR8627"/>
      <c r="AS8627"/>
    </row>
    <row r="8628" spans="44:45">
      <c r="AR8628"/>
      <c r="AS8628"/>
    </row>
    <row r="8629" spans="44:45">
      <c r="AR8629"/>
      <c r="AS8629"/>
    </row>
    <row r="8630" spans="44:45">
      <c r="AR8630"/>
      <c r="AS8630"/>
    </row>
    <row r="8631" spans="44:45">
      <c r="AR8631"/>
      <c r="AS8631"/>
    </row>
    <row r="8632" spans="44:45">
      <c r="AR8632"/>
      <c r="AS8632"/>
    </row>
    <row r="8633" spans="44:45">
      <c r="AR8633"/>
      <c r="AS8633"/>
    </row>
    <row r="8634" spans="44:45">
      <c r="AR8634"/>
      <c r="AS8634"/>
    </row>
    <row r="8635" spans="44:45">
      <c r="AR8635"/>
      <c r="AS8635"/>
    </row>
    <row r="8636" spans="44:45">
      <c r="AR8636"/>
      <c r="AS8636"/>
    </row>
    <row r="8637" spans="44:45">
      <c r="AR8637"/>
      <c r="AS8637"/>
    </row>
    <row r="8638" spans="44:45">
      <c r="AR8638"/>
      <c r="AS8638"/>
    </row>
    <row r="8639" spans="44:45">
      <c r="AR8639"/>
      <c r="AS8639"/>
    </row>
    <row r="8640" spans="44:45">
      <c r="AR8640"/>
      <c r="AS8640"/>
    </row>
    <row r="8641" spans="44:45">
      <c r="AR8641"/>
      <c r="AS8641"/>
    </row>
    <row r="8642" spans="44:45">
      <c r="AR8642"/>
      <c r="AS8642"/>
    </row>
    <row r="8643" spans="44:45">
      <c r="AR8643"/>
      <c r="AS8643"/>
    </row>
    <row r="8644" spans="44:45">
      <c r="AR8644"/>
      <c r="AS8644"/>
    </row>
    <row r="8645" spans="44:45">
      <c r="AR8645"/>
      <c r="AS8645"/>
    </row>
    <row r="8646" spans="44:45">
      <c r="AR8646"/>
      <c r="AS8646"/>
    </row>
    <row r="8647" spans="44:45">
      <c r="AR8647"/>
      <c r="AS8647"/>
    </row>
    <row r="8648" spans="44:45">
      <c r="AR8648"/>
      <c r="AS8648"/>
    </row>
    <row r="8649" spans="44:45">
      <c r="AR8649"/>
      <c r="AS8649"/>
    </row>
    <row r="8650" spans="44:45">
      <c r="AR8650"/>
      <c r="AS8650"/>
    </row>
    <row r="8651" spans="44:45">
      <c r="AR8651"/>
      <c r="AS8651"/>
    </row>
    <row r="8652" spans="44:45">
      <c r="AR8652"/>
      <c r="AS8652"/>
    </row>
    <row r="8653" spans="44:45">
      <c r="AR8653"/>
      <c r="AS8653"/>
    </row>
    <row r="8654" spans="44:45">
      <c r="AR8654"/>
      <c r="AS8654"/>
    </row>
    <row r="8655" spans="44:45">
      <c r="AR8655"/>
      <c r="AS8655"/>
    </row>
    <row r="8656" spans="44:45">
      <c r="AR8656"/>
      <c r="AS8656"/>
    </row>
    <row r="8657" spans="44:45">
      <c r="AR8657"/>
      <c r="AS8657"/>
    </row>
    <row r="8658" spans="44:45">
      <c r="AR8658"/>
      <c r="AS8658"/>
    </row>
    <row r="8659" spans="44:45">
      <c r="AR8659"/>
      <c r="AS8659"/>
    </row>
    <row r="8660" spans="44:45">
      <c r="AR8660"/>
      <c r="AS8660"/>
    </row>
    <row r="8661" spans="44:45">
      <c r="AR8661"/>
      <c r="AS8661"/>
    </row>
    <row r="8662" spans="44:45">
      <c r="AR8662"/>
      <c r="AS8662"/>
    </row>
    <row r="8663" spans="44:45">
      <c r="AR8663"/>
      <c r="AS8663"/>
    </row>
    <row r="8664" spans="44:45">
      <c r="AR8664"/>
      <c r="AS8664"/>
    </row>
    <row r="8665" spans="44:45">
      <c r="AR8665"/>
      <c r="AS8665"/>
    </row>
    <row r="8666" spans="44:45">
      <c r="AR8666"/>
      <c r="AS8666"/>
    </row>
    <row r="8667" spans="44:45">
      <c r="AR8667"/>
      <c r="AS8667"/>
    </row>
    <row r="8668" spans="44:45">
      <c r="AR8668"/>
      <c r="AS8668"/>
    </row>
    <row r="8669" spans="44:45">
      <c r="AR8669"/>
      <c r="AS8669"/>
    </row>
    <row r="8670" spans="44:45">
      <c r="AR8670"/>
      <c r="AS8670"/>
    </row>
    <row r="8671" spans="44:45">
      <c r="AR8671"/>
      <c r="AS8671"/>
    </row>
    <row r="8672" spans="44:45">
      <c r="AR8672"/>
      <c r="AS8672"/>
    </row>
    <row r="8673" spans="44:45">
      <c r="AR8673"/>
      <c r="AS8673"/>
    </row>
    <row r="8674" spans="44:45">
      <c r="AR8674"/>
      <c r="AS8674"/>
    </row>
    <row r="8675" spans="44:45">
      <c r="AR8675"/>
      <c r="AS8675"/>
    </row>
    <row r="8676" spans="44:45">
      <c r="AR8676"/>
      <c r="AS8676"/>
    </row>
    <row r="8677" spans="44:45">
      <c r="AR8677"/>
      <c r="AS8677"/>
    </row>
    <row r="8678" spans="44:45">
      <c r="AR8678"/>
      <c r="AS8678"/>
    </row>
    <row r="8679" spans="44:45">
      <c r="AR8679"/>
      <c r="AS8679"/>
    </row>
    <row r="8680" spans="44:45">
      <c r="AR8680"/>
      <c r="AS8680"/>
    </row>
    <row r="8681" spans="44:45">
      <c r="AR8681"/>
      <c r="AS8681"/>
    </row>
    <row r="8682" spans="44:45">
      <c r="AR8682"/>
      <c r="AS8682"/>
    </row>
    <row r="8683" spans="44:45">
      <c r="AR8683"/>
      <c r="AS8683"/>
    </row>
    <row r="8684" spans="44:45">
      <c r="AR8684"/>
      <c r="AS8684"/>
    </row>
    <row r="8685" spans="44:45">
      <c r="AR8685"/>
      <c r="AS8685"/>
    </row>
    <row r="8686" spans="44:45">
      <c r="AR8686"/>
      <c r="AS8686"/>
    </row>
    <row r="8687" spans="44:45">
      <c r="AR8687"/>
      <c r="AS8687"/>
    </row>
    <row r="8688" spans="44:45">
      <c r="AR8688"/>
      <c r="AS8688"/>
    </row>
    <row r="8689" spans="44:45">
      <c r="AR8689"/>
      <c r="AS8689"/>
    </row>
    <row r="8690" spans="44:45">
      <c r="AR8690"/>
      <c r="AS8690"/>
    </row>
    <row r="8691" spans="44:45">
      <c r="AR8691"/>
      <c r="AS8691"/>
    </row>
    <row r="8692" spans="44:45">
      <c r="AR8692"/>
      <c r="AS8692"/>
    </row>
    <row r="8693" spans="44:45">
      <c r="AR8693"/>
      <c r="AS8693"/>
    </row>
    <row r="8694" spans="44:45">
      <c r="AR8694"/>
      <c r="AS8694"/>
    </row>
    <row r="8695" spans="44:45">
      <c r="AR8695"/>
      <c r="AS8695"/>
    </row>
    <row r="8696" spans="44:45">
      <c r="AR8696"/>
      <c r="AS8696"/>
    </row>
    <row r="8697" spans="44:45">
      <c r="AR8697"/>
      <c r="AS8697"/>
    </row>
    <row r="8698" spans="44:45">
      <c r="AR8698"/>
      <c r="AS8698"/>
    </row>
    <row r="8699" spans="44:45">
      <c r="AR8699"/>
      <c r="AS8699"/>
    </row>
    <row r="8700" spans="44:45">
      <c r="AR8700"/>
      <c r="AS8700"/>
    </row>
    <row r="8701" spans="44:45">
      <c r="AR8701"/>
      <c r="AS8701"/>
    </row>
    <row r="8702" spans="44:45">
      <c r="AR8702"/>
      <c r="AS8702"/>
    </row>
    <row r="8703" spans="44:45">
      <c r="AR8703"/>
      <c r="AS8703"/>
    </row>
    <row r="8704" spans="44:45">
      <c r="AR8704"/>
      <c r="AS8704"/>
    </row>
    <row r="8705" spans="44:45">
      <c r="AR8705"/>
      <c r="AS8705"/>
    </row>
    <row r="8706" spans="44:45">
      <c r="AR8706"/>
      <c r="AS8706"/>
    </row>
    <row r="8707" spans="44:45">
      <c r="AR8707"/>
      <c r="AS8707"/>
    </row>
    <row r="8708" spans="44:45">
      <c r="AR8708"/>
      <c r="AS8708"/>
    </row>
    <row r="8709" spans="44:45">
      <c r="AR8709"/>
      <c r="AS8709"/>
    </row>
    <row r="8710" spans="44:45">
      <c r="AR8710"/>
      <c r="AS8710"/>
    </row>
    <row r="8711" spans="44:45">
      <c r="AR8711"/>
      <c r="AS8711"/>
    </row>
    <row r="8712" spans="44:45">
      <c r="AR8712"/>
      <c r="AS8712"/>
    </row>
    <row r="8713" spans="44:45">
      <c r="AR8713"/>
      <c r="AS8713"/>
    </row>
    <row r="8714" spans="44:45">
      <c r="AR8714"/>
      <c r="AS8714"/>
    </row>
    <row r="8715" spans="44:45">
      <c r="AR8715"/>
      <c r="AS8715"/>
    </row>
    <row r="8716" spans="44:45">
      <c r="AR8716"/>
      <c r="AS8716"/>
    </row>
    <row r="8717" spans="44:45">
      <c r="AR8717"/>
      <c r="AS8717"/>
    </row>
    <row r="8718" spans="44:45">
      <c r="AR8718"/>
      <c r="AS8718"/>
    </row>
    <row r="8719" spans="44:45">
      <c r="AR8719"/>
      <c r="AS8719"/>
    </row>
    <row r="8720" spans="44:45">
      <c r="AR8720"/>
      <c r="AS8720"/>
    </row>
    <row r="8721" spans="44:45">
      <c r="AR8721"/>
      <c r="AS8721"/>
    </row>
    <row r="8722" spans="44:45">
      <c r="AR8722"/>
      <c r="AS8722"/>
    </row>
    <row r="8723" spans="44:45">
      <c r="AR8723"/>
      <c r="AS8723"/>
    </row>
    <row r="8724" spans="44:45">
      <c r="AR8724"/>
      <c r="AS8724"/>
    </row>
    <row r="8725" spans="44:45">
      <c r="AR8725"/>
      <c r="AS8725"/>
    </row>
    <row r="8726" spans="44:45">
      <c r="AR8726"/>
      <c r="AS8726"/>
    </row>
    <row r="8727" spans="44:45">
      <c r="AR8727"/>
      <c r="AS8727"/>
    </row>
    <row r="8728" spans="44:45">
      <c r="AR8728"/>
      <c r="AS8728"/>
    </row>
    <row r="8729" spans="44:45">
      <c r="AR8729"/>
      <c r="AS8729"/>
    </row>
    <row r="8730" spans="44:45">
      <c r="AR8730"/>
      <c r="AS8730"/>
    </row>
    <row r="8731" spans="44:45">
      <c r="AR8731"/>
      <c r="AS8731"/>
    </row>
    <row r="8732" spans="44:45">
      <c r="AR8732"/>
      <c r="AS8732"/>
    </row>
    <row r="8733" spans="44:45">
      <c r="AR8733"/>
      <c r="AS8733"/>
    </row>
    <row r="8734" spans="44:45">
      <c r="AR8734"/>
      <c r="AS8734"/>
    </row>
    <row r="8735" spans="44:45">
      <c r="AR8735"/>
      <c r="AS8735"/>
    </row>
    <row r="8736" spans="44:45">
      <c r="AR8736"/>
      <c r="AS8736"/>
    </row>
    <row r="8737" spans="44:45">
      <c r="AR8737"/>
      <c r="AS8737"/>
    </row>
    <row r="8738" spans="44:45">
      <c r="AR8738"/>
      <c r="AS8738"/>
    </row>
    <row r="8739" spans="44:45">
      <c r="AR8739"/>
      <c r="AS8739"/>
    </row>
    <row r="8740" spans="44:45">
      <c r="AR8740"/>
      <c r="AS8740"/>
    </row>
    <row r="8741" spans="44:45">
      <c r="AR8741"/>
      <c r="AS8741"/>
    </row>
    <row r="8742" spans="44:45">
      <c r="AR8742"/>
      <c r="AS8742"/>
    </row>
    <row r="8743" spans="44:45">
      <c r="AR8743"/>
      <c r="AS8743"/>
    </row>
    <row r="8744" spans="44:45">
      <c r="AR8744"/>
      <c r="AS8744"/>
    </row>
    <row r="8745" spans="44:45">
      <c r="AR8745"/>
      <c r="AS8745"/>
    </row>
    <row r="8746" spans="44:45">
      <c r="AR8746"/>
      <c r="AS8746"/>
    </row>
    <row r="8747" spans="44:45">
      <c r="AR8747"/>
      <c r="AS8747"/>
    </row>
    <row r="8748" spans="44:45">
      <c r="AR8748"/>
      <c r="AS8748"/>
    </row>
    <row r="8749" spans="44:45">
      <c r="AR8749"/>
      <c r="AS8749"/>
    </row>
    <row r="8750" spans="44:45">
      <c r="AR8750"/>
      <c r="AS8750"/>
    </row>
    <row r="8751" spans="44:45">
      <c r="AR8751"/>
      <c r="AS8751"/>
    </row>
    <row r="8752" spans="44:45">
      <c r="AR8752"/>
      <c r="AS8752"/>
    </row>
    <row r="8753" spans="44:45">
      <c r="AR8753"/>
      <c r="AS8753"/>
    </row>
    <row r="8754" spans="44:45">
      <c r="AR8754"/>
      <c r="AS8754"/>
    </row>
    <row r="8755" spans="44:45">
      <c r="AR8755"/>
      <c r="AS8755"/>
    </row>
    <row r="8756" spans="44:45">
      <c r="AR8756"/>
      <c r="AS8756"/>
    </row>
    <row r="8757" spans="44:45">
      <c r="AR8757"/>
      <c r="AS8757"/>
    </row>
    <row r="8758" spans="44:45">
      <c r="AR8758"/>
      <c r="AS8758"/>
    </row>
    <row r="8759" spans="44:45">
      <c r="AR8759"/>
      <c r="AS8759"/>
    </row>
    <row r="8760" spans="44:45">
      <c r="AR8760"/>
      <c r="AS8760"/>
    </row>
    <row r="8761" spans="44:45">
      <c r="AR8761"/>
      <c r="AS8761"/>
    </row>
    <row r="8762" spans="44:45">
      <c r="AR8762"/>
      <c r="AS8762"/>
    </row>
    <row r="8763" spans="44:45">
      <c r="AR8763"/>
      <c r="AS8763"/>
    </row>
    <row r="8764" spans="44:45">
      <c r="AR8764"/>
      <c r="AS8764"/>
    </row>
    <row r="8765" spans="44:45">
      <c r="AR8765"/>
      <c r="AS8765"/>
    </row>
    <row r="8766" spans="44:45">
      <c r="AR8766"/>
      <c r="AS8766"/>
    </row>
    <row r="8767" spans="44:45">
      <c r="AR8767"/>
      <c r="AS8767"/>
    </row>
    <row r="8768" spans="44:45">
      <c r="AR8768"/>
      <c r="AS8768"/>
    </row>
    <row r="8769" spans="44:45">
      <c r="AR8769"/>
      <c r="AS8769"/>
    </row>
    <row r="8770" spans="44:45">
      <c r="AR8770"/>
      <c r="AS8770"/>
    </row>
    <row r="8771" spans="44:45">
      <c r="AR8771"/>
      <c r="AS8771"/>
    </row>
    <row r="8772" spans="44:45">
      <c r="AR8772"/>
      <c r="AS8772"/>
    </row>
    <row r="8773" spans="44:45">
      <c r="AR8773"/>
      <c r="AS8773"/>
    </row>
    <row r="8774" spans="44:45">
      <c r="AR8774"/>
      <c r="AS8774"/>
    </row>
    <row r="8775" spans="44:45">
      <c r="AR8775"/>
      <c r="AS8775"/>
    </row>
    <row r="8776" spans="44:45">
      <c r="AR8776"/>
      <c r="AS8776"/>
    </row>
    <row r="8777" spans="44:45">
      <c r="AR8777"/>
      <c r="AS8777"/>
    </row>
    <row r="8778" spans="44:45">
      <c r="AR8778"/>
      <c r="AS8778"/>
    </row>
    <row r="8779" spans="44:45">
      <c r="AR8779"/>
      <c r="AS8779"/>
    </row>
    <row r="8780" spans="44:45">
      <c r="AR8780"/>
      <c r="AS8780"/>
    </row>
    <row r="8781" spans="44:45">
      <c r="AR8781"/>
      <c r="AS8781"/>
    </row>
    <row r="8782" spans="44:45">
      <c r="AR8782"/>
      <c r="AS8782"/>
    </row>
    <row r="8783" spans="44:45">
      <c r="AR8783"/>
      <c r="AS8783"/>
    </row>
    <row r="8784" spans="44:45">
      <c r="AR8784"/>
      <c r="AS8784"/>
    </row>
    <row r="8785" spans="44:45">
      <c r="AR8785"/>
      <c r="AS8785"/>
    </row>
    <row r="8786" spans="44:45">
      <c r="AR8786"/>
      <c r="AS8786"/>
    </row>
    <row r="8787" spans="44:45">
      <c r="AR8787"/>
      <c r="AS8787"/>
    </row>
    <row r="8788" spans="44:45">
      <c r="AR8788"/>
      <c r="AS8788"/>
    </row>
    <row r="8789" spans="44:45">
      <c r="AR8789"/>
      <c r="AS8789"/>
    </row>
    <row r="8790" spans="44:45">
      <c r="AR8790"/>
      <c r="AS8790"/>
    </row>
    <row r="8791" spans="44:45">
      <c r="AR8791"/>
      <c r="AS8791"/>
    </row>
    <row r="8792" spans="44:45">
      <c r="AR8792"/>
      <c r="AS8792"/>
    </row>
    <row r="8793" spans="44:45">
      <c r="AR8793"/>
      <c r="AS8793"/>
    </row>
    <row r="8794" spans="44:45">
      <c r="AR8794"/>
      <c r="AS8794"/>
    </row>
    <row r="8795" spans="44:45">
      <c r="AR8795"/>
      <c r="AS8795"/>
    </row>
    <row r="8796" spans="44:45">
      <c r="AR8796"/>
      <c r="AS8796"/>
    </row>
    <row r="8797" spans="44:45">
      <c r="AR8797"/>
      <c r="AS8797"/>
    </row>
    <row r="8798" spans="44:45">
      <c r="AR8798"/>
      <c r="AS8798"/>
    </row>
    <row r="8799" spans="44:45">
      <c r="AR8799"/>
      <c r="AS8799"/>
    </row>
    <row r="8800" spans="44:45">
      <c r="AR8800"/>
      <c r="AS8800"/>
    </row>
    <row r="8801" spans="44:45">
      <c r="AR8801"/>
      <c r="AS8801"/>
    </row>
    <row r="8802" spans="44:45">
      <c r="AR8802"/>
      <c r="AS8802"/>
    </row>
    <row r="8803" spans="44:45">
      <c r="AR8803"/>
      <c r="AS8803"/>
    </row>
    <row r="8804" spans="44:45">
      <c r="AR8804"/>
      <c r="AS8804"/>
    </row>
    <row r="8805" spans="44:45">
      <c r="AR8805"/>
      <c r="AS8805"/>
    </row>
    <row r="8806" spans="44:45">
      <c r="AR8806"/>
      <c r="AS8806"/>
    </row>
    <row r="8807" spans="44:45">
      <c r="AR8807"/>
      <c r="AS8807"/>
    </row>
    <row r="8808" spans="44:45">
      <c r="AR8808"/>
      <c r="AS8808"/>
    </row>
    <row r="8809" spans="44:45">
      <c r="AR8809"/>
      <c r="AS8809"/>
    </row>
    <row r="8810" spans="44:45">
      <c r="AR8810"/>
      <c r="AS8810"/>
    </row>
    <row r="8811" spans="44:45">
      <c r="AR8811"/>
      <c r="AS8811"/>
    </row>
    <row r="8812" spans="44:45">
      <c r="AR8812"/>
      <c r="AS8812"/>
    </row>
    <row r="8813" spans="44:45">
      <c r="AR8813"/>
      <c r="AS8813"/>
    </row>
    <row r="8814" spans="44:45">
      <c r="AR8814"/>
      <c r="AS8814"/>
    </row>
    <row r="8815" spans="44:45">
      <c r="AR8815"/>
      <c r="AS8815"/>
    </row>
    <row r="8816" spans="44:45">
      <c r="AR8816"/>
      <c r="AS8816"/>
    </row>
    <row r="8817" spans="44:45">
      <c r="AR8817"/>
      <c r="AS8817"/>
    </row>
    <row r="8818" spans="44:45">
      <c r="AR8818"/>
      <c r="AS8818"/>
    </row>
    <row r="8819" spans="44:45">
      <c r="AR8819"/>
      <c r="AS8819"/>
    </row>
    <row r="8820" spans="44:45">
      <c r="AR8820"/>
      <c r="AS8820"/>
    </row>
    <row r="8821" spans="44:45">
      <c r="AR8821"/>
      <c r="AS8821"/>
    </row>
    <row r="8822" spans="44:45">
      <c r="AR8822"/>
      <c r="AS8822"/>
    </row>
    <row r="8823" spans="44:45">
      <c r="AR8823"/>
      <c r="AS8823"/>
    </row>
    <row r="8824" spans="44:45">
      <c r="AR8824"/>
      <c r="AS8824"/>
    </row>
    <row r="8825" spans="44:45">
      <c r="AR8825"/>
      <c r="AS8825"/>
    </row>
    <row r="8826" spans="44:45">
      <c r="AR8826"/>
      <c r="AS8826"/>
    </row>
    <row r="8827" spans="44:45">
      <c r="AR8827"/>
      <c r="AS8827"/>
    </row>
    <row r="8828" spans="44:45">
      <c r="AR8828"/>
      <c r="AS8828"/>
    </row>
    <row r="8829" spans="44:45">
      <c r="AR8829"/>
      <c r="AS8829"/>
    </row>
    <row r="8830" spans="44:45">
      <c r="AR8830"/>
      <c r="AS8830"/>
    </row>
    <row r="8831" spans="44:45">
      <c r="AR8831"/>
      <c r="AS8831"/>
    </row>
    <row r="8832" spans="44:45">
      <c r="AR8832"/>
      <c r="AS8832"/>
    </row>
    <row r="8833" spans="44:45">
      <c r="AR8833"/>
      <c r="AS8833"/>
    </row>
    <row r="8834" spans="44:45">
      <c r="AR8834"/>
      <c r="AS8834"/>
    </row>
    <row r="8835" spans="44:45">
      <c r="AR8835"/>
      <c r="AS8835"/>
    </row>
    <row r="8836" spans="44:45">
      <c r="AR8836"/>
      <c r="AS8836"/>
    </row>
    <row r="8837" spans="44:45">
      <c r="AR8837"/>
      <c r="AS8837"/>
    </row>
    <row r="8838" spans="44:45">
      <c r="AR8838"/>
      <c r="AS8838"/>
    </row>
    <row r="8839" spans="44:45">
      <c r="AR8839"/>
      <c r="AS8839"/>
    </row>
    <row r="8840" spans="44:45">
      <c r="AR8840"/>
      <c r="AS8840"/>
    </row>
    <row r="8841" spans="44:45">
      <c r="AR8841"/>
      <c r="AS8841"/>
    </row>
    <row r="8842" spans="44:45">
      <c r="AR8842"/>
      <c r="AS8842"/>
    </row>
    <row r="8843" spans="44:45">
      <c r="AR8843"/>
      <c r="AS8843"/>
    </row>
    <row r="8844" spans="44:45">
      <c r="AR8844"/>
      <c r="AS8844"/>
    </row>
    <row r="8845" spans="44:45">
      <c r="AR8845"/>
      <c r="AS8845"/>
    </row>
    <row r="8846" spans="44:45">
      <c r="AR8846"/>
      <c r="AS8846"/>
    </row>
    <row r="8847" spans="44:45">
      <c r="AR8847"/>
      <c r="AS8847"/>
    </row>
    <row r="8848" spans="44:45">
      <c r="AR8848"/>
      <c r="AS8848"/>
    </row>
    <row r="8849" spans="44:45">
      <c r="AR8849"/>
      <c r="AS8849"/>
    </row>
    <row r="8850" spans="44:45">
      <c r="AR8850"/>
      <c r="AS8850"/>
    </row>
    <row r="8851" spans="44:45">
      <c r="AR8851"/>
      <c r="AS8851"/>
    </row>
    <row r="8852" spans="44:45">
      <c r="AR8852"/>
      <c r="AS8852"/>
    </row>
    <row r="8853" spans="44:45">
      <c r="AR8853"/>
      <c r="AS8853"/>
    </row>
    <row r="8854" spans="44:45">
      <c r="AR8854"/>
      <c r="AS8854"/>
    </row>
    <row r="8855" spans="44:45">
      <c r="AR8855"/>
      <c r="AS8855"/>
    </row>
    <row r="8856" spans="44:45">
      <c r="AR8856"/>
      <c r="AS8856"/>
    </row>
    <row r="8857" spans="44:45">
      <c r="AR8857"/>
      <c r="AS8857"/>
    </row>
    <row r="8858" spans="44:45">
      <c r="AR8858"/>
      <c r="AS8858"/>
    </row>
    <row r="8859" spans="44:45">
      <c r="AR8859"/>
      <c r="AS8859"/>
    </row>
    <row r="8860" spans="44:45">
      <c r="AR8860"/>
      <c r="AS8860"/>
    </row>
    <row r="8861" spans="44:45">
      <c r="AR8861"/>
      <c r="AS8861"/>
    </row>
    <row r="8862" spans="44:45">
      <c r="AR8862"/>
      <c r="AS8862"/>
    </row>
    <row r="8863" spans="44:45">
      <c r="AR8863"/>
      <c r="AS8863"/>
    </row>
    <row r="8864" spans="44:45">
      <c r="AR8864"/>
      <c r="AS8864"/>
    </row>
    <row r="8865" spans="44:45">
      <c r="AR8865"/>
      <c r="AS8865"/>
    </row>
    <row r="8866" spans="44:45">
      <c r="AR8866"/>
      <c r="AS8866"/>
    </row>
    <row r="8867" spans="44:45">
      <c r="AR8867"/>
      <c r="AS8867"/>
    </row>
    <row r="8868" spans="44:45">
      <c r="AR8868"/>
      <c r="AS8868"/>
    </row>
    <row r="8869" spans="44:45">
      <c r="AR8869"/>
      <c r="AS8869"/>
    </row>
    <row r="8870" spans="44:45">
      <c r="AR8870"/>
      <c r="AS8870"/>
    </row>
    <row r="8871" spans="44:45">
      <c r="AR8871"/>
      <c r="AS8871"/>
    </row>
    <row r="8872" spans="44:45">
      <c r="AR8872"/>
      <c r="AS8872"/>
    </row>
    <row r="8873" spans="44:45">
      <c r="AR8873"/>
      <c r="AS8873"/>
    </row>
    <row r="8874" spans="44:45">
      <c r="AR8874"/>
      <c r="AS8874"/>
    </row>
    <row r="8875" spans="44:45">
      <c r="AR8875"/>
      <c r="AS8875"/>
    </row>
    <row r="8876" spans="44:45">
      <c r="AR8876"/>
      <c r="AS8876"/>
    </row>
    <row r="8877" spans="44:45">
      <c r="AR8877"/>
      <c r="AS8877"/>
    </row>
    <row r="8878" spans="44:45">
      <c r="AR8878"/>
      <c r="AS8878"/>
    </row>
    <row r="8879" spans="44:45">
      <c r="AR8879"/>
      <c r="AS8879"/>
    </row>
    <row r="8880" spans="44:45">
      <c r="AR8880"/>
      <c r="AS8880"/>
    </row>
    <row r="8881" spans="44:45">
      <c r="AR8881"/>
      <c r="AS8881"/>
    </row>
    <row r="8882" spans="44:45">
      <c r="AR8882"/>
      <c r="AS8882"/>
    </row>
    <row r="8883" spans="44:45">
      <c r="AR8883"/>
      <c r="AS8883"/>
    </row>
    <row r="8884" spans="44:45">
      <c r="AR8884"/>
      <c r="AS8884"/>
    </row>
    <row r="8885" spans="44:45">
      <c r="AR8885"/>
      <c r="AS8885"/>
    </row>
    <row r="8886" spans="44:45">
      <c r="AR8886"/>
      <c r="AS8886"/>
    </row>
    <row r="8887" spans="44:45">
      <c r="AR8887"/>
      <c r="AS8887"/>
    </row>
    <row r="8888" spans="44:45">
      <c r="AR8888"/>
      <c r="AS8888"/>
    </row>
    <row r="8889" spans="44:45">
      <c r="AR8889"/>
      <c r="AS8889"/>
    </row>
    <row r="8890" spans="44:45">
      <c r="AR8890"/>
      <c r="AS8890"/>
    </row>
    <row r="8891" spans="44:45">
      <c r="AR8891"/>
      <c r="AS8891"/>
    </row>
    <row r="8892" spans="44:45">
      <c r="AR8892"/>
      <c r="AS8892"/>
    </row>
    <row r="8893" spans="44:45">
      <c r="AR8893"/>
      <c r="AS8893"/>
    </row>
    <row r="8894" spans="44:45">
      <c r="AR8894"/>
      <c r="AS8894"/>
    </row>
    <row r="8895" spans="44:45">
      <c r="AR8895"/>
      <c r="AS8895"/>
    </row>
    <row r="8896" spans="44:45">
      <c r="AR8896"/>
      <c r="AS8896"/>
    </row>
    <row r="8897" spans="44:45">
      <c r="AR8897"/>
      <c r="AS8897"/>
    </row>
    <row r="8898" spans="44:45">
      <c r="AR8898"/>
      <c r="AS8898"/>
    </row>
    <row r="8899" spans="44:45">
      <c r="AR8899"/>
      <c r="AS8899"/>
    </row>
    <row r="8900" spans="44:45">
      <c r="AR8900"/>
      <c r="AS8900"/>
    </row>
    <row r="8901" spans="44:45">
      <c r="AR8901"/>
      <c r="AS8901"/>
    </row>
    <row r="8902" spans="44:45">
      <c r="AR8902"/>
      <c r="AS8902"/>
    </row>
    <row r="8903" spans="44:45">
      <c r="AR8903"/>
      <c r="AS8903"/>
    </row>
    <row r="8904" spans="44:45">
      <c r="AR8904"/>
      <c r="AS8904"/>
    </row>
    <row r="8905" spans="44:45">
      <c r="AR8905"/>
      <c r="AS8905"/>
    </row>
    <row r="8906" spans="44:45">
      <c r="AR8906"/>
      <c r="AS8906"/>
    </row>
    <row r="8907" spans="44:45">
      <c r="AR8907"/>
      <c r="AS8907"/>
    </row>
    <row r="8908" spans="44:45">
      <c r="AR8908"/>
      <c r="AS8908"/>
    </row>
    <row r="8909" spans="44:45">
      <c r="AR8909"/>
      <c r="AS8909"/>
    </row>
    <row r="8910" spans="44:45">
      <c r="AR8910"/>
      <c r="AS8910"/>
    </row>
    <row r="8911" spans="44:45">
      <c r="AR8911"/>
      <c r="AS8911"/>
    </row>
    <row r="8912" spans="44:45">
      <c r="AR8912"/>
      <c r="AS8912"/>
    </row>
    <row r="8913" spans="44:45">
      <c r="AR8913"/>
      <c r="AS8913"/>
    </row>
    <row r="8914" spans="44:45">
      <c r="AR8914"/>
      <c r="AS8914"/>
    </row>
    <row r="8915" spans="44:45">
      <c r="AR8915"/>
      <c r="AS8915"/>
    </row>
    <row r="8916" spans="44:45">
      <c r="AR8916"/>
      <c r="AS8916"/>
    </row>
    <row r="8917" spans="44:45">
      <c r="AR8917"/>
      <c r="AS8917"/>
    </row>
    <row r="8918" spans="44:45">
      <c r="AR8918"/>
      <c r="AS8918"/>
    </row>
    <row r="8919" spans="44:45">
      <c r="AR8919"/>
      <c r="AS8919"/>
    </row>
    <row r="8920" spans="44:45">
      <c r="AR8920"/>
      <c r="AS8920"/>
    </row>
    <row r="8921" spans="44:45">
      <c r="AR8921"/>
      <c r="AS8921"/>
    </row>
    <row r="8922" spans="44:45">
      <c r="AR8922"/>
      <c r="AS8922"/>
    </row>
    <row r="8923" spans="44:45">
      <c r="AR8923"/>
      <c r="AS8923"/>
    </row>
    <row r="8924" spans="44:45">
      <c r="AR8924"/>
      <c r="AS8924"/>
    </row>
    <row r="8925" spans="44:45">
      <c r="AR8925"/>
      <c r="AS8925"/>
    </row>
    <row r="8926" spans="44:45">
      <c r="AR8926"/>
      <c r="AS8926"/>
    </row>
    <row r="8927" spans="44:45">
      <c r="AR8927"/>
      <c r="AS8927"/>
    </row>
    <row r="8928" spans="44:45">
      <c r="AR8928"/>
      <c r="AS8928"/>
    </row>
    <row r="8929" spans="44:45">
      <c r="AR8929"/>
      <c r="AS8929"/>
    </row>
    <row r="8930" spans="44:45">
      <c r="AR8930"/>
      <c r="AS8930"/>
    </row>
    <row r="8931" spans="44:45">
      <c r="AR8931"/>
      <c r="AS8931"/>
    </row>
    <row r="8932" spans="44:45">
      <c r="AR8932"/>
      <c r="AS8932"/>
    </row>
    <row r="8933" spans="44:45">
      <c r="AR8933"/>
      <c r="AS8933"/>
    </row>
    <row r="8934" spans="44:45">
      <c r="AR8934"/>
      <c r="AS8934"/>
    </row>
    <row r="8935" spans="44:45">
      <c r="AR8935"/>
      <c r="AS8935"/>
    </row>
    <row r="8936" spans="44:45">
      <c r="AR8936"/>
      <c r="AS8936"/>
    </row>
    <row r="8937" spans="44:45">
      <c r="AR8937"/>
      <c r="AS8937"/>
    </row>
    <row r="8938" spans="44:45">
      <c r="AR8938"/>
      <c r="AS8938"/>
    </row>
    <row r="8939" spans="44:45">
      <c r="AR8939"/>
      <c r="AS8939"/>
    </row>
    <row r="8940" spans="44:45">
      <c r="AR8940"/>
      <c r="AS8940"/>
    </row>
    <row r="8941" spans="44:45">
      <c r="AR8941"/>
      <c r="AS8941"/>
    </row>
    <row r="8942" spans="44:45">
      <c r="AR8942"/>
      <c r="AS8942"/>
    </row>
    <row r="8943" spans="44:45">
      <c r="AR8943"/>
      <c r="AS8943"/>
    </row>
    <row r="8944" spans="44:45">
      <c r="AR8944"/>
      <c r="AS8944"/>
    </row>
    <row r="8945" spans="44:45">
      <c r="AR8945"/>
      <c r="AS8945"/>
    </row>
    <row r="8946" spans="44:45">
      <c r="AR8946"/>
      <c r="AS8946"/>
    </row>
    <row r="8947" spans="44:45">
      <c r="AR8947"/>
      <c r="AS8947"/>
    </row>
    <row r="8948" spans="44:45">
      <c r="AR8948"/>
      <c r="AS8948"/>
    </row>
    <row r="8949" spans="44:45">
      <c r="AR8949"/>
      <c r="AS8949"/>
    </row>
    <row r="8950" spans="44:45">
      <c r="AR8950"/>
      <c r="AS8950"/>
    </row>
    <row r="8951" spans="44:45">
      <c r="AR8951"/>
      <c r="AS8951"/>
    </row>
    <row r="8952" spans="44:45">
      <c r="AR8952"/>
      <c r="AS8952"/>
    </row>
    <row r="8953" spans="44:45">
      <c r="AR8953"/>
      <c r="AS8953"/>
    </row>
    <row r="8954" spans="44:45">
      <c r="AR8954"/>
      <c r="AS8954"/>
    </row>
    <row r="8955" spans="44:45">
      <c r="AR8955"/>
      <c r="AS8955"/>
    </row>
    <row r="8956" spans="44:45">
      <c r="AR8956"/>
      <c r="AS8956"/>
    </row>
    <row r="8957" spans="44:45">
      <c r="AR8957"/>
      <c r="AS8957"/>
    </row>
    <row r="8958" spans="44:45">
      <c r="AR8958"/>
      <c r="AS8958"/>
    </row>
    <row r="8959" spans="44:45">
      <c r="AR8959"/>
      <c r="AS8959"/>
    </row>
    <row r="8960" spans="44:45">
      <c r="AR8960"/>
      <c r="AS8960"/>
    </row>
    <row r="8961" spans="44:45">
      <c r="AR8961"/>
      <c r="AS8961"/>
    </row>
    <row r="8962" spans="44:45">
      <c r="AR8962"/>
      <c r="AS8962"/>
    </row>
    <row r="8963" spans="44:45">
      <c r="AR8963"/>
      <c r="AS8963"/>
    </row>
    <row r="8964" spans="44:45">
      <c r="AR8964"/>
      <c r="AS8964"/>
    </row>
    <row r="8965" spans="44:45">
      <c r="AR8965"/>
      <c r="AS8965"/>
    </row>
    <row r="8966" spans="44:45">
      <c r="AR8966"/>
      <c r="AS8966"/>
    </row>
    <row r="8967" spans="44:45">
      <c r="AR8967"/>
      <c r="AS8967"/>
    </row>
    <row r="8968" spans="44:45">
      <c r="AR8968"/>
      <c r="AS8968"/>
    </row>
    <row r="8969" spans="44:45">
      <c r="AR8969"/>
      <c r="AS8969"/>
    </row>
    <row r="8970" spans="44:45">
      <c r="AR8970"/>
      <c r="AS8970"/>
    </row>
    <row r="8971" spans="44:45">
      <c r="AR8971"/>
      <c r="AS8971"/>
    </row>
    <row r="8972" spans="44:45">
      <c r="AR8972"/>
      <c r="AS8972"/>
    </row>
    <row r="8973" spans="44:45">
      <c r="AR8973"/>
      <c r="AS8973"/>
    </row>
    <row r="8974" spans="44:45">
      <c r="AR8974"/>
      <c r="AS8974"/>
    </row>
    <row r="8975" spans="44:45">
      <c r="AR8975"/>
      <c r="AS8975"/>
    </row>
    <row r="8976" spans="44:45">
      <c r="AR8976"/>
      <c r="AS8976"/>
    </row>
    <row r="8977" spans="44:45">
      <c r="AR8977"/>
      <c r="AS8977"/>
    </row>
    <row r="8978" spans="44:45">
      <c r="AR8978"/>
      <c r="AS8978"/>
    </row>
    <row r="8979" spans="44:45">
      <c r="AR8979"/>
      <c r="AS8979"/>
    </row>
    <row r="8980" spans="44:45">
      <c r="AR8980"/>
      <c r="AS8980"/>
    </row>
    <row r="8981" spans="44:45">
      <c r="AR8981"/>
      <c r="AS8981"/>
    </row>
    <row r="8982" spans="44:45">
      <c r="AR8982"/>
      <c r="AS8982"/>
    </row>
    <row r="8983" spans="44:45">
      <c r="AR8983"/>
      <c r="AS8983"/>
    </row>
    <row r="8984" spans="44:45">
      <c r="AR8984"/>
      <c r="AS8984"/>
    </row>
    <row r="8985" spans="44:45">
      <c r="AR8985"/>
      <c r="AS8985"/>
    </row>
    <row r="8986" spans="44:45">
      <c r="AR8986"/>
      <c r="AS8986"/>
    </row>
    <row r="8987" spans="44:45">
      <c r="AR8987"/>
      <c r="AS8987"/>
    </row>
    <row r="8988" spans="44:45">
      <c r="AR8988"/>
      <c r="AS8988"/>
    </row>
    <row r="8989" spans="44:45">
      <c r="AR8989"/>
      <c r="AS8989"/>
    </row>
    <row r="8990" spans="44:45">
      <c r="AR8990"/>
      <c r="AS8990"/>
    </row>
    <row r="8991" spans="44:45">
      <c r="AR8991"/>
      <c r="AS8991"/>
    </row>
    <row r="8992" spans="44:45">
      <c r="AR8992"/>
      <c r="AS8992"/>
    </row>
    <row r="8993" spans="44:45">
      <c r="AR8993"/>
      <c r="AS8993"/>
    </row>
    <row r="8994" spans="44:45">
      <c r="AR8994"/>
      <c r="AS8994"/>
    </row>
    <row r="8995" spans="44:45">
      <c r="AR8995"/>
      <c r="AS8995"/>
    </row>
    <row r="8996" spans="44:45">
      <c r="AR8996"/>
      <c r="AS8996"/>
    </row>
    <row r="8997" spans="44:45">
      <c r="AR8997"/>
      <c r="AS8997"/>
    </row>
    <row r="8998" spans="44:45">
      <c r="AR8998"/>
      <c r="AS8998"/>
    </row>
    <row r="8999" spans="44:45">
      <c r="AR8999"/>
      <c r="AS8999"/>
    </row>
    <row r="9000" spans="44:45">
      <c r="AR9000"/>
      <c r="AS9000"/>
    </row>
    <row r="9001" spans="44:45">
      <c r="AR9001"/>
      <c r="AS9001"/>
    </row>
    <row r="9002" spans="44:45">
      <c r="AR9002"/>
      <c r="AS9002"/>
    </row>
    <row r="9003" spans="44:45">
      <c r="AR9003"/>
      <c r="AS9003"/>
    </row>
    <row r="9004" spans="44:45">
      <c r="AR9004"/>
      <c r="AS9004"/>
    </row>
    <row r="9005" spans="44:45">
      <c r="AR9005"/>
      <c r="AS9005"/>
    </row>
    <row r="9006" spans="44:45">
      <c r="AR9006"/>
      <c r="AS9006"/>
    </row>
    <row r="9007" spans="44:45">
      <c r="AR9007"/>
      <c r="AS9007"/>
    </row>
    <row r="9008" spans="44:45">
      <c r="AR9008"/>
      <c r="AS9008"/>
    </row>
    <row r="9009" spans="44:45">
      <c r="AR9009"/>
      <c r="AS9009"/>
    </row>
    <row r="9010" spans="44:45">
      <c r="AR9010"/>
      <c r="AS9010"/>
    </row>
    <row r="9011" spans="44:45">
      <c r="AR9011"/>
      <c r="AS9011"/>
    </row>
    <row r="9012" spans="44:45">
      <c r="AR9012"/>
      <c r="AS9012"/>
    </row>
    <row r="9013" spans="44:45">
      <c r="AR9013"/>
      <c r="AS9013"/>
    </row>
    <row r="9014" spans="44:45">
      <c r="AR9014"/>
      <c r="AS9014"/>
    </row>
    <row r="9015" spans="44:45">
      <c r="AR9015"/>
      <c r="AS9015"/>
    </row>
    <row r="9016" spans="44:45">
      <c r="AR9016"/>
      <c r="AS9016"/>
    </row>
    <row r="9017" spans="44:45">
      <c r="AR9017"/>
      <c r="AS9017"/>
    </row>
    <row r="9018" spans="44:45">
      <c r="AR9018"/>
      <c r="AS9018"/>
    </row>
    <row r="9019" spans="44:45">
      <c r="AR9019"/>
      <c r="AS9019"/>
    </row>
    <row r="9020" spans="44:45">
      <c r="AR9020"/>
      <c r="AS9020"/>
    </row>
    <row r="9021" spans="44:45">
      <c r="AR9021"/>
      <c r="AS9021"/>
    </row>
    <row r="9022" spans="44:45">
      <c r="AR9022"/>
      <c r="AS9022"/>
    </row>
    <row r="9023" spans="44:45">
      <c r="AR9023"/>
      <c r="AS9023"/>
    </row>
    <row r="9024" spans="44:45">
      <c r="AR9024"/>
      <c r="AS9024"/>
    </row>
    <row r="9025" spans="44:45">
      <c r="AR9025"/>
      <c r="AS9025"/>
    </row>
    <row r="9026" spans="44:45">
      <c r="AR9026"/>
      <c r="AS9026"/>
    </row>
    <row r="9027" spans="44:45">
      <c r="AR9027"/>
      <c r="AS9027"/>
    </row>
    <row r="9028" spans="44:45">
      <c r="AR9028"/>
      <c r="AS9028"/>
    </row>
    <row r="9029" spans="44:45">
      <c r="AR9029"/>
      <c r="AS9029"/>
    </row>
    <row r="9030" spans="44:45">
      <c r="AR9030"/>
      <c r="AS9030"/>
    </row>
    <row r="9031" spans="44:45">
      <c r="AR9031"/>
      <c r="AS9031"/>
    </row>
    <row r="9032" spans="44:45">
      <c r="AR9032"/>
      <c r="AS9032"/>
    </row>
    <row r="9033" spans="44:45">
      <c r="AR9033"/>
      <c r="AS9033"/>
    </row>
    <row r="9034" spans="44:45">
      <c r="AR9034"/>
      <c r="AS9034"/>
    </row>
    <row r="9035" spans="44:45">
      <c r="AR9035"/>
      <c r="AS9035"/>
    </row>
    <row r="9036" spans="44:45">
      <c r="AR9036"/>
      <c r="AS9036"/>
    </row>
    <row r="9037" spans="44:45">
      <c r="AR9037"/>
      <c r="AS9037"/>
    </row>
    <row r="9038" spans="44:45">
      <c r="AR9038"/>
      <c r="AS9038"/>
    </row>
    <row r="9039" spans="44:45">
      <c r="AR9039"/>
      <c r="AS9039"/>
    </row>
    <row r="9040" spans="44:45">
      <c r="AR9040"/>
      <c r="AS9040"/>
    </row>
    <row r="9041" spans="44:45">
      <c r="AR9041"/>
      <c r="AS9041"/>
    </row>
    <row r="9042" spans="44:45">
      <c r="AR9042"/>
      <c r="AS9042"/>
    </row>
    <row r="9043" spans="44:45">
      <c r="AR9043"/>
      <c r="AS9043"/>
    </row>
    <row r="9044" spans="44:45">
      <c r="AR9044"/>
      <c r="AS9044"/>
    </row>
    <row r="9045" spans="44:45">
      <c r="AR9045"/>
      <c r="AS9045"/>
    </row>
    <row r="9046" spans="44:45">
      <c r="AR9046"/>
      <c r="AS9046"/>
    </row>
    <row r="9047" spans="44:45">
      <c r="AR9047"/>
      <c r="AS9047"/>
    </row>
    <row r="9048" spans="44:45">
      <c r="AR9048"/>
      <c r="AS9048"/>
    </row>
    <row r="9049" spans="44:45">
      <c r="AR9049"/>
      <c r="AS9049"/>
    </row>
    <row r="9050" spans="44:45">
      <c r="AR9050"/>
      <c r="AS9050"/>
    </row>
    <row r="9051" spans="44:45">
      <c r="AR9051"/>
      <c r="AS9051"/>
    </row>
    <row r="9052" spans="44:45">
      <c r="AR9052"/>
      <c r="AS9052"/>
    </row>
    <row r="9053" spans="44:45">
      <c r="AR9053"/>
      <c r="AS9053"/>
    </row>
    <row r="9054" spans="44:45">
      <c r="AR9054"/>
      <c r="AS9054"/>
    </row>
    <row r="9055" spans="44:45">
      <c r="AR9055"/>
      <c r="AS9055"/>
    </row>
    <row r="9056" spans="44:45">
      <c r="AR9056"/>
      <c r="AS9056"/>
    </row>
    <row r="9057" spans="44:45">
      <c r="AR9057"/>
      <c r="AS9057"/>
    </row>
    <row r="9058" spans="44:45">
      <c r="AR9058"/>
      <c r="AS9058"/>
    </row>
    <row r="9059" spans="44:45">
      <c r="AR9059"/>
      <c r="AS9059"/>
    </row>
    <row r="9060" spans="44:45">
      <c r="AR9060"/>
      <c r="AS9060"/>
    </row>
    <row r="9061" spans="44:45">
      <c r="AR9061"/>
      <c r="AS9061"/>
    </row>
    <row r="9062" spans="44:45">
      <c r="AR9062"/>
      <c r="AS9062"/>
    </row>
    <row r="9063" spans="44:45">
      <c r="AR9063"/>
      <c r="AS9063"/>
    </row>
    <row r="9064" spans="44:45">
      <c r="AR9064"/>
      <c r="AS9064"/>
    </row>
    <row r="9065" spans="44:45">
      <c r="AR9065"/>
      <c r="AS9065"/>
    </row>
    <row r="9066" spans="44:45">
      <c r="AR9066"/>
      <c r="AS9066"/>
    </row>
    <row r="9067" spans="44:45">
      <c r="AR9067"/>
      <c r="AS9067"/>
    </row>
    <row r="9068" spans="44:45">
      <c r="AR9068"/>
      <c r="AS9068"/>
    </row>
    <row r="9069" spans="44:45">
      <c r="AR9069"/>
      <c r="AS9069"/>
    </row>
    <row r="9070" spans="44:45">
      <c r="AR9070"/>
      <c r="AS9070"/>
    </row>
    <row r="9071" spans="44:45">
      <c r="AR9071"/>
      <c r="AS9071"/>
    </row>
    <row r="9072" spans="44:45">
      <c r="AR9072"/>
      <c r="AS9072"/>
    </row>
    <row r="9073" spans="44:45">
      <c r="AR9073"/>
      <c r="AS9073"/>
    </row>
    <row r="9074" spans="44:45">
      <c r="AR9074"/>
      <c r="AS9074"/>
    </row>
    <row r="9075" spans="44:45">
      <c r="AR9075"/>
      <c r="AS9075"/>
    </row>
    <row r="9076" spans="44:45">
      <c r="AR9076"/>
      <c r="AS9076"/>
    </row>
    <row r="9077" spans="44:45">
      <c r="AR9077"/>
      <c r="AS9077"/>
    </row>
    <row r="9078" spans="44:45">
      <c r="AR9078"/>
      <c r="AS9078"/>
    </row>
    <row r="9079" spans="44:45">
      <c r="AR9079"/>
      <c r="AS9079"/>
    </row>
    <row r="9080" spans="44:45">
      <c r="AR9080"/>
      <c r="AS9080"/>
    </row>
    <row r="9081" spans="44:45">
      <c r="AR9081"/>
      <c r="AS9081"/>
    </row>
    <row r="9082" spans="44:45">
      <c r="AR9082"/>
      <c r="AS9082"/>
    </row>
    <row r="9083" spans="44:45">
      <c r="AR9083"/>
      <c r="AS9083"/>
    </row>
    <row r="9084" spans="44:45">
      <c r="AR9084"/>
      <c r="AS9084"/>
    </row>
    <row r="9085" spans="44:45">
      <c r="AR9085"/>
      <c r="AS9085"/>
    </row>
    <row r="9086" spans="44:45">
      <c r="AR9086"/>
      <c r="AS9086"/>
    </row>
    <row r="9087" spans="44:45">
      <c r="AR9087"/>
      <c r="AS9087"/>
    </row>
    <row r="9088" spans="44:45">
      <c r="AR9088"/>
      <c r="AS9088"/>
    </row>
    <row r="9089" spans="44:45">
      <c r="AR9089"/>
      <c r="AS9089"/>
    </row>
    <row r="9090" spans="44:45">
      <c r="AR9090"/>
      <c r="AS9090"/>
    </row>
    <row r="9091" spans="44:45">
      <c r="AR9091"/>
      <c r="AS9091"/>
    </row>
    <row r="9092" spans="44:45">
      <c r="AR9092"/>
      <c r="AS9092"/>
    </row>
    <row r="9093" spans="44:45">
      <c r="AR9093"/>
      <c r="AS9093"/>
    </row>
    <row r="9094" spans="44:45">
      <c r="AR9094"/>
      <c r="AS9094"/>
    </row>
    <row r="9095" spans="44:45">
      <c r="AR9095"/>
      <c r="AS9095"/>
    </row>
    <row r="9096" spans="44:45">
      <c r="AR9096"/>
      <c r="AS9096"/>
    </row>
    <row r="9097" spans="44:45">
      <c r="AR9097"/>
      <c r="AS9097"/>
    </row>
    <row r="9098" spans="44:45">
      <c r="AR9098"/>
      <c r="AS9098"/>
    </row>
    <row r="9099" spans="44:45">
      <c r="AR9099"/>
      <c r="AS9099"/>
    </row>
    <row r="9100" spans="44:45">
      <c r="AR9100"/>
      <c r="AS9100"/>
    </row>
    <row r="9101" spans="44:45">
      <c r="AR9101"/>
      <c r="AS9101"/>
    </row>
    <row r="9102" spans="44:45">
      <c r="AR9102"/>
      <c r="AS9102"/>
    </row>
    <row r="9103" spans="44:45">
      <c r="AR9103"/>
      <c r="AS9103"/>
    </row>
    <row r="9104" spans="44:45">
      <c r="AR9104"/>
      <c r="AS9104"/>
    </row>
    <row r="9105" spans="44:45">
      <c r="AR9105"/>
      <c r="AS9105"/>
    </row>
    <row r="9106" spans="44:45">
      <c r="AR9106"/>
      <c r="AS9106"/>
    </row>
    <row r="9107" spans="44:45">
      <c r="AR9107"/>
      <c r="AS9107"/>
    </row>
    <row r="9108" spans="44:45">
      <c r="AR9108"/>
      <c r="AS9108"/>
    </row>
    <row r="9109" spans="44:45">
      <c r="AR9109"/>
      <c r="AS9109"/>
    </row>
    <row r="9110" spans="44:45">
      <c r="AR9110"/>
      <c r="AS9110"/>
    </row>
    <row r="9111" spans="44:45">
      <c r="AR9111"/>
      <c r="AS9111"/>
    </row>
    <row r="9112" spans="44:45">
      <c r="AR9112"/>
      <c r="AS9112"/>
    </row>
    <row r="9113" spans="44:45">
      <c r="AR9113"/>
      <c r="AS9113"/>
    </row>
    <row r="9114" spans="44:45">
      <c r="AR9114"/>
      <c r="AS9114"/>
    </row>
    <row r="9115" spans="44:45">
      <c r="AR9115"/>
      <c r="AS9115"/>
    </row>
    <row r="9116" spans="44:45">
      <c r="AR9116"/>
      <c r="AS9116"/>
    </row>
    <row r="9117" spans="44:45">
      <c r="AR9117"/>
      <c r="AS9117"/>
    </row>
    <row r="9118" spans="44:45">
      <c r="AR9118"/>
      <c r="AS9118"/>
    </row>
    <row r="9119" spans="44:45">
      <c r="AR9119"/>
      <c r="AS9119"/>
    </row>
    <row r="9120" spans="44:45">
      <c r="AR9120"/>
      <c r="AS9120"/>
    </row>
    <row r="9121" spans="44:45">
      <c r="AR9121"/>
      <c r="AS9121"/>
    </row>
    <row r="9122" spans="44:45">
      <c r="AR9122"/>
      <c r="AS9122"/>
    </row>
    <row r="9123" spans="44:45">
      <c r="AR9123"/>
      <c r="AS9123"/>
    </row>
    <row r="9124" spans="44:45">
      <c r="AR9124"/>
      <c r="AS9124"/>
    </row>
    <row r="9125" spans="44:45">
      <c r="AR9125"/>
      <c r="AS9125"/>
    </row>
    <row r="9126" spans="44:45">
      <c r="AR9126"/>
      <c r="AS9126"/>
    </row>
    <row r="9127" spans="44:45">
      <c r="AR9127"/>
      <c r="AS9127"/>
    </row>
    <row r="9128" spans="44:45">
      <c r="AR9128"/>
      <c r="AS9128"/>
    </row>
    <row r="9129" spans="44:45">
      <c r="AR9129"/>
      <c r="AS9129"/>
    </row>
    <row r="9130" spans="44:45">
      <c r="AR9130"/>
      <c r="AS9130"/>
    </row>
    <row r="9131" spans="44:45">
      <c r="AR9131"/>
      <c r="AS9131"/>
    </row>
    <row r="9132" spans="44:45">
      <c r="AR9132"/>
      <c r="AS9132"/>
    </row>
    <row r="9133" spans="44:45">
      <c r="AR9133"/>
      <c r="AS9133"/>
    </row>
    <row r="9134" spans="44:45">
      <c r="AR9134"/>
      <c r="AS9134"/>
    </row>
    <row r="9135" spans="44:45">
      <c r="AR9135"/>
      <c r="AS9135"/>
    </row>
    <row r="9136" spans="44:45">
      <c r="AR9136"/>
      <c r="AS9136"/>
    </row>
    <row r="9137" spans="44:45">
      <c r="AR9137"/>
      <c r="AS9137"/>
    </row>
    <row r="9138" spans="44:45">
      <c r="AR9138"/>
      <c r="AS9138"/>
    </row>
    <row r="9139" spans="44:45">
      <c r="AR9139"/>
      <c r="AS9139"/>
    </row>
    <row r="9140" spans="44:45">
      <c r="AR9140"/>
      <c r="AS9140"/>
    </row>
    <row r="9141" spans="44:45">
      <c r="AR9141"/>
      <c r="AS9141"/>
    </row>
    <row r="9142" spans="44:45">
      <c r="AR9142"/>
      <c r="AS9142"/>
    </row>
    <row r="9143" spans="44:45">
      <c r="AR9143"/>
      <c r="AS9143"/>
    </row>
    <row r="9144" spans="44:45">
      <c r="AR9144"/>
      <c r="AS9144"/>
    </row>
    <row r="9145" spans="44:45">
      <c r="AR9145"/>
      <c r="AS9145"/>
    </row>
    <row r="9146" spans="44:45">
      <c r="AR9146"/>
      <c r="AS9146"/>
    </row>
    <row r="9147" spans="44:45">
      <c r="AR9147"/>
      <c r="AS9147"/>
    </row>
    <row r="9148" spans="44:45">
      <c r="AR9148"/>
      <c r="AS9148"/>
    </row>
    <row r="9149" spans="44:45">
      <c r="AR9149"/>
      <c r="AS9149"/>
    </row>
    <row r="9150" spans="44:45">
      <c r="AR9150"/>
      <c r="AS9150"/>
    </row>
    <row r="9151" spans="44:45">
      <c r="AR9151"/>
      <c r="AS9151"/>
    </row>
    <row r="9152" spans="44:45">
      <c r="AR9152"/>
      <c r="AS9152"/>
    </row>
    <row r="9153" spans="44:45">
      <c r="AR9153"/>
      <c r="AS9153"/>
    </row>
    <row r="9154" spans="44:45">
      <c r="AR9154"/>
      <c r="AS9154"/>
    </row>
    <row r="9155" spans="44:45">
      <c r="AR9155"/>
      <c r="AS9155"/>
    </row>
    <row r="9156" spans="44:45">
      <c r="AR9156"/>
      <c r="AS9156"/>
    </row>
    <row r="9157" spans="44:45">
      <c r="AR9157"/>
      <c r="AS9157"/>
    </row>
    <row r="9158" spans="44:45">
      <c r="AR9158"/>
      <c r="AS9158"/>
    </row>
    <row r="9159" spans="44:45">
      <c r="AR9159"/>
      <c r="AS9159"/>
    </row>
    <row r="9160" spans="44:45">
      <c r="AR9160"/>
      <c r="AS9160"/>
    </row>
    <row r="9161" spans="44:45">
      <c r="AR9161"/>
      <c r="AS9161"/>
    </row>
    <row r="9162" spans="44:45">
      <c r="AR9162"/>
      <c r="AS9162"/>
    </row>
    <row r="9163" spans="44:45">
      <c r="AR9163"/>
      <c r="AS9163"/>
    </row>
    <row r="9164" spans="44:45">
      <c r="AR9164"/>
      <c r="AS9164"/>
    </row>
    <row r="9165" spans="44:45">
      <c r="AR9165"/>
      <c r="AS9165"/>
    </row>
    <row r="9166" spans="44:45">
      <c r="AR9166"/>
      <c r="AS9166"/>
    </row>
    <row r="9167" spans="44:45">
      <c r="AR9167"/>
      <c r="AS9167"/>
    </row>
    <row r="9168" spans="44:45">
      <c r="AR9168"/>
      <c r="AS9168"/>
    </row>
    <row r="9169" spans="44:45">
      <c r="AR9169"/>
      <c r="AS9169"/>
    </row>
    <row r="9170" spans="44:45">
      <c r="AR9170"/>
      <c r="AS9170"/>
    </row>
    <row r="9171" spans="44:45">
      <c r="AR9171"/>
      <c r="AS9171"/>
    </row>
    <row r="9172" spans="44:45">
      <c r="AR9172"/>
      <c r="AS9172"/>
    </row>
    <row r="9173" spans="44:45">
      <c r="AR9173"/>
      <c r="AS9173"/>
    </row>
    <row r="9174" spans="44:45">
      <c r="AR9174"/>
      <c r="AS9174"/>
    </row>
    <row r="9175" spans="44:45">
      <c r="AR9175"/>
      <c r="AS9175"/>
    </row>
    <row r="9176" spans="44:45">
      <c r="AR9176"/>
      <c r="AS9176"/>
    </row>
    <row r="9177" spans="44:45">
      <c r="AR9177"/>
      <c r="AS9177"/>
    </row>
    <row r="9178" spans="44:45">
      <c r="AR9178"/>
      <c r="AS9178"/>
    </row>
    <row r="9179" spans="44:45">
      <c r="AR9179"/>
      <c r="AS9179"/>
    </row>
    <row r="9180" spans="44:45">
      <c r="AR9180"/>
      <c r="AS9180"/>
    </row>
    <row r="9181" spans="44:45">
      <c r="AR9181"/>
      <c r="AS9181"/>
    </row>
    <row r="9182" spans="44:45">
      <c r="AR9182"/>
      <c r="AS9182"/>
    </row>
    <row r="9183" spans="44:45">
      <c r="AR9183"/>
      <c r="AS9183"/>
    </row>
    <row r="9184" spans="44:45">
      <c r="AR9184"/>
      <c r="AS9184"/>
    </row>
    <row r="9185" spans="44:45">
      <c r="AR9185"/>
      <c r="AS9185"/>
    </row>
    <row r="9186" spans="44:45">
      <c r="AR9186"/>
      <c r="AS9186"/>
    </row>
    <row r="9187" spans="44:45">
      <c r="AR9187"/>
      <c r="AS9187"/>
    </row>
    <row r="9188" spans="44:45">
      <c r="AR9188"/>
      <c r="AS9188"/>
    </row>
    <row r="9189" spans="44:45">
      <c r="AR9189"/>
      <c r="AS9189"/>
    </row>
    <row r="9190" spans="44:45">
      <c r="AR9190"/>
      <c r="AS9190"/>
    </row>
    <row r="9191" spans="44:45">
      <c r="AR9191"/>
      <c r="AS9191"/>
    </row>
    <row r="9192" spans="44:45">
      <c r="AR9192"/>
      <c r="AS9192"/>
    </row>
    <row r="9193" spans="44:45">
      <c r="AR9193"/>
      <c r="AS9193"/>
    </row>
    <row r="9194" spans="44:45">
      <c r="AR9194"/>
      <c r="AS9194"/>
    </row>
    <row r="9195" spans="44:45">
      <c r="AR9195"/>
      <c r="AS9195"/>
    </row>
    <row r="9196" spans="44:45">
      <c r="AR9196"/>
      <c r="AS9196"/>
    </row>
    <row r="9197" spans="44:45">
      <c r="AR9197"/>
      <c r="AS9197"/>
    </row>
    <row r="9198" spans="44:45">
      <c r="AR9198"/>
      <c r="AS9198"/>
    </row>
    <row r="9199" spans="44:45">
      <c r="AR9199"/>
      <c r="AS9199"/>
    </row>
    <row r="9200" spans="44:45">
      <c r="AR9200"/>
      <c r="AS9200"/>
    </row>
    <row r="9201" spans="44:45">
      <c r="AR9201"/>
      <c r="AS9201"/>
    </row>
    <row r="9202" spans="44:45">
      <c r="AR9202"/>
      <c r="AS9202"/>
    </row>
    <row r="9203" spans="44:45">
      <c r="AR9203"/>
      <c r="AS9203"/>
    </row>
    <row r="9204" spans="44:45">
      <c r="AR9204"/>
      <c r="AS9204"/>
    </row>
    <row r="9205" spans="44:45">
      <c r="AR9205"/>
      <c r="AS9205"/>
    </row>
    <row r="9206" spans="44:45">
      <c r="AR9206"/>
      <c r="AS9206"/>
    </row>
    <row r="9207" spans="44:45">
      <c r="AR9207"/>
      <c r="AS9207"/>
    </row>
    <row r="9208" spans="44:45">
      <c r="AR9208"/>
      <c r="AS9208"/>
    </row>
    <row r="9209" spans="44:45">
      <c r="AR9209"/>
      <c r="AS9209"/>
    </row>
    <row r="9210" spans="44:45">
      <c r="AR9210"/>
      <c r="AS9210"/>
    </row>
    <row r="9211" spans="44:45">
      <c r="AR9211"/>
      <c r="AS9211"/>
    </row>
    <row r="9212" spans="44:45">
      <c r="AR9212"/>
      <c r="AS9212"/>
    </row>
    <row r="9213" spans="44:45">
      <c r="AR9213"/>
      <c r="AS9213"/>
    </row>
    <row r="9214" spans="44:45">
      <c r="AR9214"/>
      <c r="AS9214"/>
    </row>
    <row r="9215" spans="44:45">
      <c r="AR9215"/>
      <c r="AS9215"/>
    </row>
    <row r="9216" spans="44:45">
      <c r="AR9216"/>
      <c r="AS9216"/>
    </row>
    <row r="9217" spans="44:45">
      <c r="AR9217"/>
      <c r="AS9217"/>
    </row>
    <row r="9218" spans="44:45">
      <c r="AR9218"/>
      <c r="AS9218"/>
    </row>
    <row r="9219" spans="44:45">
      <c r="AR9219"/>
      <c r="AS9219"/>
    </row>
    <row r="9220" spans="44:45">
      <c r="AR9220"/>
      <c r="AS9220"/>
    </row>
    <row r="9221" spans="44:45">
      <c r="AR9221"/>
      <c r="AS9221"/>
    </row>
    <row r="9222" spans="44:45">
      <c r="AR9222"/>
      <c r="AS9222"/>
    </row>
    <row r="9223" spans="44:45">
      <c r="AR9223"/>
      <c r="AS9223"/>
    </row>
    <row r="9224" spans="44:45">
      <c r="AR9224"/>
      <c r="AS9224"/>
    </row>
    <row r="9225" spans="44:45">
      <c r="AR9225"/>
      <c r="AS9225"/>
    </row>
    <row r="9226" spans="44:45">
      <c r="AR9226"/>
      <c r="AS9226"/>
    </row>
    <row r="9227" spans="44:45">
      <c r="AR9227"/>
      <c r="AS9227"/>
    </row>
    <row r="9228" spans="44:45">
      <c r="AR9228"/>
      <c r="AS9228"/>
    </row>
    <row r="9229" spans="44:45">
      <c r="AR9229"/>
      <c r="AS9229"/>
    </row>
    <row r="9230" spans="44:45">
      <c r="AR9230"/>
      <c r="AS9230"/>
    </row>
    <row r="9231" spans="44:45">
      <c r="AR9231"/>
      <c r="AS9231"/>
    </row>
    <row r="9232" spans="44:45">
      <c r="AR9232"/>
      <c r="AS9232"/>
    </row>
    <row r="9233" spans="44:45">
      <c r="AR9233"/>
      <c r="AS9233"/>
    </row>
    <row r="9234" spans="44:45">
      <c r="AR9234"/>
      <c r="AS9234"/>
    </row>
    <row r="9235" spans="44:45">
      <c r="AR9235"/>
      <c r="AS9235"/>
    </row>
    <row r="9236" spans="44:45">
      <c r="AR9236"/>
      <c r="AS9236"/>
    </row>
    <row r="9237" spans="44:45">
      <c r="AR9237"/>
      <c r="AS9237"/>
    </row>
    <row r="9238" spans="44:45">
      <c r="AR9238"/>
      <c r="AS9238"/>
    </row>
    <row r="9239" spans="44:45">
      <c r="AR9239"/>
      <c r="AS9239"/>
    </row>
    <row r="9240" spans="44:45">
      <c r="AR9240"/>
      <c r="AS9240"/>
    </row>
    <row r="9241" spans="44:45">
      <c r="AR9241"/>
      <c r="AS9241"/>
    </row>
    <row r="9242" spans="44:45">
      <c r="AR9242"/>
      <c r="AS9242"/>
    </row>
    <row r="9243" spans="44:45">
      <c r="AR9243"/>
      <c r="AS9243"/>
    </row>
    <row r="9244" spans="44:45">
      <c r="AR9244"/>
      <c r="AS9244"/>
    </row>
    <row r="9245" spans="44:45">
      <c r="AR9245"/>
      <c r="AS9245"/>
    </row>
    <row r="9246" spans="44:45">
      <c r="AR9246"/>
      <c r="AS9246"/>
    </row>
    <row r="9247" spans="44:45">
      <c r="AR9247"/>
      <c r="AS9247"/>
    </row>
    <row r="9248" spans="44:45">
      <c r="AR9248"/>
      <c r="AS9248"/>
    </row>
    <row r="9249" spans="44:45">
      <c r="AR9249"/>
      <c r="AS9249"/>
    </row>
    <row r="9250" spans="44:45">
      <c r="AR9250"/>
      <c r="AS9250"/>
    </row>
    <row r="9251" spans="44:45">
      <c r="AR9251"/>
      <c r="AS9251"/>
    </row>
    <row r="9252" spans="44:45">
      <c r="AR9252"/>
      <c r="AS9252"/>
    </row>
    <row r="9253" spans="44:45">
      <c r="AR9253"/>
      <c r="AS9253"/>
    </row>
    <row r="9254" spans="44:45">
      <c r="AR9254"/>
      <c r="AS9254"/>
    </row>
    <row r="9255" spans="44:45">
      <c r="AR9255"/>
      <c r="AS9255"/>
    </row>
    <row r="9256" spans="44:45">
      <c r="AR9256"/>
      <c r="AS9256"/>
    </row>
    <row r="9257" spans="44:45">
      <c r="AR9257"/>
      <c r="AS9257"/>
    </row>
    <row r="9258" spans="44:45">
      <c r="AR9258"/>
      <c r="AS9258"/>
    </row>
    <row r="9259" spans="44:45">
      <c r="AR9259"/>
      <c r="AS9259"/>
    </row>
    <row r="9260" spans="44:45">
      <c r="AR9260"/>
      <c r="AS9260"/>
    </row>
    <row r="9261" spans="44:45">
      <c r="AR9261"/>
      <c r="AS9261"/>
    </row>
    <row r="9262" spans="44:45">
      <c r="AR9262"/>
      <c r="AS9262"/>
    </row>
    <row r="9263" spans="44:45">
      <c r="AR9263"/>
      <c r="AS9263"/>
    </row>
    <row r="9264" spans="44:45">
      <c r="AR9264"/>
      <c r="AS9264"/>
    </row>
    <row r="9265" spans="44:45">
      <c r="AR9265"/>
      <c r="AS9265"/>
    </row>
    <row r="9266" spans="44:45">
      <c r="AR9266"/>
      <c r="AS9266"/>
    </row>
    <row r="9267" spans="44:45">
      <c r="AR9267"/>
      <c r="AS9267"/>
    </row>
    <row r="9268" spans="44:45">
      <c r="AR9268"/>
      <c r="AS9268"/>
    </row>
    <row r="9269" spans="44:45">
      <c r="AR9269"/>
      <c r="AS9269"/>
    </row>
    <row r="9270" spans="44:45">
      <c r="AR9270"/>
      <c r="AS9270"/>
    </row>
    <row r="9271" spans="44:45">
      <c r="AR9271"/>
      <c r="AS9271"/>
    </row>
    <row r="9272" spans="44:45">
      <c r="AR9272"/>
      <c r="AS9272"/>
    </row>
    <row r="9273" spans="44:45">
      <c r="AR9273"/>
      <c r="AS9273"/>
    </row>
    <row r="9274" spans="44:45">
      <c r="AR9274"/>
      <c r="AS9274"/>
    </row>
    <row r="9275" spans="44:45">
      <c r="AR9275"/>
      <c r="AS9275"/>
    </row>
    <row r="9276" spans="44:45">
      <c r="AR9276"/>
      <c r="AS9276"/>
    </row>
    <row r="9277" spans="44:45">
      <c r="AR9277"/>
      <c r="AS9277"/>
    </row>
    <row r="9278" spans="44:45">
      <c r="AR9278"/>
      <c r="AS9278"/>
    </row>
    <row r="9279" spans="44:45">
      <c r="AR9279"/>
      <c r="AS9279"/>
    </row>
    <row r="9280" spans="44:45">
      <c r="AR9280"/>
      <c r="AS9280"/>
    </row>
    <row r="9281" spans="44:45">
      <c r="AR9281"/>
      <c r="AS9281"/>
    </row>
    <row r="9282" spans="44:45">
      <c r="AR9282"/>
      <c r="AS9282"/>
    </row>
    <row r="9283" spans="44:45">
      <c r="AR9283"/>
      <c r="AS9283"/>
    </row>
    <row r="9284" spans="44:45">
      <c r="AR9284"/>
      <c r="AS9284"/>
    </row>
    <row r="9285" spans="44:45">
      <c r="AR9285"/>
      <c r="AS9285"/>
    </row>
    <row r="9286" spans="44:45">
      <c r="AR9286"/>
      <c r="AS9286"/>
    </row>
    <row r="9287" spans="44:45">
      <c r="AR9287"/>
      <c r="AS9287"/>
    </row>
    <row r="9288" spans="44:45">
      <c r="AR9288"/>
      <c r="AS9288"/>
    </row>
    <row r="9289" spans="44:45">
      <c r="AR9289"/>
      <c r="AS9289"/>
    </row>
    <row r="9290" spans="44:45">
      <c r="AR9290"/>
      <c r="AS9290"/>
    </row>
    <row r="9291" spans="44:45">
      <c r="AR9291"/>
      <c r="AS9291"/>
    </row>
    <row r="9292" spans="44:45">
      <c r="AR9292"/>
      <c r="AS9292"/>
    </row>
    <row r="9293" spans="44:45">
      <c r="AR9293"/>
      <c r="AS9293"/>
    </row>
    <row r="9294" spans="44:45">
      <c r="AR9294"/>
      <c r="AS9294"/>
    </row>
    <row r="9295" spans="44:45">
      <c r="AR9295"/>
      <c r="AS9295"/>
    </row>
    <row r="9296" spans="44:45">
      <c r="AR9296"/>
      <c r="AS9296"/>
    </row>
    <row r="9297" spans="44:45">
      <c r="AR9297"/>
      <c r="AS9297"/>
    </row>
    <row r="9298" spans="44:45">
      <c r="AR9298"/>
      <c r="AS9298"/>
    </row>
    <row r="9299" spans="44:45">
      <c r="AR9299"/>
      <c r="AS9299"/>
    </row>
    <row r="9300" spans="44:45">
      <c r="AR9300"/>
      <c r="AS9300"/>
    </row>
    <row r="9301" spans="44:45">
      <c r="AR9301"/>
      <c r="AS9301"/>
    </row>
    <row r="9302" spans="44:45">
      <c r="AR9302"/>
      <c r="AS9302"/>
    </row>
    <row r="9303" spans="44:45">
      <c r="AR9303"/>
      <c r="AS9303"/>
    </row>
    <row r="9304" spans="44:45">
      <c r="AR9304"/>
      <c r="AS9304"/>
    </row>
    <row r="9305" spans="44:45">
      <c r="AR9305"/>
      <c r="AS9305"/>
    </row>
    <row r="9306" spans="44:45">
      <c r="AR9306"/>
      <c r="AS9306"/>
    </row>
    <row r="9307" spans="44:45">
      <c r="AR9307"/>
      <c r="AS9307"/>
    </row>
    <row r="9308" spans="44:45">
      <c r="AR9308"/>
      <c r="AS9308"/>
    </row>
    <row r="9309" spans="44:45">
      <c r="AR9309"/>
      <c r="AS9309"/>
    </row>
    <row r="9310" spans="44:45">
      <c r="AR9310"/>
      <c r="AS9310"/>
    </row>
    <row r="9311" spans="44:45">
      <c r="AR9311"/>
      <c r="AS9311"/>
    </row>
    <row r="9312" spans="44:45">
      <c r="AR9312"/>
      <c r="AS9312"/>
    </row>
    <row r="9313" spans="44:45">
      <c r="AR9313"/>
      <c r="AS9313"/>
    </row>
    <row r="9314" spans="44:45">
      <c r="AR9314"/>
      <c r="AS9314"/>
    </row>
    <row r="9315" spans="44:45">
      <c r="AR9315"/>
      <c r="AS9315"/>
    </row>
    <row r="9316" spans="44:45">
      <c r="AR9316"/>
      <c r="AS9316"/>
    </row>
    <row r="9317" spans="44:45">
      <c r="AR9317"/>
      <c r="AS9317"/>
    </row>
    <row r="9318" spans="44:45">
      <c r="AR9318"/>
      <c r="AS9318"/>
    </row>
    <row r="9319" spans="44:45">
      <c r="AR9319"/>
      <c r="AS9319"/>
    </row>
    <row r="9320" spans="44:45">
      <c r="AR9320"/>
      <c r="AS9320"/>
    </row>
    <row r="9321" spans="44:45">
      <c r="AR9321"/>
      <c r="AS9321"/>
    </row>
    <row r="9322" spans="44:45">
      <c r="AR9322"/>
      <c r="AS9322"/>
    </row>
    <row r="9323" spans="44:45">
      <c r="AR9323"/>
      <c r="AS9323"/>
    </row>
    <row r="9324" spans="44:45">
      <c r="AR9324"/>
      <c r="AS9324"/>
    </row>
    <row r="9325" spans="44:45">
      <c r="AR9325"/>
      <c r="AS9325"/>
    </row>
    <row r="9326" spans="44:45">
      <c r="AR9326"/>
      <c r="AS9326"/>
    </row>
    <row r="9327" spans="44:45">
      <c r="AR9327"/>
      <c r="AS9327"/>
    </row>
    <row r="9328" spans="44:45">
      <c r="AR9328"/>
      <c r="AS9328"/>
    </row>
    <row r="9329" spans="44:45">
      <c r="AR9329"/>
      <c r="AS9329"/>
    </row>
    <row r="9330" spans="44:45">
      <c r="AR9330"/>
      <c r="AS9330"/>
    </row>
    <row r="9331" spans="44:45">
      <c r="AR9331"/>
      <c r="AS9331"/>
    </row>
    <row r="9332" spans="44:45">
      <c r="AR9332"/>
      <c r="AS9332"/>
    </row>
    <row r="9333" spans="44:45">
      <c r="AR9333"/>
      <c r="AS9333"/>
    </row>
    <row r="9334" spans="44:45">
      <c r="AR9334"/>
      <c r="AS9334"/>
    </row>
    <row r="9335" spans="44:45">
      <c r="AR9335"/>
      <c r="AS9335"/>
    </row>
    <row r="9336" spans="44:45">
      <c r="AR9336"/>
      <c r="AS9336"/>
    </row>
    <row r="9337" spans="44:45">
      <c r="AR9337"/>
      <c r="AS9337"/>
    </row>
    <row r="9338" spans="44:45">
      <c r="AR9338"/>
      <c r="AS9338"/>
    </row>
    <row r="9339" spans="44:45">
      <c r="AR9339"/>
      <c r="AS9339"/>
    </row>
    <row r="9340" spans="44:45">
      <c r="AR9340"/>
      <c r="AS9340"/>
    </row>
    <row r="9341" spans="44:45">
      <c r="AR9341"/>
      <c r="AS9341"/>
    </row>
    <row r="9342" spans="44:45">
      <c r="AR9342"/>
      <c r="AS9342"/>
    </row>
    <row r="9343" spans="44:45">
      <c r="AR9343"/>
      <c r="AS9343"/>
    </row>
    <row r="9344" spans="44:45">
      <c r="AR9344"/>
      <c r="AS9344"/>
    </row>
    <row r="9345" spans="44:45">
      <c r="AR9345"/>
      <c r="AS9345"/>
    </row>
    <row r="9346" spans="44:45">
      <c r="AR9346"/>
      <c r="AS9346"/>
    </row>
    <row r="9347" spans="44:45">
      <c r="AR9347"/>
      <c r="AS9347"/>
    </row>
    <row r="9348" spans="44:45">
      <c r="AR9348"/>
      <c r="AS9348"/>
    </row>
    <row r="9349" spans="44:45">
      <c r="AR9349"/>
      <c r="AS9349"/>
    </row>
    <row r="9350" spans="44:45">
      <c r="AR9350"/>
      <c r="AS9350"/>
    </row>
    <row r="9351" spans="44:45">
      <c r="AR9351"/>
      <c r="AS9351"/>
    </row>
    <row r="9352" spans="44:45">
      <c r="AR9352"/>
      <c r="AS9352"/>
    </row>
    <row r="9353" spans="44:45">
      <c r="AR9353"/>
      <c r="AS9353"/>
    </row>
    <row r="9354" spans="44:45">
      <c r="AR9354"/>
      <c r="AS9354"/>
    </row>
    <row r="9355" spans="44:45">
      <c r="AR9355"/>
      <c r="AS9355"/>
    </row>
    <row r="9356" spans="44:45">
      <c r="AR9356"/>
      <c r="AS9356"/>
    </row>
    <row r="9357" spans="44:45">
      <c r="AR9357"/>
      <c r="AS9357"/>
    </row>
    <row r="9358" spans="44:45">
      <c r="AR9358"/>
      <c r="AS9358"/>
    </row>
    <row r="9359" spans="44:45">
      <c r="AR9359"/>
      <c r="AS9359"/>
    </row>
    <row r="9360" spans="44:45">
      <c r="AR9360"/>
      <c r="AS9360"/>
    </row>
    <row r="9361" spans="44:45">
      <c r="AR9361"/>
      <c r="AS9361"/>
    </row>
    <row r="9362" spans="44:45">
      <c r="AR9362"/>
      <c r="AS9362"/>
    </row>
    <row r="9363" spans="44:45">
      <c r="AR9363"/>
      <c r="AS9363"/>
    </row>
    <row r="9364" spans="44:45">
      <c r="AR9364"/>
      <c r="AS9364"/>
    </row>
    <row r="9365" spans="44:45">
      <c r="AR9365"/>
      <c r="AS9365"/>
    </row>
    <row r="9366" spans="44:45">
      <c r="AR9366"/>
      <c r="AS9366"/>
    </row>
    <row r="9367" spans="44:45">
      <c r="AR9367"/>
      <c r="AS9367"/>
    </row>
    <row r="9368" spans="44:45">
      <c r="AR9368"/>
      <c r="AS9368"/>
    </row>
    <row r="9369" spans="44:45">
      <c r="AR9369"/>
      <c r="AS9369"/>
    </row>
    <row r="9370" spans="44:45">
      <c r="AR9370"/>
      <c r="AS9370"/>
    </row>
    <row r="9371" spans="44:45">
      <c r="AR9371"/>
      <c r="AS9371"/>
    </row>
    <row r="9372" spans="44:45">
      <c r="AR9372"/>
      <c r="AS9372"/>
    </row>
    <row r="9373" spans="44:45">
      <c r="AR9373"/>
      <c r="AS9373"/>
    </row>
    <row r="9374" spans="44:45">
      <c r="AR9374"/>
      <c r="AS9374"/>
    </row>
    <row r="9375" spans="44:45">
      <c r="AR9375"/>
      <c r="AS9375"/>
    </row>
    <row r="9376" spans="44:45">
      <c r="AR9376"/>
      <c r="AS9376"/>
    </row>
    <row r="9377" spans="44:45">
      <c r="AR9377"/>
      <c r="AS9377"/>
    </row>
    <row r="9378" spans="44:45">
      <c r="AR9378"/>
      <c r="AS9378"/>
    </row>
    <row r="9379" spans="44:45">
      <c r="AR9379"/>
      <c r="AS9379"/>
    </row>
    <row r="9380" spans="44:45">
      <c r="AR9380"/>
      <c r="AS9380"/>
    </row>
    <row r="9381" spans="44:45">
      <c r="AR9381"/>
      <c r="AS9381"/>
    </row>
    <row r="9382" spans="44:45">
      <c r="AR9382"/>
      <c r="AS9382"/>
    </row>
    <row r="9383" spans="44:45">
      <c r="AR9383"/>
      <c r="AS9383"/>
    </row>
  </sheetData>
  <phoneticPr fontId="4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31"/>
  <sheetViews>
    <sheetView showGridLines="0" tabSelected="1" zoomScale="90" zoomScaleNormal="90" workbookViewId="0"/>
  </sheetViews>
  <sheetFormatPr baseColWidth="10" defaultRowHeight="12.75"/>
  <cols>
    <col min="1" max="1" width="22.140625" bestFit="1" customWidth="1"/>
    <col min="2" max="2" width="0.140625" style="1" customWidth="1"/>
    <col min="3" max="3" width="23.42578125" style="1" customWidth="1"/>
    <col min="4" max="4" width="3.42578125" customWidth="1"/>
    <col min="5" max="5" width="22.85546875" customWidth="1"/>
  </cols>
  <sheetData>
    <row r="1" spans="1:3" ht="13.5" thickBot="1">
      <c r="A1" s="120" t="s">
        <v>0</v>
      </c>
      <c r="B1" s="121" t="s">
        <v>259</v>
      </c>
      <c r="C1" s="122" t="s">
        <v>11</v>
      </c>
    </row>
    <row r="2" spans="1:3">
      <c r="A2" s="130" t="s">
        <v>178</v>
      </c>
      <c r="B2" s="131"/>
      <c r="C2" s="132">
        <f>VLOOKUP(C1,Bakgrunnsdata!$AM$7:$AN$131,2,FALSE)</f>
        <v>9</v>
      </c>
    </row>
    <row r="3" spans="1:3">
      <c r="A3" s="133" t="s">
        <v>179</v>
      </c>
      <c r="B3" s="123"/>
      <c r="C3" s="134">
        <f>18*C2</f>
        <v>162</v>
      </c>
    </row>
    <row r="4" spans="1:3">
      <c r="A4" s="133" t="s">
        <v>180</v>
      </c>
      <c r="B4" s="123"/>
      <c r="C4" s="134">
        <f>VLOOKUP(C1,Bakgrunnsdata!$D$7:$E$132,2,FALSE)</f>
        <v>316</v>
      </c>
    </row>
    <row r="5" spans="1:3">
      <c r="A5" s="133" t="s">
        <v>231</v>
      </c>
      <c r="B5" s="123"/>
      <c r="C5" s="135">
        <f>VLOOKUP(C1,Bakgrunnsdata!$A$7:$B$132,2,FALSE)</f>
        <v>35.111111111111114</v>
      </c>
    </row>
    <row r="6" spans="1:3">
      <c r="A6" s="133" t="s">
        <v>258</v>
      </c>
      <c r="B6" s="123"/>
      <c r="C6" s="134">
        <f>RANK(VLOOKUP(C1,Bakgrunnsdata!$D$7:$E$132,2,FALSE),Bakgrunnsdata!E7:E132,0)</f>
        <v>14</v>
      </c>
    </row>
    <row r="7" spans="1:3">
      <c r="A7" s="133" t="s">
        <v>182</v>
      </c>
      <c r="B7" s="123"/>
      <c r="C7" s="134">
        <f>VLOOKUP(C1,Bakgrunnsdata!$AJ$7:$AK$131,2,FALSE)</f>
        <v>50</v>
      </c>
    </row>
    <row r="8" spans="1:3">
      <c r="A8" s="133" t="s">
        <v>183</v>
      </c>
      <c r="B8" s="123"/>
      <c r="C8" s="134">
        <f>VLOOKUP(C1,Bakgrunnsdata!$AG$7:$AH$131,2,FALSE)</f>
        <v>57</v>
      </c>
    </row>
    <row r="9" spans="1:3">
      <c r="A9" s="133" t="s">
        <v>206</v>
      </c>
      <c r="B9" s="123"/>
      <c r="C9" s="136">
        <f>VLOOKUP(C1,Bakgrunnsdata!$BP$7:$BQ$131,2,FALSE)</f>
        <v>617.54534062428797</v>
      </c>
    </row>
    <row r="10" spans="1:3">
      <c r="A10" s="133" t="s">
        <v>207</v>
      </c>
      <c r="B10" s="123"/>
      <c r="C10" s="134">
        <f>RANK(VLOOKUP(C1,Bakgrunnsdata!$BP$7:$BQ$131,2,FALSE),Bakgrunnsdata!BQ7:BQ131,0)</f>
        <v>9</v>
      </c>
    </row>
    <row r="11" spans="1:3">
      <c r="A11" s="133" t="s">
        <v>208</v>
      </c>
      <c r="B11" s="123"/>
      <c r="C11" s="134">
        <f>IFERROR(VLOOKUP('Diverse stats pr. spiller'!C1,Bakgrunnsdata!$J$7:$K$21,2,FALSE),0)</f>
        <v>1</v>
      </c>
    </row>
    <row r="12" spans="1:3">
      <c r="A12" s="137" t="s">
        <v>232</v>
      </c>
      <c r="B12" s="125">
        <v>3</v>
      </c>
      <c r="C12" s="135">
        <f>VLOOKUP($C$1,Bakgrunnsdata!$M$7:$AE$131,2,FALSE)</f>
        <v>3.3333333333333335</v>
      </c>
    </row>
    <row r="13" spans="1:3">
      <c r="A13" s="137" t="s">
        <v>233</v>
      </c>
      <c r="B13" s="125">
        <v>3</v>
      </c>
      <c r="C13" s="135">
        <f>VLOOKUP($C$1,Bakgrunnsdata!$M$7:$AE$131,3,FALSE)</f>
        <v>2.7777777777777777</v>
      </c>
    </row>
    <row r="14" spans="1:3">
      <c r="A14" s="137" t="s">
        <v>234</v>
      </c>
      <c r="B14" s="125">
        <v>3</v>
      </c>
      <c r="C14" s="135">
        <f>VLOOKUP($C$1,Bakgrunnsdata!$M$7:$AE$131,4,FALSE)</f>
        <v>3.2222222222222223</v>
      </c>
    </row>
    <row r="15" spans="1:3">
      <c r="A15" s="137" t="s">
        <v>235</v>
      </c>
      <c r="B15" s="125">
        <v>4</v>
      </c>
      <c r="C15" s="135">
        <f>VLOOKUP($C$1,Bakgrunnsdata!$M$7:$AE$131,5,FALSE)</f>
        <v>3.8888888888888888</v>
      </c>
    </row>
    <row r="16" spans="1:3">
      <c r="A16" s="137" t="s">
        <v>236</v>
      </c>
      <c r="B16" s="125">
        <v>3</v>
      </c>
      <c r="C16" s="135">
        <f>VLOOKUP($C$1,Bakgrunnsdata!$M$7:$AE$131,6,FALSE)</f>
        <v>3.1111111111111112</v>
      </c>
    </row>
    <row r="17" spans="1:3">
      <c r="A17" s="137" t="s">
        <v>237</v>
      </c>
      <c r="B17" s="125">
        <v>3</v>
      </c>
      <c r="C17" s="135">
        <f>VLOOKUP($C$1,Bakgrunnsdata!$M$7:$AE$131,7,FALSE)</f>
        <v>2.4444444444444446</v>
      </c>
    </row>
    <row r="18" spans="1:3">
      <c r="A18" s="137" t="s">
        <v>238</v>
      </c>
      <c r="B18" s="125">
        <v>3</v>
      </c>
      <c r="C18" s="135">
        <f>VLOOKUP($C$1,Bakgrunnsdata!$M$7:$AE$131,8,FALSE)</f>
        <v>4.1111111111111107</v>
      </c>
    </row>
    <row r="19" spans="1:3">
      <c r="A19" s="137" t="s">
        <v>239</v>
      </c>
      <c r="B19" s="125">
        <v>3</v>
      </c>
      <c r="C19" s="135">
        <f>VLOOKUP($C$1,Bakgrunnsdata!$M$7:$AE$131,9,FALSE)</f>
        <v>2.7777777777777777</v>
      </c>
    </row>
    <row r="20" spans="1:3">
      <c r="A20" s="137" t="s">
        <v>240</v>
      </c>
      <c r="B20" s="125">
        <v>3</v>
      </c>
      <c r="C20" s="135">
        <f>VLOOKUP($C$1,Bakgrunnsdata!$M$7:$AE$131,10,FALSE)</f>
        <v>3.2222222222222223</v>
      </c>
    </row>
    <row r="21" spans="1:3">
      <c r="A21" s="137" t="s">
        <v>241</v>
      </c>
      <c r="B21" s="125">
        <v>3</v>
      </c>
      <c r="C21" s="135">
        <f>VLOOKUP($C$1,Bakgrunnsdata!$M$7:$AE$131,11,FALSE)</f>
        <v>2.7777777777777777</v>
      </c>
    </row>
    <row r="22" spans="1:3">
      <c r="A22" s="137" t="s">
        <v>242</v>
      </c>
      <c r="B22" s="125">
        <v>3</v>
      </c>
      <c r="C22" s="135">
        <f>VLOOKUP($C$1,Bakgrunnsdata!$M$7:$AE$131,12,FALSE)</f>
        <v>3.5555555555555554</v>
      </c>
    </row>
    <row r="23" spans="1:3">
      <c r="A23" s="137" t="s">
        <v>243</v>
      </c>
      <c r="B23" s="125">
        <v>3</v>
      </c>
      <c r="C23" s="135">
        <f>VLOOKUP($C$1,Bakgrunnsdata!$M$7:$AE$131,13,FALSE)</f>
        <v>2.7777777777777777</v>
      </c>
    </row>
    <row r="24" spans="1:3">
      <c r="A24" s="137" t="s">
        <v>244</v>
      </c>
      <c r="B24" s="125">
        <v>3</v>
      </c>
      <c r="C24" s="135">
        <f>VLOOKUP($C$1,Bakgrunnsdata!$M$7:$AE$131,14,FALSE)</f>
        <v>2.3333333333333335</v>
      </c>
    </row>
    <row r="25" spans="1:3">
      <c r="A25" s="137" t="s">
        <v>245</v>
      </c>
      <c r="B25" s="125">
        <v>4</v>
      </c>
      <c r="C25" s="135">
        <f>VLOOKUP($C$1,Bakgrunnsdata!$M$7:$AE$131,15,FALSE)</f>
        <v>3.3333333333333335</v>
      </c>
    </row>
    <row r="26" spans="1:3">
      <c r="A26" s="137" t="s">
        <v>246</v>
      </c>
      <c r="B26" s="125">
        <v>3</v>
      </c>
      <c r="C26" s="135">
        <f>VLOOKUP($C$1,Bakgrunnsdata!$M$7:$AE$131,16,FALSE)</f>
        <v>2.7777777777777777</v>
      </c>
    </row>
    <row r="27" spans="1:3">
      <c r="A27" s="137" t="s">
        <v>247</v>
      </c>
      <c r="B27" s="125">
        <v>3</v>
      </c>
      <c r="C27" s="135">
        <f>VLOOKUP($C$1,Bakgrunnsdata!$M$7:$AE$131,17,FALSE)</f>
        <v>2.6666666666666665</v>
      </c>
    </row>
    <row r="28" spans="1:3">
      <c r="A28" s="137" t="s">
        <v>248</v>
      </c>
      <c r="B28" s="125">
        <v>3</v>
      </c>
      <c r="C28" s="135">
        <f>VLOOKUP($C$1,Bakgrunnsdata!$M$7:$AE$131,18,FALSE)</f>
        <v>2.5555555555555554</v>
      </c>
    </row>
    <row r="29" spans="1:3" ht="13.5" thickBot="1">
      <c r="A29" s="138" t="s">
        <v>249</v>
      </c>
      <c r="B29" s="129">
        <v>3</v>
      </c>
      <c r="C29" s="139">
        <f>VLOOKUP($C$1,Bakgrunnsdata!$M$7:$AE$131,19,FALSE)</f>
        <v>2.6666666666666665</v>
      </c>
    </row>
    <row r="30" spans="1:3" ht="13.5" thickBot="1">
      <c r="A30" s="140" t="s">
        <v>260</v>
      </c>
      <c r="B30" s="141"/>
      <c r="C30" s="142">
        <f>SUM(C12:C29)</f>
        <v>54.333333333333336</v>
      </c>
    </row>
    <row r="31" spans="1:3" ht="13.5" thickTop="1"/>
  </sheetData>
  <dataValidations count="1">
    <dataValidation type="list" allowBlank="1" showInputMessage="1" showErrorMessage="1" sqref="C1">
      <formula1>Spillerliste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="85" zoomScaleNormal="85" workbookViewId="0"/>
  </sheetViews>
  <sheetFormatPr baseColWidth="10" defaultRowHeight="12.75"/>
  <cols>
    <col min="1" max="1" width="26" style="161" customWidth="1"/>
    <col min="2" max="3" width="23.85546875" style="161" customWidth="1"/>
    <col min="4" max="4" width="19.28515625" bestFit="1" customWidth="1"/>
  </cols>
  <sheetData>
    <row r="1" spans="1:4">
      <c r="A1" s="174"/>
      <c r="B1" s="215" t="s">
        <v>266</v>
      </c>
      <c r="C1" s="216"/>
    </row>
    <row r="2" spans="1:4">
      <c r="A2" s="175" t="str">
        <f>CONCATENATE(B2," vs.",C2)</f>
        <v>Anders D vs.Stian W</v>
      </c>
      <c r="B2" s="180" t="s">
        <v>11</v>
      </c>
      <c r="C2" s="166" t="s">
        <v>4</v>
      </c>
      <c r="D2" s="173"/>
    </row>
    <row r="3" spans="1:4">
      <c r="A3" s="155" t="s">
        <v>178</v>
      </c>
      <c r="B3" s="156">
        <f>VLOOKUP(B2,Bakgrunnsdata!$AM$7:$AN$131,2,FALSE)</f>
        <v>9</v>
      </c>
      <c r="C3" s="156">
        <f>VLOOKUP(C2,Bakgrunnsdata!$AM$7:$AN$131,2,FALSE)</f>
        <v>19</v>
      </c>
    </row>
    <row r="4" spans="1:4">
      <c r="A4" s="155" t="s">
        <v>179</v>
      </c>
      <c r="B4" s="157">
        <f>18*B3</f>
        <v>162</v>
      </c>
      <c r="C4" s="157">
        <f>18*C3</f>
        <v>342</v>
      </c>
    </row>
    <row r="5" spans="1:4">
      <c r="A5" s="155" t="s">
        <v>180</v>
      </c>
      <c r="B5" s="157">
        <f>VLOOKUP(B2,Bakgrunnsdata!$D$7:$E$132,2,FALSE)</f>
        <v>316</v>
      </c>
      <c r="C5" s="157">
        <f>VLOOKUP(C2,Bakgrunnsdata!$D$7:$E$132,2,FALSE)</f>
        <v>799</v>
      </c>
    </row>
    <row r="6" spans="1:4">
      <c r="A6" s="155" t="s">
        <v>231</v>
      </c>
      <c r="B6" s="158">
        <f>VLOOKUP(B2,Bakgrunnsdata!$A$7:$B$132,2,FALSE)</f>
        <v>35.111111111111114</v>
      </c>
      <c r="C6" s="158">
        <f>VLOOKUP(C2,Bakgrunnsdata!$A$7:$B$132,2,FALSE)</f>
        <v>42.05263157894737</v>
      </c>
    </row>
    <row r="7" spans="1:4">
      <c r="A7" s="155" t="s">
        <v>258</v>
      </c>
      <c r="B7" s="157">
        <f>RANK(VLOOKUP(B2,Bakgrunnsdata!$D$7:$E$132,2,FALSE),Bakgrunnsdata!$E$7:$E$132,0)</f>
        <v>14</v>
      </c>
      <c r="C7" s="157">
        <f>RANK(VLOOKUP(C2,Bakgrunnsdata!$D$7:$E$132,2,FALSE),Bakgrunnsdata!$E$7:$E$132,0)</f>
        <v>1</v>
      </c>
    </row>
    <row r="8" spans="1:4">
      <c r="A8" s="155" t="s">
        <v>182</v>
      </c>
      <c r="B8" s="157">
        <f>VLOOKUP(B2,Bakgrunnsdata!$AJ$7:$AK$131,2,FALSE)</f>
        <v>50</v>
      </c>
      <c r="C8" s="157">
        <f>VLOOKUP(C2,Bakgrunnsdata!$AJ$7:$AK$131,2,FALSE)</f>
        <v>49</v>
      </c>
    </row>
    <row r="9" spans="1:4">
      <c r="A9" s="155" t="s">
        <v>183</v>
      </c>
      <c r="B9" s="157">
        <f>VLOOKUP(B2,Bakgrunnsdata!$AG$7:$AH$131,2,FALSE)</f>
        <v>57</v>
      </c>
      <c r="C9" s="157">
        <f>VLOOKUP(C2,Bakgrunnsdata!$AG$7:$AH$131,2,FALSE)</f>
        <v>57</v>
      </c>
    </row>
    <row r="10" spans="1:4">
      <c r="A10" s="155" t="s">
        <v>206</v>
      </c>
      <c r="B10" s="159">
        <f>VLOOKUP(B2,Bakgrunnsdata!$BP$7:$BQ$131,2,FALSE)</f>
        <v>617.54534062428797</v>
      </c>
      <c r="C10" s="159">
        <f>VLOOKUP(C2,Bakgrunnsdata!$BP$7:$BQ$131,2,FALSE)</f>
        <v>1549.6793732583208</v>
      </c>
    </row>
    <row r="11" spans="1:4">
      <c r="A11" s="155" t="s">
        <v>207</v>
      </c>
      <c r="B11" s="157">
        <f>RANK(VLOOKUP(B2,Bakgrunnsdata!$BP$7:$BQ$131,2,FALSE),Bakgrunnsdata!$BQ$7:$BQ$131,0)</f>
        <v>9</v>
      </c>
      <c r="C11" s="157">
        <f>RANK(VLOOKUP(C2,Bakgrunnsdata!$BP$7:$BQ$131,2,FALSE),Bakgrunnsdata!$BQ$7:$BQ$131,0)</f>
        <v>1</v>
      </c>
    </row>
    <row r="12" spans="1:4">
      <c r="A12" s="155" t="s">
        <v>208</v>
      </c>
      <c r="B12" s="157">
        <f>IFERROR(VLOOKUP(B2,Bakgrunnsdata!$J$7:$K$21,2,FALSE),0)</f>
        <v>1</v>
      </c>
      <c r="C12" s="157">
        <f>IFERROR(VLOOKUP(C2,Bakgrunnsdata!$J$7:$K$21,2,FALSE),0)</f>
        <v>4</v>
      </c>
      <c r="D12" s="181" t="s">
        <v>268</v>
      </c>
    </row>
    <row r="13" spans="1:4">
      <c r="A13" s="162" t="s">
        <v>232</v>
      </c>
      <c r="B13" s="163">
        <f>VLOOKUP(B2,Bakgrunnsdata!$M$7:$AE$131,2,FALSE)</f>
        <v>3.3333333333333335</v>
      </c>
      <c r="C13" s="163">
        <f>VLOOKUP(C2,Bakgrunnsdata!$M$7:$AE$131,2,FALSE)</f>
        <v>3.2105263157894739</v>
      </c>
      <c r="D13" s="168" t="str">
        <f>IF(B13&gt;C13,$C$2,$B$2)</f>
        <v>Stian W</v>
      </c>
    </row>
    <row r="14" spans="1:4">
      <c r="A14" s="164" t="s">
        <v>233</v>
      </c>
      <c r="B14" s="158">
        <f>VLOOKUP(B2,Bakgrunnsdata!$M$7:$AE$131,3,FALSE)</f>
        <v>2.7777777777777777</v>
      </c>
      <c r="C14" s="158">
        <f>VLOOKUP(C2,Bakgrunnsdata!$M$7:$AE$131,3,FALSE)</f>
        <v>2.7894736842105261</v>
      </c>
      <c r="D14" s="169" t="str">
        <f t="shared" ref="D14:D31" si="0">IF(B14&gt;C14,$C$2,$B$2)</f>
        <v>Anders D</v>
      </c>
    </row>
    <row r="15" spans="1:4">
      <c r="A15" s="164" t="s">
        <v>234</v>
      </c>
      <c r="B15" s="158">
        <f>VLOOKUP($B$2,Bakgrunnsdata!$M$7:$AE$131,4,FALSE)</f>
        <v>3.2222222222222223</v>
      </c>
      <c r="C15" s="158">
        <f>VLOOKUP($C$2,Bakgrunnsdata!$M$7:$AE$131,4,FALSE)</f>
        <v>3.3684210526315788</v>
      </c>
      <c r="D15" s="169" t="str">
        <f t="shared" si="0"/>
        <v>Anders D</v>
      </c>
    </row>
    <row r="16" spans="1:4">
      <c r="A16" s="164" t="s">
        <v>235</v>
      </c>
      <c r="B16" s="158">
        <f>VLOOKUP($B$2,Bakgrunnsdata!$M$7:$AE$131,5,FALSE)</f>
        <v>3.8888888888888888</v>
      </c>
      <c r="C16" s="158">
        <f>VLOOKUP($C$2,Bakgrunnsdata!$M$7:$AE$131,5,FALSE)</f>
        <v>3.9473684210526314</v>
      </c>
      <c r="D16" s="169" t="str">
        <f t="shared" si="0"/>
        <v>Anders D</v>
      </c>
    </row>
    <row r="17" spans="1:4">
      <c r="A17" s="164" t="s">
        <v>236</v>
      </c>
      <c r="B17" s="158">
        <f>VLOOKUP($B$2,Bakgrunnsdata!$M$7:$AE$131,6,FALSE)</f>
        <v>3.1111111111111112</v>
      </c>
      <c r="C17" s="158">
        <f>VLOOKUP($C$2,Bakgrunnsdata!$M$7:$AE$131,6,FALSE)</f>
        <v>3.0526315789473686</v>
      </c>
      <c r="D17" s="169" t="str">
        <f t="shared" si="0"/>
        <v>Stian W</v>
      </c>
    </row>
    <row r="18" spans="1:4">
      <c r="A18" s="164" t="s">
        <v>237</v>
      </c>
      <c r="B18" s="158">
        <f>VLOOKUP($B$2,Bakgrunnsdata!$M$7:$AE$131,7,FALSE)</f>
        <v>2.4444444444444446</v>
      </c>
      <c r="C18" s="158">
        <f>VLOOKUP($C$2,Bakgrunnsdata!$M$7:$AE$131,7,FALSE)</f>
        <v>2.5789473684210527</v>
      </c>
      <c r="D18" s="169" t="str">
        <f t="shared" si="0"/>
        <v>Anders D</v>
      </c>
    </row>
    <row r="19" spans="1:4">
      <c r="A19" s="164" t="s">
        <v>238</v>
      </c>
      <c r="B19" s="158">
        <f>VLOOKUP($B$2,Bakgrunnsdata!$M$7:$AE$131,8,FALSE)</f>
        <v>4.1111111111111107</v>
      </c>
      <c r="C19" s="158">
        <f>VLOOKUP($C$2,Bakgrunnsdata!$M$7:$AE$131,8,FALSE)</f>
        <v>3.5789473684210527</v>
      </c>
      <c r="D19" s="169" t="str">
        <f t="shared" si="0"/>
        <v>Stian W</v>
      </c>
    </row>
    <row r="20" spans="1:4">
      <c r="A20" s="164" t="s">
        <v>239</v>
      </c>
      <c r="B20" s="158">
        <f>VLOOKUP($B$2,Bakgrunnsdata!$M$7:$AE$131,9,FALSE)</f>
        <v>2.7777777777777777</v>
      </c>
      <c r="C20" s="158">
        <f>VLOOKUP($C$2,Bakgrunnsdata!$M$7:$AE$131,9,FALSE)</f>
        <v>2.6842105263157894</v>
      </c>
      <c r="D20" s="169" t="str">
        <f t="shared" si="0"/>
        <v>Stian W</v>
      </c>
    </row>
    <row r="21" spans="1:4">
      <c r="A21" s="164" t="s">
        <v>240</v>
      </c>
      <c r="B21" s="158">
        <f>VLOOKUP($B$2,Bakgrunnsdata!$M$7:$AE$131,10,FALSE)</f>
        <v>3.2222222222222223</v>
      </c>
      <c r="C21" s="158">
        <f>VLOOKUP($C$2,Bakgrunnsdata!$M$7:$AE$131,10,FALSE)</f>
        <v>2.8421052631578947</v>
      </c>
      <c r="D21" s="169" t="str">
        <f t="shared" si="0"/>
        <v>Stian W</v>
      </c>
    </row>
    <row r="22" spans="1:4">
      <c r="A22" s="164" t="s">
        <v>241</v>
      </c>
      <c r="B22" s="158">
        <f>VLOOKUP($B$2,Bakgrunnsdata!$M$7:$AE$131,11,FALSE)</f>
        <v>2.7777777777777777</v>
      </c>
      <c r="C22" s="158">
        <f>VLOOKUP($C$2,Bakgrunnsdata!$M$7:$AE$131,11,FALSE)</f>
        <v>2.4736842105263159</v>
      </c>
      <c r="D22" s="169" t="str">
        <f t="shared" si="0"/>
        <v>Stian W</v>
      </c>
    </row>
    <row r="23" spans="1:4">
      <c r="A23" s="164" t="s">
        <v>242</v>
      </c>
      <c r="B23" s="158">
        <f>VLOOKUP($B$2,Bakgrunnsdata!$M$7:$AE$131,12,FALSE)</f>
        <v>3.5555555555555554</v>
      </c>
      <c r="C23" s="158">
        <f>VLOOKUP($C$2,Bakgrunnsdata!$M$7:$AE$131,12,FALSE)</f>
        <v>2.6842105263157894</v>
      </c>
      <c r="D23" s="169" t="str">
        <f t="shared" si="0"/>
        <v>Stian W</v>
      </c>
    </row>
    <row r="24" spans="1:4">
      <c r="A24" s="164" t="s">
        <v>243</v>
      </c>
      <c r="B24" s="158">
        <f>VLOOKUP($B$2,Bakgrunnsdata!$M$7:$AE$131,13,FALSE)</f>
        <v>2.7777777777777777</v>
      </c>
      <c r="C24" s="158">
        <f>VLOOKUP($C$2,Bakgrunnsdata!$M$7:$AE$131,13,FALSE)</f>
        <v>2.5789473684210527</v>
      </c>
      <c r="D24" s="169" t="str">
        <f t="shared" si="0"/>
        <v>Stian W</v>
      </c>
    </row>
    <row r="25" spans="1:4">
      <c r="A25" s="164" t="s">
        <v>244</v>
      </c>
      <c r="B25" s="158">
        <f>VLOOKUP($B$2,Bakgrunnsdata!$M$7:$AE$131,14,FALSE)</f>
        <v>2.3333333333333335</v>
      </c>
      <c r="C25" s="158">
        <f>VLOOKUP($C$2,Bakgrunnsdata!$M$7:$AE$131,14,FALSE)</f>
        <v>2.263157894736842</v>
      </c>
      <c r="D25" s="169" t="str">
        <f t="shared" si="0"/>
        <v>Stian W</v>
      </c>
    </row>
    <row r="26" spans="1:4">
      <c r="A26" s="164" t="s">
        <v>245</v>
      </c>
      <c r="B26" s="158">
        <f>VLOOKUP($B$2,Bakgrunnsdata!$M$7:$AE$131,15,FALSE)</f>
        <v>3.3333333333333335</v>
      </c>
      <c r="C26" s="158">
        <f>VLOOKUP($C$2,Bakgrunnsdata!$M$7:$AE$131,15,FALSE)</f>
        <v>3.8947368421052633</v>
      </c>
      <c r="D26" s="169" t="str">
        <f t="shared" si="0"/>
        <v>Anders D</v>
      </c>
    </row>
    <row r="27" spans="1:4">
      <c r="A27" s="164" t="s">
        <v>246</v>
      </c>
      <c r="B27" s="158">
        <f>VLOOKUP($B$2,Bakgrunnsdata!$M$7:$AE$131,16,FALSE)</f>
        <v>2.7777777777777777</v>
      </c>
      <c r="C27" s="158">
        <f>VLOOKUP($C$2,Bakgrunnsdata!$M$7:$AE$131,16,FALSE)</f>
        <v>2.6315789473684212</v>
      </c>
      <c r="D27" s="169" t="str">
        <f t="shared" si="0"/>
        <v>Stian W</v>
      </c>
    </row>
    <row r="28" spans="1:4">
      <c r="A28" s="164" t="s">
        <v>247</v>
      </c>
      <c r="B28" s="158">
        <f>VLOOKUP($B$2,Bakgrunnsdata!$M$7:$AE$131,17,FALSE)</f>
        <v>2.6666666666666665</v>
      </c>
      <c r="C28" s="158">
        <f>VLOOKUP($C$2,Bakgrunnsdata!$M$7:$AE$131,17,FALSE)</f>
        <v>2.736842105263158</v>
      </c>
      <c r="D28" s="169" t="str">
        <f t="shared" si="0"/>
        <v>Anders D</v>
      </c>
    </row>
    <row r="29" spans="1:4">
      <c r="A29" s="164" t="s">
        <v>248</v>
      </c>
      <c r="B29" s="158">
        <f>VLOOKUP($B$2,Bakgrunnsdata!$M$7:$AE$131,18,FALSE)</f>
        <v>2.5555555555555554</v>
      </c>
      <c r="C29" s="158">
        <f>VLOOKUP($C$2,Bakgrunnsdata!$M$7:$AE$131,18,FALSE)</f>
        <v>2.6315789473684212</v>
      </c>
      <c r="D29" s="169" t="str">
        <f t="shared" si="0"/>
        <v>Anders D</v>
      </c>
    </row>
    <row r="30" spans="1:4">
      <c r="A30" s="165" t="s">
        <v>249</v>
      </c>
      <c r="B30" s="160">
        <f>VLOOKUP($B$2,Bakgrunnsdata!$M$7:$AE$131,19,FALSE)</f>
        <v>2.6666666666666665</v>
      </c>
      <c r="C30" s="160">
        <f>VLOOKUP($C$2,Bakgrunnsdata!$M$7:$AE$131,19,FALSE)</f>
        <v>2.8421052631578947</v>
      </c>
      <c r="D30" s="170" t="str">
        <f t="shared" si="0"/>
        <v>Anders D</v>
      </c>
    </row>
    <row r="31" spans="1:4" ht="13.5" thickBot="1">
      <c r="A31" s="167" t="s">
        <v>260</v>
      </c>
      <c r="B31" s="171">
        <f>SUM(B13:B30)</f>
        <v>54.333333333333336</v>
      </c>
      <c r="C31" s="171">
        <f>SUM(C13:C30)</f>
        <v>52.789473684210527</v>
      </c>
      <c r="D31" s="172" t="str">
        <f t="shared" si="0"/>
        <v>Stian W</v>
      </c>
    </row>
    <row r="32" spans="1:4" ht="13.5" thickTop="1"/>
    <row r="33" spans="1:4">
      <c r="A33" s="176" t="s">
        <v>265</v>
      </c>
      <c r="B33" s="177">
        <f>COUNTIF(D13:D30,B2)</f>
        <v>8</v>
      </c>
      <c r="C33" s="178">
        <f>COUNTIF(D13:D30,C2)</f>
        <v>10</v>
      </c>
      <c r="D33" s="179" t="str">
        <f>IF(C33&lt;B33,B2,C2)</f>
        <v>Stian W</v>
      </c>
    </row>
  </sheetData>
  <mergeCells count="1">
    <mergeCell ref="B1:C1"/>
  </mergeCells>
  <dataValidations count="1">
    <dataValidation type="list" allowBlank="1" showInputMessage="1" showErrorMessage="1" sqref="B2:C2">
      <formula1>Spillerliste</formula1>
    </dataValidation>
  </dataValidation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showGridLine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0" sqref="G10"/>
    </sheetView>
  </sheetViews>
  <sheetFormatPr baseColWidth="10" defaultRowHeight="12.75"/>
  <cols>
    <col min="1" max="1" width="10.42578125" bestFit="1" customWidth="1"/>
    <col min="2" max="9" width="19.28515625" customWidth="1"/>
  </cols>
  <sheetData>
    <row r="1" spans="1:9" ht="13.5" thickBot="1">
      <c r="A1" s="143" t="s">
        <v>253</v>
      </c>
      <c r="B1" s="217" t="s">
        <v>261</v>
      </c>
      <c r="C1" s="218"/>
      <c r="D1" s="219" t="s">
        <v>262</v>
      </c>
      <c r="E1" s="220"/>
      <c r="F1" s="221" t="s">
        <v>263</v>
      </c>
      <c r="G1" s="222"/>
      <c r="H1" s="223" t="s">
        <v>264</v>
      </c>
      <c r="I1" s="224"/>
    </row>
    <row r="2" spans="1:9">
      <c r="A2" s="144">
        <v>1</v>
      </c>
      <c r="B2" s="147" t="str">
        <f>Bakgrunnsdata!A7</f>
        <v>Espen M</v>
      </c>
      <c r="C2" s="148">
        <f>Bakgrunnsdata!B7</f>
        <v>48.9</v>
      </c>
      <c r="D2" s="147" t="str">
        <f>Bakgrunnsdata!G7</f>
        <v>Espen M</v>
      </c>
      <c r="E2" s="148">
        <f>Bakgrunnsdata!H7</f>
        <v>49.6</v>
      </c>
      <c r="F2" s="147" t="str">
        <f>Bakgrunnsdata!BP7</f>
        <v>Stian W</v>
      </c>
      <c r="G2" s="151">
        <f>Bakgrunnsdata!BQ7</f>
        <v>1549.6793732583208</v>
      </c>
      <c r="H2" s="147" t="str">
        <f>Bakgrunnsdata!J7</f>
        <v>Espen M</v>
      </c>
      <c r="I2" s="151">
        <f>Bakgrunnsdata!K7</f>
        <v>8</v>
      </c>
    </row>
    <row r="3" spans="1:9">
      <c r="A3" s="145">
        <v>2</v>
      </c>
      <c r="B3" s="149" t="str">
        <f>Bakgrunnsdata!A8</f>
        <v>Carlos Rio</v>
      </c>
      <c r="C3" s="117">
        <f>Bakgrunnsdata!B8</f>
        <v>44.4</v>
      </c>
      <c r="D3" s="149" t="str">
        <f>Bakgrunnsdata!G8</f>
        <v>Carlos Rio</v>
      </c>
      <c r="E3" s="117">
        <f>Bakgrunnsdata!H8</f>
        <v>51</v>
      </c>
      <c r="F3" s="149" t="str">
        <f>Bakgrunnsdata!BP8</f>
        <v>Espen M</v>
      </c>
      <c r="G3" s="118">
        <f>Bakgrunnsdata!BQ8</f>
        <v>1218.3741258741259</v>
      </c>
      <c r="H3" s="149" t="str">
        <f>Bakgrunnsdata!J8</f>
        <v>Magnus P</v>
      </c>
      <c r="I3" s="118">
        <f>Bakgrunnsdata!K8</f>
        <v>4</v>
      </c>
    </row>
    <row r="4" spans="1:9">
      <c r="A4" s="145">
        <v>3</v>
      </c>
      <c r="B4" s="149" t="str">
        <f>Bakgrunnsdata!A9</f>
        <v>Stian W</v>
      </c>
      <c r="C4" s="117">
        <f>Bakgrunnsdata!B9</f>
        <v>42.05263157894737</v>
      </c>
      <c r="D4" s="149" t="str">
        <f>Bakgrunnsdata!G9</f>
        <v>Stian W</v>
      </c>
      <c r="E4" s="117">
        <f>Bakgrunnsdata!H9</f>
        <v>52.789473684210527</v>
      </c>
      <c r="F4" s="149" t="str">
        <f>Bakgrunnsdata!BP9</f>
        <v>Eirik A</v>
      </c>
      <c r="G4" s="118">
        <f>Bakgrunnsdata!BQ9</f>
        <v>1137.9123069912544</v>
      </c>
      <c r="H4" s="149" t="str">
        <f>Bakgrunnsdata!J9</f>
        <v>Stian W</v>
      </c>
      <c r="I4" s="118">
        <f>Bakgrunnsdata!K9</f>
        <v>4</v>
      </c>
    </row>
    <row r="5" spans="1:9">
      <c r="A5" s="145">
        <v>4</v>
      </c>
      <c r="B5" s="149" t="str">
        <f>Bakgrunnsdata!A10</f>
        <v>Thomas F</v>
      </c>
      <c r="C5" s="117">
        <f>Bakgrunnsdata!B10</f>
        <v>42</v>
      </c>
      <c r="D5" s="149" t="str">
        <f>Bakgrunnsdata!G10</f>
        <v>Thomas F</v>
      </c>
      <c r="E5" s="117">
        <f>Bakgrunnsdata!H10</f>
        <v>53</v>
      </c>
      <c r="F5" s="149" t="str">
        <f>Bakgrunnsdata!BP10</f>
        <v>Magnus P</v>
      </c>
      <c r="G5" s="118">
        <f>Bakgrunnsdata!BQ10</f>
        <v>957.16067266067262</v>
      </c>
      <c r="H5" s="149" t="str">
        <f>Bakgrunnsdata!J10</f>
        <v>Morten I</v>
      </c>
      <c r="I5" s="118">
        <f>Bakgrunnsdata!K10</f>
        <v>2</v>
      </c>
    </row>
    <row r="6" spans="1:9">
      <c r="A6" s="145">
        <v>5</v>
      </c>
      <c r="B6" s="149" t="str">
        <f>Bakgrunnsdata!A11</f>
        <v>Sindre</v>
      </c>
      <c r="C6" s="117">
        <f>Bakgrunnsdata!B11</f>
        <v>40</v>
      </c>
      <c r="D6" s="149" t="str">
        <f>Bakgrunnsdata!G11</f>
        <v>Frank W</v>
      </c>
      <c r="E6" s="117">
        <f>Bakgrunnsdata!H11</f>
        <v>53.2</v>
      </c>
      <c r="F6" s="149" t="str">
        <f>Bakgrunnsdata!BP11</f>
        <v>Morten I</v>
      </c>
      <c r="G6" s="118">
        <f>Bakgrunnsdata!BQ11</f>
        <v>942.45926003820739</v>
      </c>
      <c r="H6" s="149" t="str">
        <f>Bakgrunnsdata!J11</f>
        <v>Anders Derkum</v>
      </c>
      <c r="I6" s="118">
        <f>Bakgrunnsdata!K11</f>
        <v>2</v>
      </c>
    </row>
    <row r="7" spans="1:9">
      <c r="A7" s="145">
        <v>6</v>
      </c>
      <c r="B7" s="149" t="str">
        <f>Bakgrunnsdata!A12</f>
        <v>Jon Kjetil</v>
      </c>
      <c r="C7" s="117">
        <f>Bakgrunnsdata!B12</f>
        <v>40</v>
      </c>
      <c r="D7" s="149" t="str">
        <f>Bakgrunnsdata!G12</f>
        <v>Magnus P</v>
      </c>
      <c r="E7" s="117">
        <f>Bakgrunnsdata!H12</f>
        <v>53.545454545454547</v>
      </c>
      <c r="F7" s="149" t="str">
        <f>Bakgrunnsdata!BP12</f>
        <v>Vegar L</v>
      </c>
      <c r="G7" s="118">
        <f>Bakgrunnsdata!BQ12</f>
        <v>754.44272394272389</v>
      </c>
      <c r="H7" s="149" t="str">
        <f>Bakgrunnsdata!J12</f>
        <v>Thomas F</v>
      </c>
      <c r="I7" s="118">
        <f>Bakgrunnsdata!K12</f>
        <v>2</v>
      </c>
    </row>
    <row r="8" spans="1:9">
      <c r="A8" s="145">
        <v>7</v>
      </c>
      <c r="B8" s="149" t="str">
        <f>Bakgrunnsdata!A13</f>
        <v>Tor-Erik I</v>
      </c>
      <c r="C8" s="117">
        <f>Bakgrunnsdata!B13</f>
        <v>40</v>
      </c>
      <c r="D8" s="149" t="str">
        <f>Bakgrunnsdata!G13</f>
        <v>Tor-Erik I</v>
      </c>
      <c r="E8" s="117">
        <f>Bakgrunnsdata!H13</f>
        <v>54</v>
      </c>
      <c r="F8" s="149" t="str">
        <f>Bakgrunnsdata!BP13</f>
        <v>Erik B M</v>
      </c>
      <c r="G8" s="118">
        <f>Bakgrunnsdata!BQ13</f>
        <v>632.61310619205346</v>
      </c>
      <c r="H8" s="149" t="str">
        <f>Bakgrunnsdata!J13</f>
        <v>Carlos Rio</v>
      </c>
      <c r="I8" s="118">
        <f>Bakgrunnsdata!K13</f>
        <v>1</v>
      </c>
    </row>
    <row r="9" spans="1:9">
      <c r="A9" s="145">
        <v>8</v>
      </c>
      <c r="B9" s="149" t="str">
        <f>Bakgrunnsdata!A14</f>
        <v>Frank W</v>
      </c>
      <c r="C9" s="117">
        <f>Bakgrunnsdata!B14</f>
        <v>39.5</v>
      </c>
      <c r="D9" s="149" t="str">
        <f>Bakgrunnsdata!G14</f>
        <v>Tommy</v>
      </c>
      <c r="E9" s="117">
        <f>Bakgrunnsdata!H14</f>
        <v>54</v>
      </c>
      <c r="F9" s="149" t="str">
        <f>Bakgrunnsdata!BP14</f>
        <v>Halvor K</v>
      </c>
      <c r="G9" s="118">
        <f>Bakgrunnsdata!BQ14</f>
        <v>618.75957375957364</v>
      </c>
      <c r="H9" s="149" t="str">
        <f>Bakgrunnsdata!J14</f>
        <v>Eirik A</v>
      </c>
      <c r="I9" s="118">
        <f>Bakgrunnsdata!K14</f>
        <v>1</v>
      </c>
    </row>
    <row r="10" spans="1:9">
      <c r="A10" s="145">
        <v>9</v>
      </c>
      <c r="B10" s="149" t="str">
        <f>Bakgrunnsdata!A15</f>
        <v>Magnus P</v>
      </c>
      <c r="C10" s="117">
        <f>Bakgrunnsdata!B15</f>
        <v>38.727272727272727</v>
      </c>
      <c r="D10" s="149" t="str">
        <f>Bakgrunnsdata!G15</f>
        <v>Anders D</v>
      </c>
      <c r="E10" s="117">
        <f>Bakgrunnsdata!H15</f>
        <v>54.333333333333336</v>
      </c>
      <c r="F10" s="149" t="str">
        <f>Bakgrunnsdata!BP15</f>
        <v>Anders D</v>
      </c>
      <c r="G10" s="118">
        <f>Bakgrunnsdata!BQ15</f>
        <v>617.54534062428797</v>
      </c>
      <c r="H10" s="149" t="str">
        <f>Bakgrunnsdata!J15</f>
        <v>Peder A</v>
      </c>
      <c r="I10" s="118">
        <f>Bakgrunnsdata!K15</f>
        <v>1</v>
      </c>
    </row>
    <row r="11" spans="1:9">
      <c r="A11" s="145">
        <v>10</v>
      </c>
      <c r="B11" s="149" t="str">
        <f>Bakgrunnsdata!A16</f>
        <v>Eirik A</v>
      </c>
      <c r="C11" s="117">
        <f>Bakgrunnsdata!B16</f>
        <v>38.333333333333336</v>
      </c>
      <c r="D11" s="149" t="str">
        <f>Bakgrunnsdata!G16</f>
        <v>Halvor K</v>
      </c>
      <c r="E11" s="117">
        <f>Bakgrunnsdata!H16</f>
        <v>54.4</v>
      </c>
      <c r="F11" s="149" t="str">
        <f>Bakgrunnsdata!BP16</f>
        <v>Yuri Z</v>
      </c>
      <c r="G11" s="118">
        <f>Bakgrunnsdata!BQ16</f>
        <v>608.88783146677883</v>
      </c>
      <c r="H11" s="149" t="str">
        <f>Bakgrunnsdata!J16</f>
        <v>Anders D</v>
      </c>
      <c r="I11" s="118">
        <f>Bakgrunnsdata!K16</f>
        <v>1</v>
      </c>
    </row>
    <row r="12" spans="1:9">
      <c r="A12" s="145">
        <v>11</v>
      </c>
      <c r="B12" s="149" t="str">
        <f>Bakgrunnsdata!A17</f>
        <v>Peder A</v>
      </c>
      <c r="C12" s="117">
        <f>Bakgrunnsdata!B17</f>
        <v>38</v>
      </c>
      <c r="D12" s="149" t="str">
        <f>Bakgrunnsdata!G17</f>
        <v>Anders Derkum</v>
      </c>
      <c r="E12" s="117">
        <f>Bakgrunnsdata!H17</f>
        <v>54.583333333333336</v>
      </c>
      <c r="F12" s="149" t="str">
        <f>Bakgrunnsdata!BP17</f>
        <v>Frank W</v>
      </c>
      <c r="G12" s="118">
        <f>Bakgrunnsdata!BQ17</f>
        <v>549.43611651506387</v>
      </c>
      <c r="H12" s="149" t="str">
        <f>Bakgrunnsdata!J17</f>
        <v>Erik B M</v>
      </c>
      <c r="I12" s="118">
        <f>Bakgrunnsdata!K17</f>
        <v>1</v>
      </c>
    </row>
    <row r="13" spans="1:9">
      <c r="A13" s="145">
        <v>12</v>
      </c>
      <c r="B13" s="149" t="str">
        <f>Bakgrunnsdata!A18</f>
        <v>Anders Derkum</v>
      </c>
      <c r="C13" s="117">
        <f>Bakgrunnsdata!B18</f>
        <v>37.75</v>
      </c>
      <c r="D13" s="149" t="str">
        <f>Bakgrunnsdata!G18</f>
        <v>Eirik A</v>
      </c>
      <c r="E13" s="117">
        <f>Bakgrunnsdata!H18</f>
        <v>54.611111111111114</v>
      </c>
      <c r="F13" s="149" t="str">
        <f>Bakgrunnsdata!BP18</f>
        <v>Anders Derkum</v>
      </c>
      <c r="G13" s="118">
        <f>Bakgrunnsdata!BQ18</f>
        <v>526.56398864293601</v>
      </c>
      <c r="H13" s="149" t="str">
        <f>Bakgrunnsdata!J18</f>
        <v>Tor-Erik I</v>
      </c>
      <c r="I13" s="118">
        <f>Bakgrunnsdata!K18</f>
        <v>1</v>
      </c>
    </row>
    <row r="14" spans="1:9">
      <c r="A14" s="145">
        <v>13</v>
      </c>
      <c r="B14" s="149" t="str">
        <f>Bakgrunnsdata!A19</f>
        <v>Halvor K</v>
      </c>
      <c r="C14" s="117">
        <f>Bakgrunnsdata!B19</f>
        <v>36.799999999999997</v>
      </c>
      <c r="D14" s="149" t="str">
        <f>Bakgrunnsdata!G19</f>
        <v>Thomas D</v>
      </c>
      <c r="E14" s="117">
        <f>Bakgrunnsdata!H19</f>
        <v>54.833333333333336</v>
      </c>
      <c r="F14" s="149" t="str">
        <f>Bakgrunnsdata!BP19</f>
        <v>Arne F</v>
      </c>
      <c r="G14" s="118">
        <f>Bakgrunnsdata!BQ19</f>
        <v>524.04895104895104</v>
      </c>
      <c r="H14" s="149" t="str">
        <f>Bakgrunnsdata!J19</f>
        <v>Uli R</v>
      </c>
      <c r="I14" s="118">
        <f>Bakgrunnsdata!K19</f>
        <v>1</v>
      </c>
    </row>
    <row r="15" spans="1:9">
      <c r="A15" s="145">
        <v>14</v>
      </c>
      <c r="B15" s="149" t="str">
        <f>Bakgrunnsdata!A20</f>
        <v>Erik B M</v>
      </c>
      <c r="C15" s="117">
        <f>Bakgrunnsdata!B20</f>
        <v>36</v>
      </c>
      <c r="D15" s="149" t="str">
        <f>Bakgrunnsdata!G20</f>
        <v>Erik B M</v>
      </c>
      <c r="E15" s="117">
        <f>Bakgrunnsdata!H20</f>
        <v>55</v>
      </c>
      <c r="F15" s="149" t="str">
        <f>Bakgrunnsdata!BP20</f>
        <v>Thomas F</v>
      </c>
      <c r="G15" s="118">
        <f>Bakgrunnsdata!BQ20</f>
        <v>522.57764165658898</v>
      </c>
      <c r="H15" s="149" t="str">
        <f>Bakgrunnsdata!J20</f>
        <v>Frank W</v>
      </c>
      <c r="I15" s="118">
        <f>Bakgrunnsdata!K20</f>
        <v>1</v>
      </c>
    </row>
    <row r="16" spans="1:9" ht="13.5" thickBot="1">
      <c r="A16" s="146">
        <v>15</v>
      </c>
      <c r="B16" s="150" t="str">
        <f>Bakgrunnsdata!A21</f>
        <v>Morten I</v>
      </c>
      <c r="C16" s="119">
        <f>Bakgrunnsdata!B21</f>
        <v>35.133333333333333</v>
      </c>
      <c r="D16" s="150" t="str">
        <f>Bakgrunnsdata!G21</f>
        <v>Jon Kjetil</v>
      </c>
      <c r="E16" s="119">
        <f>Bakgrunnsdata!H21</f>
        <v>55</v>
      </c>
      <c r="F16" s="150" t="str">
        <f>Bakgrunnsdata!BP21</f>
        <v>Martin N</v>
      </c>
      <c r="G16" s="152">
        <f>Bakgrunnsdata!BQ21</f>
        <v>507.66366966366962</v>
      </c>
      <c r="H16" s="150" t="str">
        <f>Bakgrunnsdata!J21</f>
        <v>Halvor K</v>
      </c>
      <c r="I16" s="152">
        <f>Bakgrunnsdata!K21</f>
        <v>1</v>
      </c>
    </row>
  </sheetData>
  <mergeCells count="4">
    <mergeCell ref="B1:C1"/>
    <mergeCell ref="D1:E1"/>
    <mergeCell ref="F1:G1"/>
    <mergeCell ref="H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Q526"/>
  <sheetViews>
    <sheetView showGridLines="0" zoomScale="85" zoomScaleNormal="85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AH9" sqref="AH9"/>
    </sheetView>
  </sheetViews>
  <sheetFormatPr baseColWidth="10" defaultColWidth="9.140625" defaultRowHeight="12.75" outlineLevelCol="1"/>
  <cols>
    <col min="1" max="1" width="23.140625" customWidth="1"/>
    <col min="2" max="2" width="24.28515625" customWidth="1"/>
    <col min="3" max="3" width="16.5703125" hidden="1" customWidth="1" outlineLevel="1"/>
    <col min="4" max="11" width="16.85546875" hidden="1" customWidth="1" outlineLevel="1"/>
    <col min="12" max="12" width="17.7109375" hidden="1" customWidth="1" outlineLevel="1"/>
    <col min="13" max="13" width="17.28515625" hidden="1" customWidth="1" outlineLevel="1"/>
    <col min="14" max="20" width="17.7109375" hidden="1" customWidth="1" outlineLevel="1"/>
    <col min="21" max="21" width="7.85546875" bestFit="1" customWidth="1" collapsed="1"/>
    <col min="22" max="29" width="8.28515625" bestFit="1" customWidth="1"/>
    <col min="31" max="31" width="8.7109375" bestFit="1" customWidth="1"/>
    <col min="39" max="39" width="8.7109375" bestFit="1" customWidth="1"/>
    <col min="40" max="41" width="21.85546875" bestFit="1" customWidth="1"/>
    <col min="42" max="42" width="24.28515625" customWidth="1"/>
    <col min="43" max="43" width="7.140625" style="30" customWidth="1"/>
    <col min="44" max="44" width="13.140625" customWidth="1"/>
    <col min="45" max="52" width="13.5703125" customWidth="1"/>
    <col min="53" max="53" width="14.140625" customWidth="1"/>
    <col min="54" max="54" width="13.7109375" customWidth="1"/>
    <col min="55" max="61" width="14.140625" customWidth="1"/>
    <col min="62" max="127" width="21.85546875" bestFit="1" customWidth="1"/>
    <col min="128" max="128" width="10.5703125" customWidth="1"/>
    <col min="129" max="129" width="10.5703125" bestFit="1" customWidth="1"/>
  </cols>
  <sheetData>
    <row r="1" spans="1:40">
      <c r="AB1" s="49"/>
    </row>
    <row r="2" spans="1:40">
      <c r="AB2" s="49"/>
    </row>
    <row r="3" spans="1:40">
      <c r="A3" s="15"/>
      <c r="B3" s="27"/>
      <c r="C3" s="26" t="s">
        <v>139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16"/>
    </row>
    <row r="4" spans="1:40">
      <c r="A4" s="126" t="s">
        <v>118</v>
      </c>
      <c r="B4" s="126" t="s">
        <v>0</v>
      </c>
      <c r="C4" s="126" t="s">
        <v>184</v>
      </c>
      <c r="D4" s="127" t="s">
        <v>186</v>
      </c>
      <c r="E4" s="127" t="s">
        <v>185</v>
      </c>
      <c r="F4" s="127" t="s">
        <v>187</v>
      </c>
      <c r="G4" s="127" t="s">
        <v>188</v>
      </c>
      <c r="H4" s="127" t="s">
        <v>189</v>
      </c>
      <c r="I4" s="127" t="s">
        <v>190</v>
      </c>
      <c r="J4" s="127" t="s">
        <v>191</v>
      </c>
      <c r="K4" s="127" t="s">
        <v>192</v>
      </c>
      <c r="L4" s="127" t="s">
        <v>193</v>
      </c>
      <c r="M4" s="127" t="s">
        <v>194</v>
      </c>
      <c r="N4" s="127" t="s">
        <v>195</v>
      </c>
      <c r="O4" s="127" t="s">
        <v>196</v>
      </c>
      <c r="P4" s="127" t="s">
        <v>197</v>
      </c>
      <c r="Q4" s="127" t="s">
        <v>198</v>
      </c>
      <c r="R4" s="127" t="s">
        <v>201</v>
      </c>
      <c r="S4" s="127" t="s">
        <v>199</v>
      </c>
      <c r="T4" s="128" t="s">
        <v>200</v>
      </c>
      <c r="U4" s="45" t="s">
        <v>121</v>
      </c>
      <c r="V4" s="45" t="s">
        <v>122</v>
      </c>
      <c r="W4" s="45" t="s">
        <v>123</v>
      </c>
      <c r="X4" s="45" t="s">
        <v>124</v>
      </c>
      <c r="Y4" s="45" t="s">
        <v>125</v>
      </c>
      <c r="Z4" s="45" t="s">
        <v>126</v>
      </c>
      <c r="AA4" s="45" t="s">
        <v>127</v>
      </c>
      <c r="AB4" s="45" t="s">
        <v>128</v>
      </c>
      <c r="AC4" s="45" t="s">
        <v>129</v>
      </c>
      <c r="AD4" s="45" t="s">
        <v>130</v>
      </c>
      <c r="AE4" s="45" t="s">
        <v>131</v>
      </c>
      <c r="AF4" s="45" t="s">
        <v>132</v>
      </c>
      <c r="AG4" s="45" t="s">
        <v>133</v>
      </c>
      <c r="AH4" s="59" t="s">
        <v>134</v>
      </c>
      <c r="AI4" s="45" t="s">
        <v>135</v>
      </c>
      <c r="AJ4" s="45" t="s">
        <v>136</v>
      </c>
      <c r="AK4" s="45" t="s">
        <v>137</v>
      </c>
      <c r="AL4" s="45" t="s">
        <v>138</v>
      </c>
      <c r="AM4" s="45" t="s">
        <v>202</v>
      </c>
      <c r="AN4" s="45" t="s">
        <v>204</v>
      </c>
    </row>
    <row r="5" spans="1:40">
      <c r="A5" s="39">
        <v>39918</v>
      </c>
      <c r="B5" s="15" t="s">
        <v>117</v>
      </c>
      <c r="C5" s="20">
        <v>4</v>
      </c>
      <c r="D5" s="41">
        <v>3</v>
      </c>
      <c r="E5" s="41">
        <v>6</v>
      </c>
      <c r="F5" s="41">
        <v>6</v>
      </c>
      <c r="G5" s="41">
        <v>3</v>
      </c>
      <c r="H5" s="41">
        <v>3</v>
      </c>
      <c r="I5" s="41">
        <v>6</v>
      </c>
      <c r="J5" s="41">
        <v>4</v>
      </c>
      <c r="K5" s="41">
        <v>2</v>
      </c>
      <c r="L5" s="41">
        <v>3</v>
      </c>
      <c r="M5" s="41">
        <v>4</v>
      </c>
      <c r="N5" s="41">
        <v>4</v>
      </c>
      <c r="O5" s="41">
        <v>3</v>
      </c>
      <c r="P5" s="41">
        <v>5</v>
      </c>
      <c r="Q5" s="41">
        <v>4</v>
      </c>
      <c r="R5" s="41">
        <v>4</v>
      </c>
      <c r="S5" s="41">
        <v>3</v>
      </c>
      <c r="T5" s="66">
        <v>3</v>
      </c>
      <c r="U5" s="50">
        <f>IF(C5&lt;3,(60/COUNTIF(C5:C23,2)),0)</f>
        <v>0</v>
      </c>
      <c r="V5" s="51">
        <f>IF(D5&lt;3,(60/COUNTIF(D5:D23,2)),0)</f>
        <v>0</v>
      </c>
      <c r="W5" s="51">
        <f>IF(E5&lt;3,(60/COUNTIF(E5:E23,2)),0)</f>
        <v>0</v>
      </c>
      <c r="X5" s="51">
        <f>IF(F5&lt;4,(60/COUNTIF($F$5:$F$23,3)),0)</f>
        <v>0</v>
      </c>
      <c r="Y5" s="51">
        <f>IF(G5&lt;3,(60/COUNTIF($G$5:$G$23,2)),0)</f>
        <v>0</v>
      </c>
      <c r="Z5" s="51">
        <f>IF(H5&lt;3,(60/COUNTIF($H$5:$H$23,2)),0)</f>
        <v>0</v>
      </c>
      <c r="AA5" s="51">
        <f>IF(I5&lt;3,(60/COUNTIF($I$5:$I$23,2)),0)</f>
        <v>0</v>
      </c>
      <c r="AB5" s="51">
        <f>IF(J5&lt;3,(60/COUNTIF($J$5:$J$23,2)),0)</f>
        <v>0</v>
      </c>
      <c r="AC5" s="51">
        <f>IF(K5&lt;3,(60/COUNTIF($K$5:$K$23,2)),0)</f>
        <v>15</v>
      </c>
      <c r="AD5" s="51">
        <f>IF(L5&lt;3,(60/COUNTIF($L$5:$L$23,2)),0)</f>
        <v>0</v>
      </c>
      <c r="AE5" s="51">
        <f>IF(M5&lt;3,(60/COUNTIF($M$5:$M$23,2)),0)</f>
        <v>0</v>
      </c>
      <c r="AF5" s="51">
        <f>IF(N5&lt;3,(60/COUNTIF($N$5:$N$23,2)),0)</f>
        <v>0</v>
      </c>
      <c r="AG5" s="51">
        <f>IF(O5&lt;3,(60/COUNTIF($O$5:$O$23,2)),0)</f>
        <v>0</v>
      </c>
      <c r="AH5" s="54">
        <f>IF(P5&lt;4,(60/COUNTIF($P$5:$P$23,"&lt;4")),0)</f>
        <v>0</v>
      </c>
      <c r="AI5" s="51">
        <f>IF(Q5&lt;3,(60/COUNTIF($Q$5:$Q$23,2)),0)</f>
        <v>0</v>
      </c>
      <c r="AJ5" s="51">
        <f>IF(R5&lt;3,(60/COUNTIF($R$5:$R$23,2)),0)</f>
        <v>0</v>
      </c>
      <c r="AK5" s="51">
        <f>IF(S5&lt;3,(60/COUNTIF($S$5:$S$23,2)),0)</f>
        <v>0</v>
      </c>
      <c r="AL5" s="51">
        <f>IF(T5&lt;3,(60/COUNTIF($T$5:$T$23,2)),0)</f>
        <v>0</v>
      </c>
      <c r="AM5" s="182">
        <f>SUM(U5:AL5)</f>
        <v>15</v>
      </c>
      <c r="AN5" s="52" t="str">
        <f>B5</f>
        <v>Alex Prøis</v>
      </c>
    </row>
    <row r="6" spans="1:40">
      <c r="A6" s="17"/>
      <c r="B6" s="18" t="s">
        <v>37</v>
      </c>
      <c r="C6" s="22">
        <v>4</v>
      </c>
      <c r="D6" s="42">
        <v>3</v>
      </c>
      <c r="E6" s="42">
        <v>3</v>
      </c>
      <c r="F6" s="42">
        <v>4</v>
      </c>
      <c r="G6" s="42">
        <v>5</v>
      </c>
      <c r="H6" s="42">
        <v>3</v>
      </c>
      <c r="I6" s="42">
        <v>5</v>
      </c>
      <c r="J6" s="42">
        <v>3</v>
      </c>
      <c r="K6" s="42">
        <v>3</v>
      </c>
      <c r="L6" s="42">
        <v>3</v>
      </c>
      <c r="M6" s="42">
        <v>2</v>
      </c>
      <c r="N6" s="42">
        <v>2</v>
      </c>
      <c r="O6" s="42">
        <v>2</v>
      </c>
      <c r="P6" s="42">
        <v>3</v>
      </c>
      <c r="Q6" s="42">
        <v>4</v>
      </c>
      <c r="R6" s="42">
        <v>3</v>
      </c>
      <c r="S6" s="42">
        <v>2</v>
      </c>
      <c r="T6" s="67">
        <v>2</v>
      </c>
      <c r="U6" s="53">
        <f>IF(C6&lt;3,(60/COUNTIF(C5:C23,2)),0)</f>
        <v>0</v>
      </c>
      <c r="V6" s="54">
        <f>IF(D6&lt;3,(60/COUNTIF(D5:D23,2)),0)</f>
        <v>0</v>
      </c>
      <c r="W6" s="54">
        <f>IF(E6&lt;3,(60/COUNTIF(E5:E23,2)),0)</f>
        <v>0</v>
      </c>
      <c r="X6" s="54">
        <f t="shared" ref="X6:X23" si="0">IF(F6&lt;4,(60/COUNTIF($F$5:$F$23,3)),0)</f>
        <v>0</v>
      </c>
      <c r="Y6" s="54">
        <f t="shared" ref="Y6:Y23" si="1">IF(G6&lt;3,(60/COUNTIF($G$5:$G$23,2)),0)</f>
        <v>0</v>
      </c>
      <c r="Z6" s="54">
        <f t="shared" ref="Z6:Z23" si="2">IF(H6&lt;3,(60/COUNTIF($H$5:$H$23,2)),0)</f>
        <v>0</v>
      </c>
      <c r="AA6" s="54">
        <f t="shared" ref="AA6:AA23" si="3">IF(I6&lt;3,(60/COUNTIF($I$5:$I$23,2)),0)</f>
        <v>0</v>
      </c>
      <c r="AB6" s="54">
        <f t="shared" ref="AB6:AB23" si="4">IF(J6&lt;3,(60/COUNTIF($J$5:$J$23,2)),0)</f>
        <v>0</v>
      </c>
      <c r="AC6" s="54">
        <f t="shared" ref="AC6:AC23" si="5">IF(K6&lt;3,(60/COUNTIF($K$5:$K$23,2)),0)</f>
        <v>0</v>
      </c>
      <c r="AD6" s="54">
        <f t="shared" ref="AD6:AD23" si="6">IF(L6&lt;3,(60/COUNTIF($L$5:$L$23,2)),0)</f>
        <v>0</v>
      </c>
      <c r="AE6" s="54">
        <f t="shared" ref="AE6:AE23" si="7">IF(M6&lt;3,(60/COUNTIF($M$5:$M$23,2)),0)</f>
        <v>15</v>
      </c>
      <c r="AF6" s="54">
        <f t="shared" ref="AF6:AF23" si="8">IF(N6&lt;3,(60/COUNTIF($N$5:$N$23,2)),0)</f>
        <v>8.5714285714285712</v>
      </c>
      <c r="AG6" s="54">
        <f t="shared" ref="AG6:AG23" si="9">IF(O6&lt;3,(60/COUNTIF($O$5:$O$23,2)),0)</f>
        <v>12</v>
      </c>
      <c r="AH6" s="54">
        <f t="shared" ref="AH6:AH23" si="10">IF(P6&lt;4,(60/COUNTIF($P$5:$P$23,"&lt;4")),0)</f>
        <v>5.4545454545454541</v>
      </c>
      <c r="AI6" s="54">
        <f t="shared" ref="AI6:AI23" si="11">IF(Q6&lt;3,(60/COUNTIF($Q$5:$Q$23,2)),0)</f>
        <v>0</v>
      </c>
      <c r="AJ6" s="54">
        <f t="shared" ref="AJ6:AJ23" si="12">IF(R6&lt;3,(60/COUNTIF($R$5:$R$23,2)),0)</f>
        <v>0</v>
      </c>
      <c r="AK6" s="54">
        <f t="shared" ref="AK6:AK23" si="13">IF(S6&lt;3,(60/COUNTIF($S$5:$S$23,2)),0)</f>
        <v>7.5</v>
      </c>
      <c r="AL6" s="54">
        <f t="shared" ref="AL6:AL23" si="14">IF(T6&lt;3,(60/COUNTIF($T$5:$T$23,2)),0)</f>
        <v>15</v>
      </c>
      <c r="AM6" s="183">
        <f t="shared" ref="AM6:AM69" si="15">SUM(U6:AL6)</f>
        <v>63.525974025974023</v>
      </c>
      <c r="AN6" s="55" t="str">
        <f t="shared" ref="AN6:AN69" si="16">B6</f>
        <v>Anders A</v>
      </c>
    </row>
    <row r="7" spans="1:40">
      <c r="A7" s="17"/>
      <c r="B7" s="18" t="s">
        <v>52</v>
      </c>
      <c r="C7" s="22">
        <v>4</v>
      </c>
      <c r="D7" s="42">
        <v>3</v>
      </c>
      <c r="E7" s="42">
        <v>4</v>
      </c>
      <c r="F7" s="42">
        <v>4</v>
      </c>
      <c r="G7" s="42">
        <v>4</v>
      </c>
      <c r="H7" s="42">
        <v>3</v>
      </c>
      <c r="I7" s="42">
        <v>3</v>
      </c>
      <c r="J7" s="42">
        <v>4</v>
      </c>
      <c r="K7" s="42">
        <v>3</v>
      </c>
      <c r="L7" s="42">
        <v>2</v>
      </c>
      <c r="M7" s="42">
        <v>4</v>
      </c>
      <c r="N7" s="42">
        <v>3</v>
      </c>
      <c r="O7" s="42">
        <v>3</v>
      </c>
      <c r="P7" s="42">
        <v>3</v>
      </c>
      <c r="Q7" s="42">
        <v>3</v>
      </c>
      <c r="R7" s="42">
        <v>4</v>
      </c>
      <c r="S7" s="42">
        <v>2</v>
      </c>
      <c r="T7" s="67">
        <v>3</v>
      </c>
      <c r="U7" s="53">
        <f>IF(C7&lt;3,(60/COUNTIF(C5:C23,2)),0)</f>
        <v>0</v>
      </c>
      <c r="V7" s="54">
        <f>IF(D7&lt;3,(60/COUNTIF(D5:D23,2)),0)</f>
        <v>0</v>
      </c>
      <c r="W7" s="54">
        <f>IF(E7&lt;3,(60/COUNTIF(E5:E23,2)),0)</f>
        <v>0</v>
      </c>
      <c r="X7" s="54">
        <f t="shared" si="0"/>
        <v>0</v>
      </c>
      <c r="Y7" s="54">
        <f t="shared" si="1"/>
        <v>0</v>
      </c>
      <c r="Z7" s="54">
        <f t="shared" si="2"/>
        <v>0</v>
      </c>
      <c r="AA7" s="54">
        <f t="shared" si="3"/>
        <v>0</v>
      </c>
      <c r="AB7" s="54">
        <f t="shared" si="4"/>
        <v>0</v>
      </c>
      <c r="AC7" s="54">
        <f t="shared" si="5"/>
        <v>0</v>
      </c>
      <c r="AD7" s="54">
        <f t="shared" si="6"/>
        <v>15</v>
      </c>
      <c r="AE7" s="54">
        <f t="shared" si="7"/>
        <v>0</v>
      </c>
      <c r="AF7" s="54">
        <f t="shared" si="8"/>
        <v>0</v>
      </c>
      <c r="AG7" s="54">
        <f t="shared" si="9"/>
        <v>0</v>
      </c>
      <c r="AH7" s="54">
        <f t="shared" si="10"/>
        <v>5.4545454545454541</v>
      </c>
      <c r="AI7" s="54">
        <f t="shared" si="11"/>
        <v>0</v>
      </c>
      <c r="AJ7" s="54">
        <f t="shared" si="12"/>
        <v>0</v>
      </c>
      <c r="AK7" s="54">
        <f t="shared" si="13"/>
        <v>7.5</v>
      </c>
      <c r="AL7" s="54">
        <f t="shared" si="14"/>
        <v>0</v>
      </c>
      <c r="AM7" s="183">
        <f t="shared" si="15"/>
        <v>27.954545454545453</v>
      </c>
      <c r="AN7" s="55" t="str">
        <f t="shared" si="16"/>
        <v>Anders Derkum</v>
      </c>
    </row>
    <row r="8" spans="1:40">
      <c r="A8" s="17"/>
      <c r="B8" s="18" t="s">
        <v>10</v>
      </c>
      <c r="C8" s="22">
        <v>4</v>
      </c>
      <c r="D8" s="42">
        <v>2</v>
      </c>
      <c r="E8" s="42">
        <v>4</v>
      </c>
      <c r="F8" s="42">
        <v>4</v>
      </c>
      <c r="G8" s="42">
        <v>3</v>
      </c>
      <c r="H8" s="42">
        <v>3</v>
      </c>
      <c r="I8" s="42">
        <v>5</v>
      </c>
      <c r="J8" s="42">
        <v>3</v>
      </c>
      <c r="K8" s="42">
        <v>3</v>
      </c>
      <c r="L8" s="42">
        <v>3</v>
      </c>
      <c r="M8" s="42">
        <v>3</v>
      </c>
      <c r="N8" s="42">
        <v>2</v>
      </c>
      <c r="O8" s="42">
        <v>3</v>
      </c>
      <c r="P8" s="42">
        <v>4</v>
      </c>
      <c r="Q8" s="42">
        <v>4</v>
      </c>
      <c r="R8" s="42">
        <v>3</v>
      </c>
      <c r="S8" s="42">
        <v>4</v>
      </c>
      <c r="T8" s="67">
        <v>3</v>
      </c>
      <c r="U8" s="53">
        <f>IF(C8&lt;3,(60/COUNTIF(C5:C23,2)),0)</f>
        <v>0</v>
      </c>
      <c r="V8" s="54">
        <f>IF(D8&lt;3,(60/COUNTIF(D5:D23,2)),0)</f>
        <v>12</v>
      </c>
      <c r="W8" s="54">
        <f>IF(E8&lt;3,(60/COUNTIF(E5:E23,2)),0)</f>
        <v>0</v>
      </c>
      <c r="X8" s="54">
        <f t="shared" si="0"/>
        <v>0</v>
      </c>
      <c r="Y8" s="54">
        <f t="shared" si="1"/>
        <v>0</v>
      </c>
      <c r="Z8" s="54">
        <f t="shared" si="2"/>
        <v>0</v>
      </c>
      <c r="AA8" s="54">
        <f t="shared" si="3"/>
        <v>0</v>
      </c>
      <c r="AB8" s="54">
        <f t="shared" si="4"/>
        <v>0</v>
      </c>
      <c r="AC8" s="54">
        <f t="shared" si="5"/>
        <v>0</v>
      </c>
      <c r="AD8" s="54">
        <f t="shared" si="6"/>
        <v>0</v>
      </c>
      <c r="AE8" s="54">
        <f t="shared" si="7"/>
        <v>0</v>
      </c>
      <c r="AF8" s="54">
        <f t="shared" si="8"/>
        <v>8.5714285714285712</v>
      </c>
      <c r="AG8" s="54">
        <f t="shared" si="9"/>
        <v>0</v>
      </c>
      <c r="AH8" s="54">
        <f t="shared" si="10"/>
        <v>0</v>
      </c>
      <c r="AI8" s="54">
        <f t="shared" si="11"/>
        <v>0</v>
      </c>
      <c r="AJ8" s="54">
        <f t="shared" si="12"/>
        <v>0</v>
      </c>
      <c r="AK8" s="54">
        <f t="shared" si="13"/>
        <v>0</v>
      </c>
      <c r="AL8" s="54">
        <f t="shared" si="14"/>
        <v>0</v>
      </c>
      <c r="AM8" s="183">
        <f t="shared" si="15"/>
        <v>20.571428571428569</v>
      </c>
      <c r="AN8" s="55" t="str">
        <f t="shared" si="16"/>
        <v>Arne F</v>
      </c>
    </row>
    <row r="9" spans="1:40">
      <c r="A9" s="17"/>
      <c r="B9" s="18" t="s">
        <v>69</v>
      </c>
      <c r="C9" s="22">
        <v>4</v>
      </c>
      <c r="D9" s="42">
        <v>3</v>
      </c>
      <c r="E9" s="42">
        <v>3</v>
      </c>
      <c r="F9" s="42">
        <v>4</v>
      </c>
      <c r="G9" s="42">
        <v>3</v>
      </c>
      <c r="H9" s="42">
        <v>2</v>
      </c>
      <c r="I9" s="42">
        <v>4</v>
      </c>
      <c r="J9" s="42">
        <v>4</v>
      </c>
      <c r="K9" s="42">
        <v>4</v>
      </c>
      <c r="L9" s="42">
        <v>3</v>
      </c>
      <c r="M9" s="42">
        <v>3</v>
      </c>
      <c r="N9" s="42">
        <v>2</v>
      </c>
      <c r="O9" s="42">
        <v>3</v>
      </c>
      <c r="P9" s="42">
        <v>3</v>
      </c>
      <c r="Q9" s="42">
        <v>4</v>
      </c>
      <c r="R9" s="42">
        <v>3</v>
      </c>
      <c r="S9" s="42">
        <v>2</v>
      </c>
      <c r="T9" s="67">
        <v>4</v>
      </c>
      <c r="U9" s="53">
        <f>IF(C9&lt;3,(60/COUNTIF(C5:C23,2)),0)</f>
        <v>0</v>
      </c>
      <c r="V9" s="54">
        <f>IF(D9&lt;3,(60/COUNTIF(D5:D23,2)),0)</f>
        <v>0</v>
      </c>
      <c r="W9" s="54">
        <f>IF(E9&lt;3,(60/COUNTIF(E5:E23,2)),0)</f>
        <v>0</v>
      </c>
      <c r="X9" s="54">
        <f t="shared" si="0"/>
        <v>0</v>
      </c>
      <c r="Y9" s="54">
        <f t="shared" si="1"/>
        <v>0</v>
      </c>
      <c r="Z9" s="54">
        <f t="shared" si="2"/>
        <v>15</v>
      </c>
      <c r="AA9" s="54">
        <f t="shared" si="3"/>
        <v>0</v>
      </c>
      <c r="AB9" s="54">
        <f t="shared" si="4"/>
        <v>0</v>
      </c>
      <c r="AC9" s="54">
        <f t="shared" si="5"/>
        <v>0</v>
      </c>
      <c r="AD9" s="54">
        <f t="shared" si="6"/>
        <v>0</v>
      </c>
      <c r="AE9" s="54">
        <f t="shared" si="7"/>
        <v>0</v>
      </c>
      <c r="AF9" s="54">
        <f t="shared" si="8"/>
        <v>8.5714285714285712</v>
      </c>
      <c r="AG9" s="54">
        <f t="shared" si="9"/>
        <v>0</v>
      </c>
      <c r="AH9" s="54">
        <f t="shared" si="10"/>
        <v>5.4545454545454541</v>
      </c>
      <c r="AI9" s="54">
        <f t="shared" si="11"/>
        <v>0</v>
      </c>
      <c r="AJ9" s="54">
        <f t="shared" si="12"/>
        <v>0</v>
      </c>
      <c r="AK9" s="54">
        <f t="shared" si="13"/>
        <v>7.5</v>
      </c>
      <c r="AL9" s="54">
        <f t="shared" si="14"/>
        <v>0</v>
      </c>
      <c r="AM9" s="183">
        <f t="shared" si="15"/>
        <v>36.525974025974023</v>
      </c>
      <c r="AN9" s="55" t="str">
        <f t="shared" si="16"/>
        <v>Asgeir S</v>
      </c>
    </row>
    <row r="10" spans="1:40">
      <c r="A10" s="17"/>
      <c r="B10" s="18" t="s">
        <v>115</v>
      </c>
      <c r="C10" s="22">
        <v>4</v>
      </c>
      <c r="D10" s="42">
        <v>3</v>
      </c>
      <c r="E10" s="42">
        <v>3</v>
      </c>
      <c r="F10" s="42">
        <v>5</v>
      </c>
      <c r="G10" s="42">
        <v>3</v>
      </c>
      <c r="H10" s="42">
        <v>3</v>
      </c>
      <c r="I10" s="42">
        <v>5</v>
      </c>
      <c r="J10" s="42">
        <v>4</v>
      </c>
      <c r="K10" s="42">
        <v>3</v>
      </c>
      <c r="L10" s="42">
        <v>3</v>
      </c>
      <c r="M10" s="42">
        <v>3</v>
      </c>
      <c r="N10" s="42">
        <v>4</v>
      </c>
      <c r="O10" s="42">
        <v>3</v>
      </c>
      <c r="P10" s="42">
        <v>3</v>
      </c>
      <c r="Q10" s="42">
        <v>4</v>
      </c>
      <c r="R10" s="42">
        <v>3</v>
      </c>
      <c r="S10" s="42">
        <v>5</v>
      </c>
      <c r="T10" s="67">
        <v>4</v>
      </c>
      <c r="U10" s="53">
        <f>IF(C10&lt;3,(60/COUNTIF(C5:C23,2)),0)</f>
        <v>0</v>
      </c>
      <c r="V10" s="54">
        <f>IF(D10&lt;3,(60/COUNTIF(D5:D23,2)),0)</f>
        <v>0</v>
      </c>
      <c r="W10" s="54">
        <f>IF(E10&lt;3,(60/COUNTIF(E5:E23,2)),0)</f>
        <v>0</v>
      </c>
      <c r="X10" s="54">
        <f t="shared" si="0"/>
        <v>0</v>
      </c>
      <c r="Y10" s="54">
        <f t="shared" si="1"/>
        <v>0</v>
      </c>
      <c r="Z10" s="54">
        <f t="shared" si="2"/>
        <v>0</v>
      </c>
      <c r="AA10" s="54">
        <f t="shared" si="3"/>
        <v>0</v>
      </c>
      <c r="AB10" s="54">
        <f t="shared" si="4"/>
        <v>0</v>
      </c>
      <c r="AC10" s="54">
        <f t="shared" si="5"/>
        <v>0</v>
      </c>
      <c r="AD10" s="54">
        <f t="shared" si="6"/>
        <v>0</v>
      </c>
      <c r="AE10" s="54">
        <f t="shared" si="7"/>
        <v>0</v>
      </c>
      <c r="AF10" s="54">
        <f t="shared" si="8"/>
        <v>0</v>
      </c>
      <c r="AG10" s="54">
        <f t="shared" si="9"/>
        <v>0</v>
      </c>
      <c r="AH10" s="54">
        <f t="shared" si="10"/>
        <v>5.4545454545454541</v>
      </c>
      <c r="AI10" s="54">
        <f t="shared" si="11"/>
        <v>0</v>
      </c>
      <c r="AJ10" s="54">
        <f t="shared" si="12"/>
        <v>0</v>
      </c>
      <c r="AK10" s="54">
        <f t="shared" si="13"/>
        <v>0</v>
      </c>
      <c r="AL10" s="54">
        <f t="shared" si="14"/>
        <v>0</v>
      </c>
      <c r="AM10" s="183">
        <f t="shared" si="15"/>
        <v>5.4545454545454541</v>
      </c>
      <c r="AN10" s="55" t="str">
        <f t="shared" si="16"/>
        <v>Bart</v>
      </c>
    </row>
    <row r="11" spans="1:40">
      <c r="A11" s="17"/>
      <c r="B11" s="18" t="s">
        <v>7</v>
      </c>
      <c r="C11" s="22">
        <v>4</v>
      </c>
      <c r="D11" s="42">
        <v>2</v>
      </c>
      <c r="E11" s="42">
        <v>3</v>
      </c>
      <c r="F11" s="42">
        <v>4</v>
      </c>
      <c r="G11" s="42">
        <v>3</v>
      </c>
      <c r="H11" s="42">
        <v>3</v>
      </c>
      <c r="I11" s="42">
        <v>4</v>
      </c>
      <c r="J11" s="42">
        <v>3</v>
      </c>
      <c r="K11" s="42">
        <v>3</v>
      </c>
      <c r="L11" s="42">
        <v>3</v>
      </c>
      <c r="M11" s="42">
        <v>4</v>
      </c>
      <c r="N11" s="42">
        <v>2</v>
      </c>
      <c r="O11" s="42">
        <v>3</v>
      </c>
      <c r="P11" s="42">
        <v>3</v>
      </c>
      <c r="Q11" s="42">
        <v>3</v>
      </c>
      <c r="R11" s="42">
        <v>4</v>
      </c>
      <c r="S11" s="42">
        <v>2</v>
      </c>
      <c r="T11" s="67">
        <v>3</v>
      </c>
      <c r="U11" s="53">
        <f>IF(C11&lt;3,(60/COUNTIF(C5:C23,2)),0)</f>
        <v>0</v>
      </c>
      <c r="V11" s="54">
        <f>IF(D11&lt;3,(60/COUNTIF(D5:D23,2)),0)</f>
        <v>12</v>
      </c>
      <c r="W11" s="54">
        <f>IF(E11&lt;3,(60/COUNTIF(E5:E23,2)),0)</f>
        <v>0</v>
      </c>
      <c r="X11" s="54">
        <f t="shared" si="0"/>
        <v>0</v>
      </c>
      <c r="Y11" s="54">
        <f t="shared" si="1"/>
        <v>0</v>
      </c>
      <c r="Z11" s="54">
        <f t="shared" si="2"/>
        <v>0</v>
      </c>
      <c r="AA11" s="54">
        <f t="shared" si="3"/>
        <v>0</v>
      </c>
      <c r="AB11" s="54">
        <f t="shared" si="4"/>
        <v>0</v>
      </c>
      <c r="AC11" s="54">
        <f t="shared" si="5"/>
        <v>0</v>
      </c>
      <c r="AD11" s="54">
        <f t="shared" si="6"/>
        <v>0</v>
      </c>
      <c r="AE11" s="54">
        <f t="shared" si="7"/>
        <v>0</v>
      </c>
      <c r="AF11" s="54">
        <f t="shared" si="8"/>
        <v>8.5714285714285712</v>
      </c>
      <c r="AG11" s="54">
        <f t="shared" si="9"/>
        <v>0</v>
      </c>
      <c r="AH11" s="54">
        <f t="shared" si="10"/>
        <v>5.4545454545454541</v>
      </c>
      <c r="AI11" s="54">
        <f t="shared" si="11"/>
        <v>0</v>
      </c>
      <c r="AJ11" s="54">
        <f t="shared" si="12"/>
        <v>0</v>
      </c>
      <c r="AK11" s="54">
        <f t="shared" si="13"/>
        <v>7.5</v>
      </c>
      <c r="AL11" s="54">
        <f t="shared" si="14"/>
        <v>0</v>
      </c>
      <c r="AM11" s="183">
        <f t="shared" si="15"/>
        <v>33.525974025974023</v>
      </c>
      <c r="AN11" s="55" t="str">
        <f t="shared" si="16"/>
        <v>Eirik A</v>
      </c>
    </row>
    <row r="12" spans="1:40">
      <c r="A12" s="17"/>
      <c r="B12" s="18" t="s">
        <v>30</v>
      </c>
      <c r="C12" s="22">
        <v>3</v>
      </c>
      <c r="D12" s="42">
        <v>4</v>
      </c>
      <c r="E12" s="42">
        <v>3</v>
      </c>
      <c r="F12" s="42">
        <v>3</v>
      </c>
      <c r="G12" s="42">
        <v>3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3</v>
      </c>
      <c r="N12" s="42">
        <v>3</v>
      </c>
      <c r="O12" s="42">
        <v>2</v>
      </c>
      <c r="P12" s="42">
        <v>3</v>
      </c>
      <c r="Q12" s="42">
        <v>3</v>
      </c>
      <c r="R12" s="42">
        <v>3</v>
      </c>
      <c r="S12" s="42">
        <v>3</v>
      </c>
      <c r="T12" s="67">
        <v>3</v>
      </c>
      <c r="U12" s="53">
        <f>IF(C12&lt;3,(60/COUNTIF(C5:C23,2)),0)</f>
        <v>0</v>
      </c>
      <c r="V12" s="54">
        <f>IF(D12&lt;3,(60/COUNTIF(D5:D23,2)),0)</f>
        <v>0</v>
      </c>
      <c r="W12" s="54">
        <f>IF(E12&lt;3,(60/COUNTIF(E5:E23,2)),0)</f>
        <v>0</v>
      </c>
      <c r="X12" s="54">
        <f t="shared" si="0"/>
        <v>30</v>
      </c>
      <c r="Y12" s="54">
        <f t="shared" si="1"/>
        <v>0</v>
      </c>
      <c r="Z12" s="54">
        <f t="shared" si="2"/>
        <v>15</v>
      </c>
      <c r="AA12" s="54">
        <f t="shared" si="3"/>
        <v>60</v>
      </c>
      <c r="AB12" s="54">
        <f t="shared" si="4"/>
        <v>60</v>
      </c>
      <c r="AC12" s="54">
        <f t="shared" si="5"/>
        <v>15</v>
      </c>
      <c r="AD12" s="54">
        <f t="shared" si="6"/>
        <v>15</v>
      </c>
      <c r="AE12" s="54">
        <f t="shared" si="7"/>
        <v>0</v>
      </c>
      <c r="AF12" s="54">
        <f t="shared" si="8"/>
        <v>0</v>
      </c>
      <c r="AG12" s="54">
        <f t="shared" si="9"/>
        <v>12</v>
      </c>
      <c r="AH12" s="54">
        <f t="shared" si="10"/>
        <v>5.4545454545454541</v>
      </c>
      <c r="AI12" s="54">
        <f t="shared" si="11"/>
        <v>0</v>
      </c>
      <c r="AJ12" s="54">
        <f t="shared" si="12"/>
        <v>0</v>
      </c>
      <c r="AK12" s="54">
        <f t="shared" si="13"/>
        <v>0</v>
      </c>
      <c r="AL12" s="54">
        <f t="shared" si="14"/>
        <v>0</v>
      </c>
      <c r="AM12" s="183">
        <f t="shared" si="15"/>
        <v>212.45454545454547</v>
      </c>
      <c r="AN12" s="55" t="str">
        <f t="shared" si="16"/>
        <v>Espen M</v>
      </c>
    </row>
    <row r="13" spans="1:40">
      <c r="A13" s="17"/>
      <c r="B13" s="18" t="s">
        <v>13</v>
      </c>
      <c r="C13" s="22">
        <v>3</v>
      </c>
      <c r="D13" s="42">
        <v>5</v>
      </c>
      <c r="E13" s="42">
        <v>4</v>
      </c>
      <c r="F13" s="42">
        <v>4</v>
      </c>
      <c r="G13" s="42">
        <v>4</v>
      </c>
      <c r="H13" s="42">
        <v>3</v>
      </c>
      <c r="I13" s="42">
        <v>4</v>
      </c>
      <c r="J13" s="42">
        <v>5</v>
      </c>
      <c r="K13" s="42">
        <v>3</v>
      </c>
      <c r="L13" s="42">
        <v>3</v>
      </c>
      <c r="M13" s="42">
        <v>4</v>
      </c>
      <c r="N13" s="42">
        <v>3</v>
      </c>
      <c r="O13" s="42">
        <v>3</v>
      </c>
      <c r="P13" s="42">
        <v>3</v>
      </c>
      <c r="Q13" s="42">
        <v>3</v>
      </c>
      <c r="R13" s="42">
        <v>3</v>
      </c>
      <c r="S13" s="42">
        <v>3</v>
      </c>
      <c r="T13" s="67">
        <v>4</v>
      </c>
      <c r="U13" s="53">
        <f>IF(C13&lt;3,(60/COUNTIF(C5:C23,2)),0)</f>
        <v>0</v>
      </c>
      <c r="V13" s="54">
        <f>IF(D13&lt;3,(60/COUNTIF(D5:D23,2)),0)</f>
        <v>0</v>
      </c>
      <c r="W13" s="54">
        <f>IF(E13&lt;3,(60/COUNTIF(E5:E23,2)),0)</f>
        <v>0</v>
      </c>
      <c r="X13" s="54">
        <f t="shared" si="0"/>
        <v>0</v>
      </c>
      <c r="Y13" s="54">
        <f t="shared" si="1"/>
        <v>0</v>
      </c>
      <c r="Z13" s="54">
        <f t="shared" si="2"/>
        <v>0</v>
      </c>
      <c r="AA13" s="54">
        <f t="shared" si="3"/>
        <v>0</v>
      </c>
      <c r="AB13" s="54">
        <f t="shared" si="4"/>
        <v>0</v>
      </c>
      <c r="AC13" s="54">
        <f t="shared" si="5"/>
        <v>0</v>
      </c>
      <c r="AD13" s="54">
        <f t="shared" si="6"/>
        <v>0</v>
      </c>
      <c r="AE13" s="54">
        <f t="shared" si="7"/>
        <v>0</v>
      </c>
      <c r="AF13" s="54">
        <f t="shared" si="8"/>
        <v>0</v>
      </c>
      <c r="AG13" s="54">
        <f t="shared" si="9"/>
        <v>0</v>
      </c>
      <c r="AH13" s="54">
        <f t="shared" si="10"/>
        <v>5.4545454545454541</v>
      </c>
      <c r="AI13" s="54">
        <f t="shared" si="11"/>
        <v>0</v>
      </c>
      <c r="AJ13" s="54">
        <f t="shared" si="12"/>
        <v>0</v>
      </c>
      <c r="AK13" s="54">
        <f t="shared" si="13"/>
        <v>0</v>
      </c>
      <c r="AL13" s="54">
        <f t="shared" si="14"/>
        <v>0</v>
      </c>
      <c r="AM13" s="183">
        <f t="shared" si="15"/>
        <v>5.4545454545454541</v>
      </c>
      <c r="AN13" s="55" t="str">
        <f t="shared" si="16"/>
        <v>Gunnar A</v>
      </c>
    </row>
    <row r="14" spans="1:40">
      <c r="A14" s="17"/>
      <c r="B14" s="18" t="s">
        <v>16</v>
      </c>
      <c r="C14" s="22">
        <v>4</v>
      </c>
      <c r="D14" s="42">
        <v>4</v>
      </c>
      <c r="E14" s="42">
        <v>4</v>
      </c>
      <c r="F14" s="42">
        <v>5</v>
      </c>
      <c r="G14" s="42">
        <v>3</v>
      </c>
      <c r="H14" s="42">
        <v>3</v>
      </c>
      <c r="I14" s="42">
        <v>4</v>
      </c>
      <c r="J14" s="42">
        <v>4</v>
      </c>
      <c r="K14" s="42">
        <v>3</v>
      </c>
      <c r="L14" s="42">
        <v>4</v>
      </c>
      <c r="M14" s="42">
        <v>4</v>
      </c>
      <c r="N14" s="42">
        <v>2</v>
      </c>
      <c r="O14" s="42">
        <v>3</v>
      </c>
      <c r="P14" s="42">
        <v>4</v>
      </c>
      <c r="Q14" s="42">
        <v>3</v>
      </c>
      <c r="R14" s="42">
        <v>2</v>
      </c>
      <c r="S14" s="42">
        <v>3</v>
      </c>
      <c r="T14" s="67">
        <v>3</v>
      </c>
      <c r="U14" s="53">
        <f>IF(C14&lt;3,(60/COUNTIF(C5:C23,2)),0)</f>
        <v>0</v>
      </c>
      <c r="V14" s="54">
        <f>IF(D14&lt;3,(60/COUNTIF(D5:D23,2)),0)</f>
        <v>0</v>
      </c>
      <c r="W14" s="54">
        <f>IF(E14&lt;3,(60/COUNTIF(E5:E23,2)),0)</f>
        <v>0</v>
      </c>
      <c r="X14" s="54">
        <f t="shared" si="0"/>
        <v>0</v>
      </c>
      <c r="Y14" s="54">
        <f t="shared" si="1"/>
        <v>0</v>
      </c>
      <c r="Z14" s="54">
        <f t="shared" si="2"/>
        <v>0</v>
      </c>
      <c r="AA14" s="54">
        <f t="shared" si="3"/>
        <v>0</v>
      </c>
      <c r="AB14" s="54">
        <f t="shared" si="4"/>
        <v>0</v>
      </c>
      <c r="AC14" s="54">
        <f t="shared" si="5"/>
        <v>0</v>
      </c>
      <c r="AD14" s="54">
        <f t="shared" si="6"/>
        <v>0</v>
      </c>
      <c r="AE14" s="54">
        <f t="shared" si="7"/>
        <v>0</v>
      </c>
      <c r="AF14" s="54">
        <f t="shared" si="8"/>
        <v>8.5714285714285712</v>
      </c>
      <c r="AG14" s="54">
        <f t="shared" si="9"/>
        <v>0</v>
      </c>
      <c r="AH14" s="54">
        <f t="shared" si="10"/>
        <v>0</v>
      </c>
      <c r="AI14" s="54">
        <f t="shared" si="11"/>
        <v>0</v>
      </c>
      <c r="AJ14" s="54">
        <f t="shared" si="12"/>
        <v>30</v>
      </c>
      <c r="AK14" s="54">
        <f t="shared" si="13"/>
        <v>0</v>
      </c>
      <c r="AL14" s="54">
        <f t="shared" si="14"/>
        <v>0</v>
      </c>
      <c r="AM14" s="183">
        <f t="shared" si="15"/>
        <v>38.571428571428569</v>
      </c>
      <c r="AN14" s="55" t="str">
        <f t="shared" si="16"/>
        <v>Lasse B</v>
      </c>
    </row>
    <row r="15" spans="1:40">
      <c r="A15" s="17"/>
      <c r="B15" s="18" t="s">
        <v>20</v>
      </c>
      <c r="C15" s="22">
        <v>2</v>
      </c>
      <c r="D15" s="42">
        <v>3</v>
      </c>
      <c r="E15" s="42">
        <v>3</v>
      </c>
      <c r="F15" s="42">
        <v>3</v>
      </c>
      <c r="G15" s="42">
        <v>3</v>
      </c>
      <c r="H15" s="42">
        <v>4</v>
      </c>
      <c r="I15" s="42">
        <v>5</v>
      </c>
      <c r="J15" s="42">
        <v>5</v>
      </c>
      <c r="K15" s="42">
        <v>2</v>
      </c>
      <c r="L15" s="42">
        <v>3</v>
      </c>
      <c r="M15" s="42">
        <v>2</v>
      </c>
      <c r="N15" s="42">
        <v>2</v>
      </c>
      <c r="O15" s="42">
        <v>2</v>
      </c>
      <c r="P15" s="42">
        <v>3</v>
      </c>
      <c r="Q15" s="42">
        <v>3</v>
      </c>
      <c r="R15" s="42">
        <v>3</v>
      </c>
      <c r="S15" s="42">
        <v>2</v>
      </c>
      <c r="T15" s="67">
        <v>3</v>
      </c>
      <c r="U15" s="53">
        <f>IF(C15&lt;3,(60/COUNTIF(C5:C23,2)),0)</f>
        <v>60</v>
      </c>
      <c r="V15" s="54">
        <f>IF(D15&lt;3,(60/COUNTIF(D5:D23,2)),0)</f>
        <v>0</v>
      </c>
      <c r="W15" s="54">
        <f>IF(E15&lt;3,(60/COUNTIF(E5:E23,2)),0)</f>
        <v>0</v>
      </c>
      <c r="X15" s="54">
        <f t="shared" si="0"/>
        <v>30</v>
      </c>
      <c r="Y15" s="54">
        <f t="shared" si="1"/>
        <v>0</v>
      </c>
      <c r="Z15" s="54">
        <f t="shared" si="2"/>
        <v>0</v>
      </c>
      <c r="AA15" s="54">
        <f t="shared" si="3"/>
        <v>0</v>
      </c>
      <c r="AB15" s="54">
        <f t="shared" si="4"/>
        <v>0</v>
      </c>
      <c r="AC15" s="54">
        <f t="shared" si="5"/>
        <v>15</v>
      </c>
      <c r="AD15" s="54">
        <f t="shared" si="6"/>
        <v>0</v>
      </c>
      <c r="AE15" s="54">
        <f t="shared" si="7"/>
        <v>15</v>
      </c>
      <c r="AF15" s="54">
        <f t="shared" si="8"/>
        <v>8.5714285714285712</v>
      </c>
      <c r="AG15" s="54">
        <f t="shared" si="9"/>
        <v>12</v>
      </c>
      <c r="AH15" s="54">
        <f t="shared" si="10"/>
        <v>5.4545454545454541</v>
      </c>
      <c r="AI15" s="54">
        <f t="shared" si="11"/>
        <v>0</v>
      </c>
      <c r="AJ15" s="54">
        <f t="shared" si="12"/>
        <v>0</v>
      </c>
      <c r="AK15" s="54">
        <f t="shared" si="13"/>
        <v>7.5</v>
      </c>
      <c r="AL15" s="54">
        <f t="shared" si="14"/>
        <v>0</v>
      </c>
      <c r="AM15" s="183">
        <f t="shared" si="15"/>
        <v>153.52597402597405</v>
      </c>
      <c r="AN15" s="55" t="str">
        <f t="shared" si="16"/>
        <v>Magnus P</v>
      </c>
    </row>
    <row r="16" spans="1:40">
      <c r="A16" s="17"/>
      <c r="B16" s="18" t="s">
        <v>24</v>
      </c>
      <c r="C16" s="22">
        <v>5</v>
      </c>
      <c r="D16" s="42">
        <v>2</v>
      </c>
      <c r="E16" s="42">
        <v>4</v>
      </c>
      <c r="F16" s="42">
        <v>5</v>
      </c>
      <c r="G16" s="42">
        <v>4</v>
      </c>
      <c r="H16" s="42">
        <v>3</v>
      </c>
      <c r="I16" s="42">
        <v>5</v>
      </c>
      <c r="J16" s="42">
        <v>3</v>
      </c>
      <c r="K16" s="42">
        <v>3</v>
      </c>
      <c r="L16" s="42">
        <v>3</v>
      </c>
      <c r="M16" s="42">
        <v>4</v>
      </c>
      <c r="N16" s="42">
        <v>3</v>
      </c>
      <c r="O16" s="42">
        <v>3</v>
      </c>
      <c r="P16" s="42">
        <v>5</v>
      </c>
      <c r="Q16" s="42">
        <v>3</v>
      </c>
      <c r="R16" s="42">
        <v>5</v>
      </c>
      <c r="S16" s="42">
        <v>2</v>
      </c>
      <c r="T16" s="67">
        <v>2</v>
      </c>
      <c r="U16" s="53">
        <f>IF(C16&lt;3,(60/COUNTIF(C5:C23,2)),0)</f>
        <v>0</v>
      </c>
      <c r="V16" s="54">
        <f>IF(D16&lt;3,(60/COUNTIF(D5:D23,2)),0)</f>
        <v>12</v>
      </c>
      <c r="W16" s="54">
        <f>IF(E16&lt;3,(60/COUNTIF(E5:E23,2)),0)</f>
        <v>0</v>
      </c>
      <c r="X16" s="54">
        <f t="shared" si="0"/>
        <v>0</v>
      </c>
      <c r="Y16" s="54">
        <f t="shared" si="1"/>
        <v>0</v>
      </c>
      <c r="Z16" s="54">
        <f t="shared" si="2"/>
        <v>0</v>
      </c>
      <c r="AA16" s="54">
        <f t="shared" si="3"/>
        <v>0</v>
      </c>
      <c r="AB16" s="54">
        <f t="shared" si="4"/>
        <v>0</v>
      </c>
      <c r="AC16" s="54">
        <f t="shared" si="5"/>
        <v>0</v>
      </c>
      <c r="AD16" s="54">
        <f t="shared" si="6"/>
        <v>0</v>
      </c>
      <c r="AE16" s="54">
        <f t="shared" si="7"/>
        <v>0</v>
      </c>
      <c r="AF16" s="54">
        <f t="shared" si="8"/>
        <v>0</v>
      </c>
      <c r="AG16" s="54">
        <f t="shared" si="9"/>
        <v>0</v>
      </c>
      <c r="AH16" s="54">
        <f t="shared" si="10"/>
        <v>0</v>
      </c>
      <c r="AI16" s="54">
        <f t="shared" si="11"/>
        <v>0</v>
      </c>
      <c r="AJ16" s="54">
        <f t="shared" si="12"/>
        <v>0</v>
      </c>
      <c r="AK16" s="54">
        <f t="shared" si="13"/>
        <v>7.5</v>
      </c>
      <c r="AL16" s="54">
        <f t="shared" si="14"/>
        <v>15</v>
      </c>
      <c r="AM16" s="183">
        <f t="shared" si="15"/>
        <v>34.5</v>
      </c>
      <c r="AN16" s="55" t="str">
        <f t="shared" si="16"/>
        <v>Martin N</v>
      </c>
    </row>
    <row r="17" spans="1:40">
      <c r="A17" s="17"/>
      <c r="B17" s="18" t="s">
        <v>116</v>
      </c>
      <c r="C17" s="22">
        <v>4</v>
      </c>
      <c r="D17" s="42">
        <v>3</v>
      </c>
      <c r="E17" s="42">
        <v>4</v>
      </c>
      <c r="F17" s="42">
        <v>5</v>
      </c>
      <c r="G17" s="42">
        <v>4</v>
      </c>
      <c r="H17" s="42">
        <v>3</v>
      </c>
      <c r="I17" s="42">
        <v>5</v>
      </c>
      <c r="J17" s="42">
        <v>3</v>
      </c>
      <c r="K17" s="42">
        <v>3</v>
      </c>
      <c r="L17" s="42">
        <v>3</v>
      </c>
      <c r="M17" s="42">
        <v>2</v>
      </c>
      <c r="N17" s="42">
        <v>4</v>
      </c>
      <c r="O17" s="42">
        <v>3</v>
      </c>
      <c r="P17" s="42">
        <v>5</v>
      </c>
      <c r="Q17" s="42">
        <v>4</v>
      </c>
      <c r="R17" s="42">
        <v>2</v>
      </c>
      <c r="S17" s="42">
        <v>4</v>
      </c>
      <c r="T17" s="67">
        <v>4</v>
      </c>
      <c r="U17" s="53">
        <f>IF(C17&lt;3,(60/COUNTIF(C5:C23,2)),0)</f>
        <v>0</v>
      </c>
      <c r="V17" s="54">
        <f>IF(D17&lt;3,(60/COUNTIF(D5:D23,2)),0)</f>
        <v>0</v>
      </c>
      <c r="W17" s="54">
        <f>IF(E17&lt;3,(60/COUNTIF(E5:E23,2)),0)</f>
        <v>0</v>
      </c>
      <c r="X17" s="54">
        <f t="shared" si="0"/>
        <v>0</v>
      </c>
      <c r="Y17" s="54">
        <f t="shared" si="1"/>
        <v>0</v>
      </c>
      <c r="Z17" s="54">
        <f t="shared" si="2"/>
        <v>0</v>
      </c>
      <c r="AA17" s="54">
        <f t="shared" si="3"/>
        <v>0</v>
      </c>
      <c r="AB17" s="54">
        <f t="shared" si="4"/>
        <v>0</v>
      </c>
      <c r="AC17" s="54">
        <f t="shared" si="5"/>
        <v>0</v>
      </c>
      <c r="AD17" s="54">
        <f t="shared" si="6"/>
        <v>0</v>
      </c>
      <c r="AE17" s="54">
        <f t="shared" si="7"/>
        <v>15</v>
      </c>
      <c r="AF17" s="54">
        <f t="shared" si="8"/>
        <v>0</v>
      </c>
      <c r="AG17" s="54">
        <f t="shared" si="9"/>
        <v>0</v>
      </c>
      <c r="AH17" s="54">
        <f t="shared" si="10"/>
        <v>0</v>
      </c>
      <c r="AI17" s="54">
        <f t="shared" si="11"/>
        <v>0</v>
      </c>
      <c r="AJ17" s="54">
        <f t="shared" si="12"/>
        <v>30</v>
      </c>
      <c r="AK17" s="54">
        <f t="shared" si="13"/>
        <v>0</v>
      </c>
      <c r="AL17" s="54">
        <f t="shared" si="14"/>
        <v>0</v>
      </c>
      <c r="AM17" s="183">
        <f t="shared" si="15"/>
        <v>45</v>
      </c>
      <c r="AN17" s="55" t="str">
        <f t="shared" si="16"/>
        <v>Mats Bøkkmann</v>
      </c>
    </row>
    <row r="18" spans="1:40">
      <c r="A18" s="17"/>
      <c r="B18" s="18" t="s">
        <v>9</v>
      </c>
      <c r="C18" s="22">
        <v>5</v>
      </c>
      <c r="D18" s="42">
        <v>3</v>
      </c>
      <c r="E18" s="42">
        <v>4</v>
      </c>
      <c r="F18" s="42">
        <v>4</v>
      </c>
      <c r="G18" s="42">
        <v>3</v>
      </c>
      <c r="H18" s="42">
        <v>3</v>
      </c>
      <c r="I18" s="42">
        <v>3</v>
      </c>
      <c r="J18" s="42">
        <v>4</v>
      </c>
      <c r="K18" s="42">
        <v>2</v>
      </c>
      <c r="L18" s="42">
        <v>2</v>
      </c>
      <c r="M18" s="42">
        <v>3</v>
      </c>
      <c r="N18" s="42">
        <v>4</v>
      </c>
      <c r="O18" s="42">
        <v>2</v>
      </c>
      <c r="P18" s="42">
        <v>3</v>
      </c>
      <c r="Q18" s="42">
        <v>3</v>
      </c>
      <c r="R18" s="42">
        <v>3</v>
      </c>
      <c r="S18" s="42">
        <v>3</v>
      </c>
      <c r="T18" s="67">
        <v>3</v>
      </c>
      <c r="U18" s="53">
        <f>IF(C18&lt;3,(60/COUNTIF(C5:C23,2)),0)</f>
        <v>0</v>
      </c>
      <c r="V18" s="54">
        <f>IF(D18&lt;3,(60/COUNTIF(D5:D23,2)),0)</f>
        <v>0</v>
      </c>
      <c r="W18" s="54">
        <f>IF(E18&lt;3,(60/COUNTIF(E5:E23,2)),0)</f>
        <v>0</v>
      </c>
      <c r="X18" s="54">
        <f t="shared" si="0"/>
        <v>0</v>
      </c>
      <c r="Y18" s="54">
        <f t="shared" si="1"/>
        <v>0</v>
      </c>
      <c r="Z18" s="54">
        <f t="shared" si="2"/>
        <v>0</v>
      </c>
      <c r="AA18" s="54">
        <f t="shared" si="3"/>
        <v>0</v>
      </c>
      <c r="AB18" s="54">
        <f t="shared" si="4"/>
        <v>0</v>
      </c>
      <c r="AC18" s="54">
        <f t="shared" si="5"/>
        <v>15</v>
      </c>
      <c r="AD18" s="54">
        <f t="shared" si="6"/>
        <v>15</v>
      </c>
      <c r="AE18" s="54">
        <f t="shared" si="7"/>
        <v>0</v>
      </c>
      <c r="AF18" s="54">
        <f t="shared" si="8"/>
        <v>0</v>
      </c>
      <c r="AG18" s="54">
        <f t="shared" si="9"/>
        <v>12</v>
      </c>
      <c r="AH18" s="54">
        <f t="shared" si="10"/>
        <v>5.4545454545454541</v>
      </c>
      <c r="AI18" s="54">
        <f t="shared" si="11"/>
        <v>0</v>
      </c>
      <c r="AJ18" s="54">
        <f t="shared" si="12"/>
        <v>0</v>
      </c>
      <c r="AK18" s="54">
        <f t="shared" si="13"/>
        <v>0</v>
      </c>
      <c r="AL18" s="54">
        <f t="shared" si="14"/>
        <v>0</v>
      </c>
      <c r="AM18" s="183">
        <f t="shared" si="15"/>
        <v>47.454545454545453</v>
      </c>
      <c r="AN18" s="55" t="str">
        <f t="shared" si="16"/>
        <v>Morten I</v>
      </c>
    </row>
    <row r="19" spans="1:40">
      <c r="A19" s="17"/>
      <c r="B19" s="18" t="s">
        <v>85</v>
      </c>
      <c r="C19" s="22">
        <v>3</v>
      </c>
      <c r="D19" s="42">
        <v>2</v>
      </c>
      <c r="E19" s="42">
        <v>4</v>
      </c>
      <c r="F19" s="42">
        <v>4</v>
      </c>
      <c r="G19" s="42">
        <v>3</v>
      </c>
      <c r="H19" s="42">
        <v>3</v>
      </c>
      <c r="I19" s="42">
        <v>4</v>
      </c>
      <c r="J19" s="42">
        <v>3</v>
      </c>
      <c r="K19" s="42">
        <v>3</v>
      </c>
      <c r="L19" s="42">
        <v>2</v>
      </c>
      <c r="M19" s="42">
        <v>3</v>
      </c>
      <c r="N19" s="42">
        <v>2</v>
      </c>
      <c r="O19" s="42">
        <v>3</v>
      </c>
      <c r="P19" s="42">
        <v>3</v>
      </c>
      <c r="Q19" s="42">
        <v>3</v>
      </c>
      <c r="R19" s="42">
        <v>3</v>
      </c>
      <c r="S19" s="42">
        <v>3</v>
      </c>
      <c r="T19" s="67">
        <v>4</v>
      </c>
      <c r="U19" s="53">
        <f>IF(C19&lt;3,(60/COUNTIF(C5:C23,2)),0)</f>
        <v>0</v>
      </c>
      <c r="V19" s="54">
        <f>IF(D19&lt;3,(60/COUNTIF(D5:D23,2)),0)</f>
        <v>12</v>
      </c>
      <c r="W19" s="54">
        <f>IF(E19&lt;3,(60/COUNTIF(E5:E23,2)),0)</f>
        <v>0</v>
      </c>
      <c r="X19" s="54">
        <f t="shared" si="0"/>
        <v>0</v>
      </c>
      <c r="Y19" s="54">
        <f t="shared" si="1"/>
        <v>0</v>
      </c>
      <c r="Z19" s="54">
        <f t="shared" si="2"/>
        <v>0</v>
      </c>
      <c r="AA19" s="54">
        <f t="shared" si="3"/>
        <v>0</v>
      </c>
      <c r="AB19" s="54">
        <f t="shared" si="4"/>
        <v>0</v>
      </c>
      <c r="AC19" s="54">
        <f t="shared" si="5"/>
        <v>0</v>
      </c>
      <c r="AD19" s="54">
        <f t="shared" si="6"/>
        <v>15</v>
      </c>
      <c r="AE19" s="54">
        <f t="shared" si="7"/>
        <v>0</v>
      </c>
      <c r="AF19" s="54">
        <f t="shared" si="8"/>
        <v>8.5714285714285712</v>
      </c>
      <c r="AG19" s="54">
        <f t="shared" si="9"/>
        <v>0</v>
      </c>
      <c r="AH19" s="54">
        <f t="shared" si="10"/>
        <v>5.4545454545454541</v>
      </c>
      <c r="AI19" s="54">
        <f t="shared" si="11"/>
        <v>0</v>
      </c>
      <c r="AJ19" s="54">
        <f t="shared" si="12"/>
        <v>0</v>
      </c>
      <c r="AK19" s="54">
        <f t="shared" si="13"/>
        <v>0</v>
      </c>
      <c r="AL19" s="54">
        <f t="shared" si="14"/>
        <v>0</v>
      </c>
      <c r="AM19" s="183">
        <f t="shared" si="15"/>
        <v>41.025974025974023</v>
      </c>
      <c r="AN19" s="55" t="str">
        <f t="shared" si="16"/>
        <v>Morten S</v>
      </c>
    </row>
    <row r="20" spans="1:40">
      <c r="A20" s="17"/>
      <c r="B20" s="18" t="s">
        <v>14</v>
      </c>
      <c r="C20" s="22">
        <v>4</v>
      </c>
      <c r="D20" s="42">
        <v>4</v>
      </c>
      <c r="E20" s="42">
        <v>5</v>
      </c>
      <c r="F20" s="42">
        <v>5</v>
      </c>
      <c r="G20" s="42">
        <v>3</v>
      </c>
      <c r="H20" s="42">
        <v>2</v>
      </c>
      <c r="I20" s="42">
        <v>7</v>
      </c>
      <c r="J20" s="42">
        <v>5</v>
      </c>
      <c r="K20" s="42">
        <v>4</v>
      </c>
      <c r="L20" s="42">
        <v>3</v>
      </c>
      <c r="M20" s="42">
        <v>2</v>
      </c>
      <c r="N20" s="42">
        <v>3</v>
      </c>
      <c r="O20" s="42">
        <v>3</v>
      </c>
      <c r="P20" s="42">
        <v>5</v>
      </c>
      <c r="Q20" s="42">
        <v>6</v>
      </c>
      <c r="R20" s="42">
        <v>3</v>
      </c>
      <c r="S20" s="42">
        <v>2</v>
      </c>
      <c r="T20" s="67">
        <v>4</v>
      </c>
      <c r="U20" s="53">
        <f>IF(C20&lt;3,(60/COUNTIF(C5:C23,2)),0)</f>
        <v>0</v>
      </c>
      <c r="V20" s="54">
        <f>IF(D20&lt;3,(60/COUNTIF(D5:D23,2)),0)</f>
        <v>0</v>
      </c>
      <c r="W20" s="54">
        <f>IF(E20&lt;3,(60/COUNTIF(E5:E23,2)),0)</f>
        <v>0</v>
      </c>
      <c r="X20" s="54">
        <f t="shared" si="0"/>
        <v>0</v>
      </c>
      <c r="Y20" s="54">
        <f t="shared" si="1"/>
        <v>0</v>
      </c>
      <c r="Z20" s="54">
        <f t="shared" si="2"/>
        <v>15</v>
      </c>
      <c r="AA20" s="54">
        <f t="shared" si="3"/>
        <v>0</v>
      </c>
      <c r="AB20" s="54">
        <f t="shared" si="4"/>
        <v>0</v>
      </c>
      <c r="AC20" s="54">
        <f t="shared" si="5"/>
        <v>0</v>
      </c>
      <c r="AD20" s="54">
        <f t="shared" si="6"/>
        <v>0</v>
      </c>
      <c r="AE20" s="54">
        <f t="shared" si="7"/>
        <v>15</v>
      </c>
      <c r="AF20" s="54">
        <f t="shared" si="8"/>
        <v>0</v>
      </c>
      <c r="AG20" s="54">
        <f t="shared" si="9"/>
        <v>0</v>
      </c>
      <c r="AH20" s="54">
        <f t="shared" si="10"/>
        <v>0</v>
      </c>
      <c r="AI20" s="54">
        <f t="shared" si="11"/>
        <v>0</v>
      </c>
      <c r="AJ20" s="54">
        <f t="shared" si="12"/>
        <v>0</v>
      </c>
      <c r="AK20" s="54">
        <f t="shared" si="13"/>
        <v>7.5</v>
      </c>
      <c r="AL20" s="54">
        <f t="shared" si="14"/>
        <v>0</v>
      </c>
      <c r="AM20" s="183">
        <f t="shared" si="15"/>
        <v>37.5</v>
      </c>
      <c r="AN20" s="55" t="str">
        <f t="shared" si="16"/>
        <v>Per Marius</v>
      </c>
    </row>
    <row r="21" spans="1:40">
      <c r="A21" s="17"/>
      <c r="B21" s="18" t="s">
        <v>97</v>
      </c>
      <c r="C21" s="22">
        <v>4</v>
      </c>
      <c r="D21" s="42">
        <v>4</v>
      </c>
      <c r="E21" s="42">
        <v>5</v>
      </c>
      <c r="F21" s="42">
        <v>8</v>
      </c>
      <c r="G21" s="42">
        <v>4</v>
      </c>
      <c r="H21" s="42">
        <v>3</v>
      </c>
      <c r="I21" s="42">
        <v>6</v>
      </c>
      <c r="J21" s="42">
        <v>4</v>
      </c>
      <c r="K21" s="42">
        <v>4</v>
      </c>
      <c r="L21" s="42">
        <v>3</v>
      </c>
      <c r="M21" s="42">
        <v>4</v>
      </c>
      <c r="N21" s="42">
        <v>3</v>
      </c>
      <c r="O21" s="42">
        <v>3</v>
      </c>
      <c r="P21" s="42">
        <v>6</v>
      </c>
      <c r="Q21" s="42">
        <v>4</v>
      </c>
      <c r="R21" s="42">
        <v>4</v>
      </c>
      <c r="S21" s="42">
        <v>4</v>
      </c>
      <c r="T21" s="67">
        <v>4</v>
      </c>
      <c r="U21" s="53">
        <f>IF(C21&lt;3,(60/COUNTIF(C5:C23,2)),0)</f>
        <v>0</v>
      </c>
      <c r="V21" s="54">
        <f>IF(D21&lt;3,(60/COUNTIF(D5:D23,2)),0)</f>
        <v>0</v>
      </c>
      <c r="W21" s="54">
        <f>IF(E21&lt;3,(60/COUNTIF(E5:E23,2)),0)</f>
        <v>0</v>
      </c>
      <c r="X21" s="54">
        <f t="shared" si="0"/>
        <v>0</v>
      </c>
      <c r="Y21" s="54">
        <f t="shared" si="1"/>
        <v>0</v>
      </c>
      <c r="Z21" s="54">
        <f t="shared" si="2"/>
        <v>0</v>
      </c>
      <c r="AA21" s="54">
        <f t="shared" si="3"/>
        <v>0</v>
      </c>
      <c r="AB21" s="54">
        <f t="shared" si="4"/>
        <v>0</v>
      </c>
      <c r="AC21" s="54">
        <f t="shared" si="5"/>
        <v>0</v>
      </c>
      <c r="AD21" s="54">
        <f t="shared" si="6"/>
        <v>0</v>
      </c>
      <c r="AE21" s="54">
        <f t="shared" si="7"/>
        <v>0</v>
      </c>
      <c r="AF21" s="54">
        <f t="shared" si="8"/>
        <v>0</v>
      </c>
      <c r="AG21" s="54">
        <f t="shared" si="9"/>
        <v>0</v>
      </c>
      <c r="AH21" s="54">
        <f t="shared" si="10"/>
        <v>0</v>
      </c>
      <c r="AI21" s="54">
        <f t="shared" si="11"/>
        <v>0</v>
      </c>
      <c r="AJ21" s="54">
        <f t="shared" si="12"/>
        <v>0</v>
      </c>
      <c r="AK21" s="54">
        <f t="shared" si="13"/>
        <v>0</v>
      </c>
      <c r="AL21" s="54">
        <f t="shared" si="14"/>
        <v>0</v>
      </c>
      <c r="AM21" s="183">
        <f t="shared" si="15"/>
        <v>0</v>
      </c>
      <c r="AN21" s="55" t="str">
        <f t="shared" si="16"/>
        <v>Tone Svanhild</v>
      </c>
    </row>
    <row r="22" spans="1:40">
      <c r="A22" s="17"/>
      <c r="B22" s="18" t="s">
        <v>92</v>
      </c>
      <c r="C22" s="22">
        <v>3</v>
      </c>
      <c r="D22" s="42">
        <v>3</v>
      </c>
      <c r="E22" s="42">
        <v>3</v>
      </c>
      <c r="F22" s="42">
        <v>4</v>
      </c>
      <c r="G22" s="42">
        <v>4</v>
      </c>
      <c r="H22" s="42">
        <v>3</v>
      </c>
      <c r="I22" s="42">
        <v>3</v>
      </c>
      <c r="J22" s="42">
        <v>4</v>
      </c>
      <c r="K22" s="42">
        <v>4</v>
      </c>
      <c r="L22" s="42">
        <v>4</v>
      </c>
      <c r="M22" s="42">
        <v>3</v>
      </c>
      <c r="N22" s="42">
        <v>4</v>
      </c>
      <c r="O22" s="42">
        <v>4</v>
      </c>
      <c r="P22" s="42">
        <v>2</v>
      </c>
      <c r="Q22" s="42">
        <v>4</v>
      </c>
      <c r="R22" s="42">
        <v>3</v>
      </c>
      <c r="S22" s="42">
        <v>3</v>
      </c>
      <c r="T22" s="67">
        <v>2</v>
      </c>
      <c r="U22" s="53">
        <f>IF(C22&lt;3,(60/COUNTIF(C5:C23,2)),0)</f>
        <v>0</v>
      </c>
      <c r="V22" s="54">
        <f>IF(D22&lt;3,(60/COUNTIF(D5:D23,2)),0)</f>
        <v>0</v>
      </c>
      <c r="W22" s="54">
        <f>IF(E22&lt;3,(60/COUNTIF(E5:E23,2)),0)</f>
        <v>0</v>
      </c>
      <c r="X22" s="54">
        <f t="shared" si="0"/>
        <v>0</v>
      </c>
      <c r="Y22" s="54">
        <f t="shared" si="1"/>
        <v>0</v>
      </c>
      <c r="Z22" s="54">
        <f t="shared" si="2"/>
        <v>0</v>
      </c>
      <c r="AA22" s="54">
        <f t="shared" si="3"/>
        <v>0</v>
      </c>
      <c r="AB22" s="54">
        <f t="shared" si="4"/>
        <v>0</v>
      </c>
      <c r="AC22" s="54">
        <f t="shared" si="5"/>
        <v>0</v>
      </c>
      <c r="AD22" s="54">
        <f t="shared" si="6"/>
        <v>0</v>
      </c>
      <c r="AE22" s="54">
        <f t="shared" si="7"/>
        <v>0</v>
      </c>
      <c r="AF22" s="54">
        <f t="shared" si="8"/>
        <v>0</v>
      </c>
      <c r="AG22" s="54">
        <f t="shared" si="9"/>
        <v>0</v>
      </c>
      <c r="AH22" s="54">
        <f t="shared" si="10"/>
        <v>5.4545454545454541</v>
      </c>
      <c r="AI22" s="54">
        <f t="shared" si="11"/>
        <v>0</v>
      </c>
      <c r="AJ22" s="54">
        <f t="shared" si="12"/>
        <v>0</v>
      </c>
      <c r="AK22" s="54">
        <f t="shared" si="13"/>
        <v>0</v>
      </c>
      <c r="AL22" s="54">
        <f t="shared" si="14"/>
        <v>15</v>
      </c>
      <c r="AM22" s="183">
        <f t="shared" si="15"/>
        <v>20.454545454545453</v>
      </c>
      <c r="AN22" s="55" t="str">
        <f t="shared" si="16"/>
        <v>Tor Erik I</v>
      </c>
    </row>
    <row r="23" spans="1:40">
      <c r="A23" s="17"/>
      <c r="B23" s="18" t="s">
        <v>29</v>
      </c>
      <c r="C23" s="22">
        <v>4</v>
      </c>
      <c r="D23" s="42">
        <v>2</v>
      </c>
      <c r="E23" s="42">
        <v>4</v>
      </c>
      <c r="F23" s="42">
        <v>5</v>
      </c>
      <c r="G23" s="42">
        <v>3</v>
      </c>
      <c r="H23" s="42">
        <v>2</v>
      </c>
      <c r="I23" s="42">
        <v>4</v>
      </c>
      <c r="J23" s="42">
        <v>3</v>
      </c>
      <c r="K23" s="42">
        <v>3</v>
      </c>
      <c r="L23" s="42">
        <v>4</v>
      </c>
      <c r="M23" s="42">
        <v>4</v>
      </c>
      <c r="N23" s="42">
        <v>3</v>
      </c>
      <c r="O23" s="42">
        <v>2</v>
      </c>
      <c r="P23" s="42">
        <v>4</v>
      </c>
      <c r="Q23" s="42">
        <v>3</v>
      </c>
      <c r="R23" s="42">
        <v>3</v>
      </c>
      <c r="S23" s="42">
        <v>2</v>
      </c>
      <c r="T23" s="67">
        <v>2</v>
      </c>
      <c r="U23" s="53">
        <f>IF(C23&lt;3,(60/COUNTIF(C5:C23,2)),0)</f>
        <v>0</v>
      </c>
      <c r="V23" s="54">
        <f>IF(D23&lt;3,(60/COUNTIF(D5:D23,2)),0)</f>
        <v>12</v>
      </c>
      <c r="W23" s="54">
        <f>IF(E23&lt;3,(60/COUNTIF(E5:E23,2)),0)</f>
        <v>0</v>
      </c>
      <c r="X23" s="54">
        <f t="shared" si="0"/>
        <v>0</v>
      </c>
      <c r="Y23" s="54">
        <f t="shared" si="1"/>
        <v>0</v>
      </c>
      <c r="Z23" s="54">
        <f t="shared" si="2"/>
        <v>15</v>
      </c>
      <c r="AA23" s="54">
        <f t="shared" si="3"/>
        <v>0</v>
      </c>
      <c r="AB23" s="54">
        <f t="shared" si="4"/>
        <v>0</v>
      </c>
      <c r="AC23" s="54">
        <f t="shared" si="5"/>
        <v>0</v>
      </c>
      <c r="AD23" s="54">
        <f t="shared" si="6"/>
        <v>0</v>
      </c>
      <c r="AE23" s="54">
        <f t="shared" si="7"/>
        <v>0</v>
      </c>
      <c r="AF23" s="54">
        <f t="shared" si="8"/>
        <v>0</v>
      </c>
      <c r="AG23" s="54">
        <f t="shared" si="9"/>
        <v>12</v>
      </c>
      <c r="AH23" s="57">
        <f t="shared" si="10"/>
        <v>0</v>
      </c>
      <c r="AI23" s="54">
        <f t="shared" si="11"/>
        <v>0</v>
      </c>
      <c r="AJ23" s="54">
        <f t="shared" si="12"/>
        <v>0</v>
      </c>
      <c r="AK23" s="54">
        <f t="shared" si="13"/>
        <v>7.5</v>
      </c>
      <c r="AL23" s="54">
        <f t="shared" si="14"/>
        <v>15</v>
      </c>
      <c r="AM23" s="183">
        <f t="shared" si="15"/>
        <v>61.5</v>
      </c>
      <c r="AN23" s="55" t="str">
        <f t="shared" si="16"/>
        <v>Yuri Z</v>
      </c>
    </row>
    <row r="24" spans="1:40">
      <c r="A24" s="39">
        <v>39925</v>
      </c>
      <c r="B24" s="15" t="s">
        <v>37</v>
      </c>
      <c r="C24" s="20">
        <v>3</v>
      </c>
      <c r="D24" s="41">
        <v>3</v>
      </c>
      <c r="E24" s="41">
        <v>4</v>
      </c>
      <c r="F24" s="41">
        <v>4</v>
      </c>
      <c r="G24" s="41">
        <v>3</v>
      </c>
      <c r="H24" s="41">
        <v>2</v>
      </c>
      <c r="I24" s="41">
        <v>4</v>
      </c>
      <c r="J24" s="41">
        <v>2</v>
      </c>
      <c r="K24" s="41">
        <v>3</v>
      </c>
      <c r="L24" s="41">
        <v>3</v>
      </c>
      <c r="M24" s="41">
        <v>2</v>
      </c>
      <c r="N24" s="41">
        <v>2</v>
      </c>
      <c r="O24" s="41">
        <v>3</v>
      </c>
      <c r="P24" s="41">
        <v>4</v>
      </c>
      <c r="Q24" s="41">
        <v>3</v>
      </c>
      <c r="R24" s="41">
        <v>2</v>
      </c>
      <c r="S24" s="41">
        <v>3</v>
      </c>
      <c r="T24" s="66">
        <v>3</v>
      </c>
      <c r="U24" s="50">
        <f>IF(C24&lt;3,(60/COUNTIF(C24:C54,2)),0)</f>
        <v>0</v>
      </c>
      <c r="V24" s="51">
        <f>IF(D24&lt;3,(60/COUNTIF(D24:D54,2)),0)</f>
        <v>0</v>
      </c>
      <c r="W24" s="51">
        <f>IF(E24&lt;3,(60/COUNTIF(E24:E54,2)),0)</f>
        <v>0</v>
      </c>
      <c r="X24" s="51">
        <f>IF(F24&lt;4,(60/COUNTIF($F$24:$F$54,3)),0)</f>
        <v>0</v>
      </c>
      <c r="Y24" s="51">
        <f>IF(G24&lt;3,(60/COUNTIF($G$24:$G$54,2)),0)</f>
        <v>0</v>
      </c>
      <c r="Z24" s="51">
        <f>IF(H24&lt;3,(60/COUNTIF($H$24:$H$54,2)),0)</f>
        <v>6.666666666666667</v>
      </c>
      <c r="AA24" s="51">
        <f>IF(I24&lt;3,(60/COUNTIF($I$24:$I$54,2)),0)</f>
        <v>0</v>
      </c>
      <c r="AB24" s="51">
        <f>IF(J24&lt;3,(60/COUNTIF($J$24:$J$54,2)),0)</f>
        <v>8.5714285714285712</v>
      </c>
      <c r="AC24" s="51">
        <f>IF(K24&lt;3,(60/COUNTIF($K$24:$K$54,2)),0)</f>
        <v>0</v>
      </c>
      <c r="AD24" s="51">
        <f>IF(L24&lt;3,(60/COUNTIF($L$24:$L$54,2)),0)</f>
        <v>0</v>
      </c>
      <c r="AE24" s="51">
        <f>IF(M24&lt;3,(60/COUNTIF($M$24:$M$54,2)),0)</f>
        <v>6</v>
      </c>
      <c r="AF24" s="51">
        <f>IF(N24&lt;3,(60/COUNTIF($N$24:$N$54,2)),0)</f>
        <v>5.4545454545454541</v>
      </c>
      <c r="AG24" s="51">
        <f>IF(O24&lt;3,(60/COUNTIF($O$24:$O$54,2)),0)</f>
        <v>0</v>
      </c>
      <c r="AH24" s="54">
        <f>IF(P24&lt;4,(60/COUNTIF($P$24:$P$54,3)),0)</f>
        <v>0</v>
      </c>
      <c r="AI24" s="51">
        <f>IF(Q24&lt;3,(60/COUNTIF($Q$24:$Q$54,2)),0)</f>
        <v>0</v>
      </c>
      <c r="AJ24" s="51">
        <f>IF(R24&lt;3,(60/COUNTIF($R$24:$R$54,2)),0)</f>
        <v>12</v>
      </c>
      <c r="AK24" s="51">
        <f>IF(S24&lt;3,(60/COUNTIF($S$24:$S$54,2)),0)</f>
        <v>0</v>
      </c>
      <c r="AL24" s="51">
        <f>IF(T24&lt;3,(60/COUNTIF($T$24:$T$54,2)),0)</f>
        <v>0</v>
      </c>
      <c r="AM24" s="182">
        <f t="shared" si="15"/>
        <v>38.692640692640694</v>
      </c>
      <c r="AN24" s="52" t="str">
        <f t="shared" si="16"/>
        <v>Anders A</v>
      </c>
    </row>
    <row r="25" spans="1:40">
      <c r="A25" s="17"/>
      <c r="B25" s="18" t="s">
        <v>52</v>
      </c>
      <c r="C25" s="22">
        <v>4</v>
      </c>
      <c r="D25" s="42">
        <v>3</v>
      </c>
      <c r="E25" s="42">
        <v>3</v>
      </c>
      <c r="F25" s="42">
        <v>5</v>
      </c>
      <c r="G25" s="42">
        <v>3</v>
      </c>
      <c r="H25" s="42">
        <v>3</v>
      </c>
      <c r="I25" s="42">
        <v>4</v>
      </c>
      <c r="J25" s="42">
        <v>2</v>
      </c>
      <c r="K25" s="42">
        <v>2</v>
      </c>
      <c r="L25" s="42">
        <v>2</v>
      </c>
      <c r="M25" s="42">
        <v>3</v>
      </c>
      <c r="N25" s="42">
        <v>2</v>
      </c>
      <c r="O25" s="42">
        <v>2</v>
      </c>
      <c r="P25" s="42">
        <v>3</v>
      </c>
      <c r="Q25" s="42">
        <v>3</v>
      </c>
      <c r="R25" s="42">
        <v>3</v>
      </c>
      <c r="S25" s="42">
        <v>3</v>
      </c>
      <c r="T25" s="67">
        <v>3</v>
      </c>
      <c r="U25" s="53">
        <f>IF(C25&lt;3,(60/COUNTIF(C24:C54,2)),0)</f>
        <v>0</v>
      </c>
      <c r="V25" s="54">
        <f>IF(D25&lt;3,(60/COUNTIF(D24:D54,2)),0)</f>
        <v>0</v>
      </c>
      <c r="W25" s="54">
        <f>IF(E25&lt;3,(60/COUNTIF(E24:E54,2)),0)</f>
        <v>0</v>
      </c>
      <c r="X25" s="54">
        <f t="shared" ref="X25:X54" si="17">IF(F25&lt;4,(60/COUNTIF($F$24:$F$54,3)),0)</f>
        <v>0</v>
      </c>
      <c r="Y25" s="54">
        <f t="shared" ref="Y25:Y54" si="18">IF(G25&lt;3,(60/COUNTIF($G$24:$G$54,2)),0)</f>
        <v>0</v>
      </c>
      <c r="Z25" s="54">
        <f t="shared" ref="Z25:Z54" si="19">IF(H25&lt;3,(60/COUNTIF($H$24:$H$54,2)),0)</f>
        <v>0</v>
      </c>
      <c r="AA25" s="54">
        <f t="shared" ref="AA25:AA54" si="20">IF(I25&lt;3,(60/COUNTIF($I$24:$I$54,2)),0)</f>
        <v>0</v>
      </c>
      <c r="AB25" s="54">
        <f t="shared" ref="AB25:AB54" si="21">IF(J25&lt;3,(60/COUNTIF($J$24:$J$54,2)),0)</f>
        <v>8.5714285714285712</v>
      </c>
      <c r="AC25" s="54">
        <f t="shared" ref="AC25:AC54" si="22">IF(K25&lt;3,(60/COUNTIF($K$24:$K$54,2)),0)</f>
        <v>10</v>
      </c>
      <c r="AD25" s="54">
        <f t="shared" ref="AD25:AD54" si="23">IF(L25&lt;3,(60/COUNTIF($L$24:$L$54,2)),0)</f>
        <v>8.5714285714285712</v>
      </c>
      <c r="AE25" s="54">
        <f t="shared" ref="AE25:AE54" si="24">IF(M25&lt;3,(60/COUNTIF($M$24:$M$54,2)),0)</f>
        <v>0</v>
      </c>
      <c r="AF25" s="54">
        <f t="shared" ref="AF25:AF54" si="25">IF(N25&lt;3,(60/COUNTIF($N$24:$N$54,2)),0)</f>
        <v>5.4545454545454541</v>
      </c>
      <c r="AG25" s="54">
        <f t="shared" ref="AG25:AG54" si="26">IF(O25&lt;3,(60/COUNTIF($O$24:$O$54,2)),0)</f>
        <v>4.615384615384615</v>
      </c>
      <c r="AH25" s="54">
        <f t="shared" ref="AH25:AH54" si="27">IF(P25&lt;4,(60/COUNTIF($P$24:$P$54,3)),0)</f>
        <v>8.5714285714285712</v>
      </c>
      <c r="AI25" s="54">
        <f t="shared" ref="AI25:AI54" si="28">IF(Q25&lt;3,(60/COUNTIF($Q$24:$Q$54,2)),0)</f>
        <v>0</v>
      </c>
      <c r="AJ25" s="54">
        <f t="shared" ref="AJ25:AJ54" si="29">IF(R25&lt;3,(60/COUNTIF($R$24:$R$54,2)),0)</f>
        <v>0</v>
      </c>
      <c r="AK25" s="54">
        <f t="shared" ref="AK25:AK54" si="30">IF(S25&lt;3,(60/COUNTIF($S$24:$S$54,2)),0)</f>
        <v>0</v>
      </c>
      <c r="AL25" s="54">
        <f t="shared" ref="AL25:AL54" si="31">IF(T25&lt;3,(60/COUNTIF($T$24:$T$54,2)),0)</f>
        <v>0</v>
      </c>
      <c r="AM25" s="183">
        <f t="shared" si="15"/>
        <v>45.784215784215775</v>
      </c>
      <c r="AN25" s="55" t="str">
        <f t="shared" si="16"/>
        <v>Anders Derkum</v>
      </c>
    </row>
    <row r="26" spans="1:40">
      <c r="A26" s="17"/>
      <c r="B26" s="18" t="s">
        <v>10</v>
      </c>
      <c r="C26" s="22">
        <v>5</v>
      </c>
      <c r="D26" s="42">
        <v>3</v>
      </c>
      <c r="E26" s="42">
        <v>4</v>
      </c>
      <c r="F26" s="42">
        <v>5</v>
      </c>
      <c r="G26" s="42">
        <v>4</v>
      </c>
      <c r="H26" s="42">
        <v>2</v>
      </c>
      <c r="I26" s="42">
        <v>4</v>
      </c>
      <c r="J26" s="42">
        <v>3</v>
      </c>
      <c r="K26" s="42">
        <v>3</v>
      </c>
      <c r="L26" s="42">
        <v>3</v>
      </c>
      <c r="M26" s="42">
        <v>4</v>
      </c>
      <c r="N26" s="42">
        <v>3</v>
      </c>
      <c r="O26" s="42">
        <v>3</v>
      </c>
      <c r="P26" s="42">
        <v>4</v>
      </c>
      <c r="Q26" s="42">
        <v>3</v>
      </c>
      <c r="R26" s="42">
        <v>3</v>
      </c>
      <c r="S26" s="42">
        <v>3</v>
      </c>
      <c r="T26" s="67">
        <v>2</v>
      </c>
      <c r="U26" s="53">
        <f>IF(C26&lt;3,(60/COUNTIF(C24:C54,2)),0)</f>
        <v>0</v>
      </c>
      <c r="V26" s="54">
        <f>IF(D26&lt;3,(60/COUNTIF(D24:D54,2)),0)</f>
        <v>0</v>
      </c>
      <c r="W26" s="54">
        <f>IF(E26&lt;3,(60/COUNTIF(E24:E54,2)),0)</f>
        <v>0</v>
      </c>
      <c r="X26" s="54">
        <f t="shared" si="17"/>
        <v>0</v>
      </c>
      <c r="Y26" s="54">
        <f t="shared" si="18"/>
        <v>0</v>
      </c>
      <c r="Z26" s="54">
        <f t="shared" si="19"/>
        <v>6.666666666666667</v>
      </c>
      <c r="AA26" s="54">
        <f t="shared" si="20"/>
        <v>0</v>
      </c>
      <c r="AB26" s="54">
        <f t="shared" si="21"/>
        <v>0</v>
      </c>
      <c r="AC26" s="54">
        <f t="shared" si="22"/>
        <v>0</v>
      </c>
      <c r="AD26" s="54">
        <f t="shared" si="23"/>
        <v>0</v>
      </c>
      <c r="AE26" s="54">
        <f t="shared" si="24"/>
        <v>0</v>
      </c>
      <c r="AF26" s="54">
        <f t="shared" si="25"/>
        <v>0</v>
      </c>
      <c r="AG26" s="54">
        <f t="shared" si="26"/>
        <v>0</v>
      </c>
      <c r="AH26" s="54">
        <f t="shared" si="27"/>
        <v>0</v>
      </c>
      <c r="AI26" s="54">
        <f t="shared" si="28"/>
        <v>0</v>
      </c>
      <c r="AJ26" s="54">
        <f t="shared" si="29"/>
        <v>0</v>
      </c>
      <c r="AK26" s="54">
        <f t="shared" si="30"/>
        <v>0</v>
      </c>
      <c r="AL26" s="54">
        <f t="shared" si="31"/>
        <v>20</v>
      </c>
      <c r="AM26" s="183">
        <f t="shared" si="15"/>
        <v>26.666666666666668</v>
      </c>
      <c r="AN26" s="55" t="str">
        <f t="shared" si="16"/>
        <v>Arne F</v>
      </c>
    </row>
    <row r="27" spans="1:40">
      <c r="A27" s="17"/>
      <c r="B27" s="18" t="s">
        <v>69</v>
      </c>
      <c r="C27" s="22">
        <v>4</v>
      </c>
      <c r="D27" s="42">
        <v>3</v>
      </c>
      <c r="E27" s="42">
        <v>3</v>
      </c>
      <c r="F27" s="42">
        <v>5</v>
      </c>
      <c r="G27" s="42">
        <v>3</v>
      </c>
      <c r="H27" s="42">
        <v>2</v>
      </c>
      <c r="I27" s="42">
        <v>5</v>
      </c>
      <c r="J27" s="42">
        <v>4</v>
      </c>
      <c r="K27" s="42">
        <v>3</v>
      </c>
      <c r="L27" s="42">
        <v>4</v>
      </c>
      <c r="M27" s="42">
        <v>2</v>
      </c>
      <c r="N27" s="42">
        <v>2</v>
      </c>
      <c r="O27" s="42">
        <v>2</v>
      </c>
      <c r="P27" s="42">
        <v>4</v>
      </c>
      <c r="Q27" s="42">
        <v>3</v>
      </c>
      <c r="R27" s="42">
        <v>3</v>
      </c>
      <c r="S27" s="42">
        <v>3</v>
      </c>
      <c r="T27" s="67">
        <v>3</v>
      </c>
      <c r="U27" s="53">
        <f>IF(C27&lt;3,(60/COUNTIF(C24:C54,2)),0)</f>
        <v>0</v>
      </c>
      <c r="V27" s="54">
        <f>IF(D27&lt;3,(60/COUNTIF(D24:D54,2)),0)</f>
        <v>0</v>
      </c>
      <c r="W27" s="54">
        <f>IF(E27&lt;3,(60/COUNTIF(E24:E54,2)),0)</f>
        <v>0</v>
      </c>
      <c r="X27" s="54">
        <f t="shared" si="17"/>
        <v>0</v>
      </c>
      <c r="Y27" s="54">
        <f t="shared" si="18"/>
        <v>0</v>
      </c>
      <c r="Z27" s="54">
        <f t="shared" si="19"/>
        <v>6.666666666666667</v>
      </c>
      <c r="AA27" s="54">
        <f t="shared" si="20"/>
        <v>0</v>
      </c>
      <c r="AB27" s="54">
        <f t="shared" si="21"/>
        <v>0</v>
      </c>
      <c r="AC27" s="54">
        <f t="shared" si="22"/>
        <v>0</v>
      </c>
      <c r="AD27" s="54">
        <f t="shared" si="23"/>
        <v>0</v>
      </c>
      <c r="AE27" s="54">
        <f t="shared" si="24"/>
        <v>6</v>
      </c>
      <c r="AF27" s="54">
        <f t="shared" si="25"/>
        <v>5.4545454545454541</v>
      </c>
      <c r="AG27" s="54">
        <f t="shared" si="26"/>
        <v>4.615384615384615</v>
      </c>
      <c r="AH27" s="54">
        <f t="shared" si="27"/>
        <v>0</v>
      </c>
      <c r="AI27" s="54">
        <f t="shared" si="28"/>
        <v>0</v>
      </c>
      <c r="AJ27" s="54">
        <f t="shared" si="29"/>
        <v>0</v>
      </c>
      <c r="AK27" s="54">
        <f t="shared" si="30"/>
        <v>0</v>
      </c>
      <c r="AL27" s="54">
        <f t="shared" si="31"/>
        <v>0</v>
      </c>
      <c r="AM27" s="183">
        <f t="shared" si="15"/>
        <v>22.736596736596738</v>
      </c>
      <c r="AN27" s="55" t="str">
        <f t="shared" si="16"/>
        <v>Asgeir S</v>
      </c>
    </row>
    <row r="28" spans="1:40">
      <c r="A28" s="17"/>
      <c r="B28" s="18" t="s">
        <v>91</v>
      </c>
      <c r="C28" s="22">
        <v>4</v>
      </c>
      <c r="D28" s="42">
        <v>2</v>
      </c>
      <c r="E28" s="42">
        <v>3</v>
      </c>
      <c r="F28" s="42">
        <v>3</v>
      </c>
      <c r="G28" s="42">
        <v>3</v>
      </c>
      <c r="H28" s="42">
        <v>2</v>
      </c>
      <c r="I28" s="42">
        <v>4</v>
      </c>
      <c r="J28" s="42">
        <v>2</v>
      </c>
      <c r="K28" s="42">
        <v>2</v>
      </c>
      <c r="L28" s="42">
        <v>3</v>
      </c>
      <c r="M28" s="42">
        <v>2</v>
      </c>
      <c r="N28" s="42">
        <v>3</v>
      </c>
      <c r="O28" s="42">
        <v>2</v>
      </c>
      <c r="P28" s="42">
        <v>4</v>
      </c>
      <c r="Q28" s="42">
        <v>3</v>
      </c>
      <c r="R28" s="42">
        <v>2</v>
      </c>
      <c r="S28" s="42">
        <v>3</v>
      </c>
      <c r="T28" s="67">
        <v>3</v>
      </c>
      <c r="U28" s="53">
        <f>IF(C28&lt;3,(60/COUNTIF(C24:C54,2)),0)</f>
        <v>0</v>
      </c>
      <c r="V28" s="54">
        <f>IF(D28&lt;3,(60/COUNTIF(D24:D54,2)),0)</f>
        <v>5.4545454545454541</v>
      </c>
      <c r="W28" s="54">
        <f>IF(E28&lt;3,(60/COUNTIF(E24:E54,2)),0)</f>
        <v>0</v>
      </c>
      <c r="X28" s="54">
        <f t="shared" si="17"/>
        <v>20</v>
      </c>
      <c r="Y28" s="54">
        <f t="shared" si="18"/>
        <v>0</v>
      </c>
      <c r="Z28" s="54">
        <f t="shared" si="19"/>
        <v>6.666666666666667</v>
      </c>
      <c r="AA28" s="54">
        <f t="shared" si="20"/>
        <v>0</v>
      </c>
      <c r="AB28" s="54">
        <f t="shared" si="21"/>
        <v>8.5714285714285712</v>
      </c>
      <c r="AC28" s="54">
        <f t="shared" si="22"/>
        <v>10</v>
      </c>
      <c r="AD28" s="54">
        <f t="shared" si="23"/>
        <v>0</v>
      </c>
      <c r="AE28" s="54">
        <f t="shared" si="24"/>
        <v>6</v>
      </c>
      <c r="AF28" s="54">
        <f t="shared" si="25"/>
        <v>0</v>
      </c>
      <c r="AG28" s="54">
        <f t="shared" si="26"/>
        <v>4.615384615384615</v>
      </c>
      <c r="AH28" s="54">
        <f t="shared" si="27"/>
        <v>0</v>
      </c>
      <c r="AI28" s="54">
        <f t="shared" si="28"/>
        <v>0</v>
      </c>
      <c r="AJ28" s="54">
        <f t="shared" si="29"/>
        <v>12</v>
      </c>
      <c r="AK28" s="54">
        <f t="shared" si="30"/>
        <v>0</v>
      </c>
      <c r="AL28" s="54">
        <f t="shared" si="31"/>
        <v>0</v>
      </c>
      <c r="AM28" s="183">
        <f t="shared" si="15"/>
        <v>73.308025308025293</v>
      </c>
      <c r="AN28" s="55" t="str">
        <f t="shared" si="16"/>
        <v>Carlos Rio</v>
      </c>
    </row>
    <row r="29" spans="1:40">
      <c r="A29" s="17"/>
      <c r="B29" s="18" t="s">
        <v>112</v>
      </c>
      <c r="C29" s="22">
        <v>4</v>
      </c>
      <c r="D29" s="42">
        <v>3</v>
      </c>
      <c r="E29" s="42">
        <v>6</v>
      </c>
      <c r="F29" s="42">
        <v>5</v>
      </c>
      <c r="G29" s="42">
        <v>4</v>
      </c>
      <c r="H29" s="42">
        <v>5</v>
      </c>
      <c r="I29" s="42">
        <v>8</v>
      </c>
      <c r="J29" s="42">
        <v>4</v>
      </c>
      <c r="K29" s="42">
        <v>3</v>
      </c>
      <c r="L29" s="42">
        <v>4</v>
      </c>
      <c r="M29" s="42">
        <v>3</v>
      </c>
      <c r="N29" s="42">
        <v>3</v>
      </c>
      <c r="O29" s="42">
        <v>3</v>
      </c>
      <c r="P29" s="42">
        <v>5</v>
      </c>
      <c r="Q29" s="42">
        <v>4</v>
      </c>
      <c r="R29" s="42">
        <v>4</v>
      </c>
      <c r="S29" s="42">
        <v>3</v>
      </c>
      <c r="T29" s="67">
        <v>4</v>
      </c>
      <c r="U29" s="53">
        <f>IF(C29&lt;3,(60/COUNTIF(C24:C54,2)),0)</f>
        <v>0</v>
      </c>
      <c r="V29" s="54">
        <f>IF(D29&lt;3,(60/COUNTIF(D24:D54,2)),0)</f>
        <v>0</v>
      </c>
      <c r="W29" s="54">
        <f>IF(E29&lt;3,(60/COUNTIF(E24:E54,2)),0)</f>
        <v>0</v>
      </c>
      <c r="X29" s="54">
        <f t="shared" si="17"/>
        <v>0</v>
      </c>
      <c r="Y29" s="54">
        <f t="shared" si="18"/>
        <v>0</v>
      </c>
      <c r="Z29" s="54">
        <f t="shared" si="19"/>
        <v>0</v>
      </c>
      <c r="AA29" s="54">
        <f t="shared" si="20"/>
        <v>0</v>
      </c>
      <c r="AB29" s="54">
        <f t="shared" si="21"/>
        <v>0</v>
      </c>
      <c r="AC29" s="54">
        <f t="shared" si="22"/>
        <v>0</v>
      </c>
      <c r="AD29" s="54">
        <f t="shared" si="23"/>
        <v>0</v>
      </c>
      <c r="AE29" s="54">
        <f t="shared" si="24"/>
        <v>0</v>
      </c>
      <c r="AF29" s="54">
        <f t="shared" si="25"/>
        <v>0</v>
      </c>
      <c r="AG29" s="54">
        <f t="shared" si="26"/>
        <v>0</v>
      </c>
      <c r="AH29" s="54">
        <f t="shared" si="27"/>
        <v>0</v>
      </c>
      <c r="AI29" s="54">
        <f t="shared" si="28"/>
        <v>0</v>
      </c>
      <c r="AJ29" s="54">
        <f t="shared" si="29"/>
        <v>0</v>
      </c>
      <c r="AK29" s="54">
        <f t="shared" si="30"/>
        <v>0</v>
      </c>
      <c r="AL29" s="54">
        <f t="shared" si="31"/>
        <v>0</v>
      </c>
      <c r="AM29" s="183">
        <f t="shared" si="15"/>
        <v>0</v>
      </c>
      <c r="AN29" s="55" t="str">
        <f t="shared" si="16"/>
        <v>Dag H</v>
      </c>
    </row>
    <row r="30" spans="1:40">
      <c r="A30" s="17"/>
      <c r="B30" s="18" t="s">
        <v>7</v>
      </c>
      <c r="C30" s="22">
        <v>3</v>
      </c>
      <c r="D30" s="42">
        <v>3</v>
      </c>
      <c r="E30" s="42">
        <v>3</v>
      </c>
      <c r="F30" s="42">
        <v>4</v>
      </c>
      <c r="G30" s="42">
        <v>3</v>
      </c>
      <c r="H30" s="42">
        <v>2</v>
      </c>
      <c r="I30" s="42">
        <v>4</v>
      </c>
      <c r="J30" s="42">
        <v>2</v>
      </c>
      <c r="K30" s="42">
        <v>3</v>
      </c>
      <c r="L30" s="42">
        <v>3</v>
      </c>
      <c r="M30" s="42">
        <v>3</v>
      </c>
      <c r="N30" s="42">
        <v>3</v>
      </c>
      <c r="O30" s="42">
        <v>2</v>
      </c>
      <c r="P30" s="42">
        <v>3</v>
      </c>
      <c r="Q30" s="42">
        <v>3</v>
      </c>
      <c r="R30" s="42">
        <v>3</v>
      </c>
      <c r="S30" s="42">
        <v>2</v>
      </c>
      <c r="T30" s="67">
        <v>3</v>
      </c>
      <c r="U30" s="53">
        <f>IF(C30&lt;3,(60/COUNTIF(C24:C54,2)),0)</f>
        <v>0</v>
      </c>
      <c r="V30" s="54">
        <f>IF(D30&lt;3,(60/COUNTIF(D24:D54,2)),0)</f>
        <v>0</v>
      </c>
      <c r="W30" s="54">
        <f>IF(E30&lt;3,(60/COUNTIF(E24:E54,2)),0)</f>
        <v>0</v>
      </c>
      <c r="X30" s="54">
        <f t="shared" si="17"/>
        <v>0</v>
      </c>
      <c r="Y30" s="54">
        <f t="shared" si="18"/>
        <v>0</v>
      </c>
      <c r="Z30" s="54">
        <f t="shared" si="19"/>
        <v>6.666666666666667</v>
      </c>
      <c r="AA30" s="54">
        <f t="shared" si="20"/>
        <v>0</v>
      </c>
      <c r="AB30" s="54">
        <f t="shared" si="21"/>
        <v>8.5714285714285712</v>
      </c>
      <c r="AC30" s="54">
        <f t="shared" si="22"/>
        <v>0</v>
      </c>
      <c r="AD30" s="54">
        <f t="shared" si="23"/>
        <v>0</v>
      </c>
      <c r="AE30" s="54">
        <f t="shared" si="24"/>
        <v>0</v>
      </c>
      <c r="AF30" s="54">
        <f t="shared" si="25"/>
        <v>0</v>
      </c>
      <c r="AG30" s="54">
        <f t="shared" si="26"/>
        <v>4.615384615384615</v>
      </c>
      <c r="AH30" s="54">
        <f t="shared" si="27"/>
        <v>8.5714285714285712</v>
      </c>
      <c r="AI30" s="54">
        <f t="shared" si="28"/>
        <v>0</v>
      </c>
      <c r="AJ30" s="54">
        <f t="shared" si="29"/>
        <v>0</v>
      </c>
      <c r="AK30" s="54">
        <f t="shared" si="30"/>
        <v>5</v>
      </c>
      <c r="AL30" s="54">
        <f t="shared" si="31"/>
        <v>0</v>
      </c>
      <c r="AM30" s="183">
        <f t="shared" si="15"/>
        <v>33.424908424908423</v>
      </c>
      <c r="AN30" s="55" t="str">
        <f t="shared" si="16"/>
        <v>Eirik A</v>
      </c>
    </row>
    <row r="31" spans="1:40">
      <c r="A31" s="17"/>
      <c r="B31" s="18" t="s">
        <v>30</v>
      </c>
      <c r="C31" s="22">
        <v>3</v>
      </c>
      <c r="D31" s="42">
        <v>2</v>
      </c>
      <c r="E31" s="42">
        <v>3</v>
      </c>
      <c r="F31" s="42">
        <v>4</v>
      </c>
      <c r="G31" s="42">
        <v>5</v>
      </c>
      <c r="H31" s="42">
        <v>2</v>
      </c>
      <c r="I31" s="42">
        <v>4</v>
      </c>
      <c r="J31" s="42">
        <v>2</v>
      </c>
      <c r="K31" s="42">
        <v>3</v>
      </c>
      <c r="L31" s="42">
        <v>3</v>
      </c>
      <c r="M31" s="42">
        <v>2</v>
      </c>
      <c r="N31" s="42">
        <v>2</v>
      </c>
      <c r="O31" s="42">
        <v>2</v>
      </c>
      <c r="P31" s="42">
        <v>3</v>
      </c>
      <c r="Q31" s="42">
        <v>3</v>
      </c>
      <c r="R31" s="42">
        <v>3</v>
      </c>
      <c r="S31" s="42">
        <v>2</v>
      </c>
      <c r="T31" s="67">
        <v>3</v>
      </c>
      <c r="U31" s="53">
        <f>IF(C31&lt;3,(60/COUNTIF(C24:C54,2)),0)</f>
        <v>0</v>
      </c>
      <c r="V31" s="54">
        <f>IF(D31&lt;3,(60/COUNTIF(D24:D54,2)),0)</f>
        <v>5.4545454545454541</v>
      </c>
      <c r="W31" s="54">
        <f>IF(E31&lt;3,(60/COUNTIF(E24:E54,2)),0)</f>
        <v>0</v>
      </c>
      <c r="X31" s="54">
        <f t="shared" si="17"/>
        <v>0</v>
      </c>
      <c r="Y31" s="54">
        <f t="shared" si="18"/>
        <v>0</v>
      </c>
      <c r="Z31" s="54">
        <f t="shared" si="19"/>
        <v>6.666666666666667</v>
      </c>
      <c r="AA31" s="54">
        <f t="shared" si="20"/>
        <v>0</v>
      </c>
      <c r="AB31" s="54">
        <f t="shared" si="21"/>
        <v>8.5714285714285712</v>
      </c>
      <c r="AC31" s="54">
        <f t="shared" si="22"/>
        <v>0</v>
      </c>
      <c r="AD31" s="54">
        <f t="shared" si="23"/>
        <v>0</v>
      </c>
      <c r="AE31" s="54">
        <f t="shared" si="24"/>
        <v>6</v>
      </c>
      <c r="AF31" s="54">
        <f t="shared" si="25"/>
        <v>5.4545454545454541</v>
      </c>
      <c r="AG31" s="54">
        <f t="shared" si="26"/>
        <v>4.615384615384615</v>
      </c>
      <c r="AH31" s="54">
        <f t="shared" si="27"/>
        <v>8.5714285714285712</v>
      </c>
      <c r="AI31" s="54">
        <f t="shared" si="28"/>
        <v>0</v>
      </c>
      <c r="AJ31" s="54">
        <f t="shared" si="29"/>
        <v>0</v>
      </c>
      <c r="AK31" s="54">
        <f t="shared" si="30"/>
        <v>5</v>
      </c>
      <c r="AL31" s="54">
        <f t="shared" si="31"/>
        <v>0</v>
      </c>
      <c r="AM31" s="183">
        <f t="shared" si="15"/>
        <v>50.33399933399933</v>
      </c>
      <c r="AN31" s="55" t="str">
        <f t="shared" si="16"/>
        <v>Espen M</v>
      </c>
    </row>
    <row r="32" spans="1:40">
      <c r="A32" s="17"/>
      <c r="B32" s="18" t="s">
        <v>114</v>
      </c>
      <c r="C32" s="22">
        <v>5</v>
      </c>
      <c r="D32" s="42">
        <v>5</v>
      </c>
      <c r="E32" s="42">
        <v>6</v>
      </c>
      <c r="F32" s="42">
        <v>6</v>
      </c>
      <c r="G32" s="42">
        <v>6</v>
      </c>
      <c r="H32" s="42">
        <v>5</v>
      </c>
      <c r="I32" s="42">
        <v>5</v>
      </c>
      <c r="J32" s="42">
        <v>5</v>
      </c>
      <c r="K32" s="42">
        <v>5</v>
      </c>
      <c r="L32" s="42">
        <v>5</v>
      </c>
      <c r="M32" s="42">
        <v>3</v>
      </c>
      <c r="N32" s="42">
        <v>3</v>
      </c>
      <c r="O32" s="42">
        <v>4</v>
      </c>
      <c r="P32" s="42">
        <v>9</v>
      </c>
      <c r="Q32" s="42">
        <v>7</v>
      </c>
      <c r="R32" s="42">
        <v>4</v>
      </c>
      <c r="S32" s="42">
        <v>5</v>
      </c>
      <c r="T32" s="67">
        <v>6</v>
      </c>
      <c r="U32" s="53">
        <f>IF(C32&lt;3,(60/COUNTIF(C24:C54,2)),0)</f>
        <v>0</v>
      </c>
      <c r="V32" s="54">
        <f>IF(D32&lt;3,(60/COUNTIF(D24:D54,2)),0)</f>
        <v>0</v>
      </c>
      <c r="W32" s="54">
        <f>IF(E32&lt;3,(60/COUNTIF(E24:E54,2)),0)</f>
        <v>0</v>
      </c>
      <c r="X32" s="54">
        <f t="shared" si="17"/>
        <v>0</v>
      </c>
      <c r="Y32" s="54">
        <f t="shared" si="18"/>
        <v>0</v>
      </c>
      <c r="Z32" s="54">
        <f t="shared" si="19"/>
        <v>0</v>
      </c>
      <c r="AA32" s="54">
        <f t="shared" si="20"/>
        <v>0</v>
      </c>
      <c r="AB32" s="54">
        <f t="shared" si="21"/>
        <v>0</v>
      </c>
      <c r="AC32" s="54">
        <f t="shared" si="22"/>
        <v>0</v>
      </c>
      <c r="AD32" s="54">
        <f t="shared" si="23"/>
        <v>0</v>
      </c>
      <c r="AE32" s="54">
        <f t="shared" si="24"/>
        <v>0</v>
      </c>
      <c r="AF32" s="54">
        <f t="shared" si="25"/>
        <v>0</v>
      </c>
      <c r="AG32" s="54">
        <f t="shared" si="26"/>
        <v>0</v>
      </c>
      <c r="AH32" s="54">
        <f t="shared" si="27"/>
        <v>0</v>
      </c>
      <c r="AI32" s="54">
        <f t="shared" si="28"/>
        <v>0</v>
      </c>
      <c r="AJ32" s="54">
        <f t="shared" si="29"/>
        <v>0</v>
      </c>
      <c r="AK32" s="54">
        <f t="shared" si="30"/>
        <v>0</v>
      </c>
      <c r="AL32" s="54">
        <f t="shared" si="31"/>
        <v>0</v>
      </c>
      <c r="AM32" s="183">
        <f t="shared" si="15"/>
        <v>0</v>
      </c>
      <c r="AN32" s="55" t="str">
        <f t="shared" si="16"/>
        <v>Eva</v>
      </c>
    </row>
    <row r="33" spans="1:40">
      <c r="A33" s="17"/>
      <c r="B33" s="18" t="s">
        <v>31</v>
      </c>
      <c r="C33" s="22">
        <v>3</v>
      </c>
      <c r="D33" s="42">
        <v>2</v>
      </c>
      <c r="E33" s="42">
        <v>3</v>
      </c>
      <c r="F33" s="42">
        <v>4</v>
      </c>
      <c r="G33" s="42">
        <v>3</v>
      </c>
      <c r="H33" s="42">
        <v>2</v>
      </c>
      <c r="I33" s="42">
        <v>5</v>
      </c>
      <c r="J33" s="42">
        <v>4</v>
      </c>
      <c r="K33" s="42">
        <v>3</v>
      </c>
      <c r="L33" s="42">
        <v>3</v>
      </c>
      <c r="M33" s="42">
        <v>2</v>
      </c>
      <c r="N33" s="42">
        <v>3</v>
      </c>
      <c r="O33" s="42">
        <v>3</v>
      </c>
      <c r="P33" s="42">
        <v>3</v>
      </c>
      <c r="Q33" s="42">
        <v>3</v>
      </c>
      <c r="R33" s="42">
        <v>2</v>
      </c>
      <c r="S33" s="42">
        <v>2</v>
      </c>
      <c r="T33" s="67">
        <v>4</v>
      </c>
      <c r="U33" s="53">
        <f>IF(C33&lt;3,(60/COUNTIF(C24:C54,2)),0)</f>
        <v>0</v>
      </c>
      <c r="V33" s="54">
        <f>IF(D33&lt;3,(60/COUNTIF(D24:D54,2)),0)</f>
        <v>5.4545454545454541</v>
      </c>
      <c r="W33" s="54">
        <f>IF(E33&lt;3,(60/COUNTIF(E24:E54,2)),0)</f>
        <v>0</v>
      </c>
      <c r="X33" s="54">
        <f t="shared" si="17"/>
        <v>0</v>
      </c>
      <c r="Y33" s="54">
        <f t="shared" si="18"/>
        <v>0</v>
      </c>
      <c r="Z33" s="54">
        <f t="shared" si="19"/>
        <v>6.666666666666667</v>
      </c>
      <c r="AA33" s="54">
        <f t="shared" si="20"/>
        <v>0</v>
      </c>
      <c r="AB33" s="54">
        <f t="shared" si="21"/>
        <v>0</v>
      </c>
      <c r="AC33" s="54">
        <f t="shared" si="22"/>
        <v>0</v>
      </c>
      <c r="AD33" s="54">
        <f t="shared" si="23"/>
        <v>0</v>
      </c>
      <c r="AE33" s="54">
        <f t="shared" si="24"/>
        <v>6</v>
      </c>
      <c r="AF33" s="54">
        <f t="shared" si="25"/>
        <v>0</v>
      </c>
      <c r="AG33" s="54">
        <f t="shared" si="26"/>
        <v>0</v>
      </c>
      <c r="AH33" s="54">
        <f t="shared" si="27"/>
        <v>8.5714285714285712</v>
      </c>
      <c r="AI33" s="54">
        <f t="shared" si="28"/>
        <v>0</v>
      </c>
      <c r="AJ33" s="54">
        <f t="shared" si="29"/>
        <v>12</v>
      </c>
      <c r="AK33" s="54">
        <f t="shared" si="30"/>
        <v>5</v>
      </c>
      <c r="AL33" s="54">
        <f t="shared" si="31"/>
        <v>0</v>
      </c>
      <c r="AM33" s="183">
        <f t="shared" si="15"/>
        <v>43.692640692640694</v>
      </c>
      <c r="AN33" s="55" t="str">
        <f t="shared" si="16"/>
        <v>Frank W</v>
      </c>
    </row>
    <row r="34" spans="1:40">
      <c r="A34" s="17"/>
      <c r="B34" s="18" t="s">
        <v>113</v>
      </c>
      <c r="C34" s="22">
        <v>5</v>
      </c>
      <c r="D34" s="42">
        <v>4</v>
      </c>
      <c r="E34" s="42">
        <v>6</v>
      </c>
      <c r="F34" s="42">
        <v>7</v>
      </c>
      <c r="G34" s="42">
        <v>4</v>
      </c>
      <c r="H34" s="42">
        <v>5</v>
      </c>
      <c r="I34" s="42">
        <v>6</v>
      </c>
      <c r="J34" s="42">
        <v>5</v>
      </c>
      <c r="K34" s="42">
        <v>5</v>
      </c>
      <c r="L34" s="42">
        <v>3</v>
      </c>
      <c r="M34" s="42">
        <v>4</v>
      </c>
      <c r="N34" s="42">
        <v>3</v>
      </c>
      <c r="O34" s="42">
        <v>4</v>
      </c>
      <c r="P34" s="42">
        <v>6</v>
      </c>
      <c r="Q34" s="42">
        <v>4</v>
      </c>
      <c r="R34" s="42">
        <v>3</v>
      </c>
      <c r="S34" s="42">
        <v>5</v>
      </c>
      <c r="T34" s="67">
        <v>5</v>
      </c>
      <c r="U34" s="53">
        <f>IF(C34&lt;3,(60/COUNTIF(C24:C54,2)),0)</f>
        <v>0</v>
      </c>
      <c r="V34" s="54">
        <f>IF(D34&lt;3,(60/COUNTIF(D24:D54,2)),0)</f>
        <v>0</v>
      </c>
      <c r="W34" s="54">
        <f>IF(E34&lt;3,(60/COUNTIF(E24:E54,2)),0)</f>
        <v>0</v>
      </c>
      <c r="X34" s="54">
        <f t="shared" si="17"/>
        <v>0</v>
      </c>
      <c r="Y34" s="54">
        <f t="shared" si="18"/>
        <v>0</v>
      </c>
      <c r="Z34" s="54">
        <f t="shared" si="19"/>
        <v>0</v>
      </c>
      <c r="AA34" s="54">
        <f t="shared" si="20"/>
        <v>0</v>
      </c>
      <c r="AB34" s="54">
        <f t="shared" si="21"/>
        <v>0</v>
      </c>
      <c r="AC34" s="54">
        <f t="shared" si="22"/>
        <v>0</v>
      </c>
      <c r="AD34" s="54">
        <f t="shared" si="23"/>
        <v>0</v>
      </c>
      <c r="AE34" s="54">
        <f t="shared" si="24"/>
        <v>0</v>
      </c>
      <c r="AF34" s="54">
        <f t="shared" si="25"/>
        <v>0</v>
      </c>
      <c r="AG34" s="54">
        <f t="shared" si="26"/>
        <v>0</v>
      </c>
      <c r="AH34" s="54">
        <f t="shared" si="27"/>
        <v>0</v>
      </c>
      <c r="AI34" s="54">
        <f t="shared" si="28"/>
        <v>0</v>
      </c>
      <c r="AJ34" s="54">
        <f t="shared" si="29"/>
        <v>0</v>
      </c>
      <c r="AK34" s="54">
        <f t="shared" si="30"/>
        <v>0</v>
      </c>
      <c r="AL34" s="54">
        <f t="shared" si="31"/>
        <v>0</v>
      </c>
      <c r="AM34" s="183">
        <f t="shared" si="15"/>
        <v>0</v>
      </c>
      <c r="AN34" s="55" t="str">
        <f t="shared" si="16"/>
        <v>Geir</v>
      </c>
    </row>
    <row r="35" spans="1:40">
      <c r="A35" s="17"/>
      <c r="B35" s="18" t="s">
        <v>13</v>
      </c>
      <c r="C35" s="22">
        <v>3</v>
      </c>
      <c r="D35" s="42">
        <v>4</v>
      </c>
      <c r="E35" s="42">
        <v>3</v>
      </c>
      <c r="F35" s="42">
        <v>4</v>
      </c>
      <c r="G35" s="42">
        <v>4</v>
      </c>
      <c r="H35" s="42">
        <v>3</v>
      </c>
      <c r="I35" s="42">
        <v>4</v>
      </c>
      <c r="J35" s="42">
        <v>2</v>
      </c>
      <c r="K35" s="42">
        <v>3</v>
      </c>
      <c r="L35" s="42">
        <v>2</v>
      </c>
      <c r="M35" s="42">
        <v>3</v>
      </c>
      <c r="N35" s="42">
        <v>3</v>
      </c>
      <c r="O35" s="42">
        <v>2</v>
      </c>
      <c r="P35" s="42">
        <v>4</v>
      </c>
      <c r="Q35" s="42">
        <v>3</v>
      </c>
      <c r="R35" s="42">
        <v>3</v>
      </c>
      <c r="S35" s="42">
        <v>3</v>
      </c>
      <c r="T35" s="67">
        <v>4</v>
      </c>
      <c r="U35" s="53">
        <f>IF(C35&lt;3,(60/COUNTIF(C24:C54,2)),0)</f>
        <v>0</v>
      </c>
      <c r="V35" s="54">
        <f>IF(D35&lt;3,(60/COUNTIF(D24:D54,2)),0)</f>
        <v>0</v>
      </c>
      <c r="W35" s="54">
        <f>IF(E35&lt;3,(60/COUNTIF(E24:E54,2)),0)</f>
        <v>0</v>
      </c>
      <c r="X35" s="54">
        <f t="shared" si="17"/>
        <v>0</v>
      </c>
      <c r="Y35" s="54">
        <f t="shared" si="18"/>
        <v>0</v>
      </c>
      <c r="Z35" s="54">
        <f t="shared" si="19"/>
        <v>0</v>
      </c>
      <c r="AA35" s="54">
        <f t="shared" si="20"/>
        <v>0</v>
      </c>
      <c r="AB35" s="54">
        <f t="shared" si="21"/>
        <v>8.5714285714285712</v>
      </c>
      <c r="AC35" s="54">
        <f t="shared" si="22"/>
        <v>0</v>
      </c>
      <c r="AD35" s="54">
        <f t="shared" si="23"/>
        <v>8.5714285714285712</v>
      </c>
      <c r="AE35" s="54">
        <f t="shared" si="24"/>
        <v>0</v>
      </c>
      <c r="AF35" s="54">
        <f t="shared" si="25"/>
        <v>0</v>
      </c>
      <c r="AG35" s="54">
        <f t="shared" si="26"/>
        <v>4.615384615384615</v>
      </c>
      <c r="AH35" s="54">
        <f t="shared" si="27"/>
        <v>0</v>
      </c>
      <c r="AI35" s="54">
        <f t="shared" si="28"/>
        <v>0</v>
      </c>
      <c r="AJ35" s="54">
        <f t="shared" si="29"/>
        <v>0</v>
      </c>
      <c r="AK35" s="54">
        <f t="shared" si="30"/>
        <v>0</v>
      </c>
      <c r="AL35" s="54">
        <f t="shared" si="31"/>
        <v>0</v>
      </c>
      <c r="AM35" s="183">
        <f t="shared" si="15"/>
        <v>21.758241758241759</v>
      </c>
      <c r="AN35" s="55" t="str">
        <f t="shared" si="16"/>
        <v>Gunnar A</v>
      </c>
    </row>
    <row r="36" spans="1:40">
      <c r="A36" s="17"/>
      <c r="B36" s="18" t="s">
        <v>16</v>
      </c>
      <c r="C36" s="22">
        <v>3</v>
      </c>
      <c r="D36" s="42">
        <v>3</v>
      </c>
      <c r="E36" s="42">
        <v>4</v>
      </c>
      <c r="F36" s="42">
        <v>4</v>
      </c>
      <c r="G36" s="42">
        <v>3</v>
      </c>
      <c r="H36" s="42">
        <v>3</v>
      </c>
      <c r="I36" s="42">
        <v>4</v>
      </c>
      <c r="J36" s="42">
        <v>4</v>
      </c>
      <c r="K36" s="42">
        <v>3</v>
      </c>
      <c r="L36" s="42">
        <v>3</v>
      </c>
      <c r="M36" s="42">
        <v>4</v>
      </c>
      <c r="N36" s="42">
        <v>3</v>
      </c>
      <c r="O36" s="42">
        <v>3</v>
      </c>
      <c r="P36" s="42">
        <v>4</v>
      </c>
      <c r="Q36" s="42">
        <v>3</v>
      </c>
      <c r="R36" s="42">
        <v>3</v>
      </c>
      <c r="S36" s="42">
        <v>3</v>
      </c>
      <c r="T36" s="67">
        <v>2</v>
      </c>
      <c r="U36" s="53">
        <f>IF(C36&lt;3,(60/COUNTIF(C24:C54,2)),0)</f>
        <v>0</v>
      </c>
      <c r="V36" s="54">
        <f>IF(D36&lt;3,(60/COUNTIF(D24:D54,2)),0)</f>
        <v>0</v>
      </c>
      <c r="W36" s="54">
        <f>IF(E36&lt;3,(60/COUNTIF(E24:E54,2)),0)</f>
        <v>0</v>
      </c>
      <c r="X36" s="54">
        <f t="shared" si="17"/>
        <v>0</v>
      </c>
      <c r="Y36" s="54">
        <f t="shared" si="18"/>
        <v>0</v>
      </c>
      <c r="Z36" s="54">
        <f t="shared" si="19"/>
        <v>0</v>
      </c>
      <c r="AA36" s="54">
        <f t="shared" si="20"/>
        <v>0</v>
      </c>
      <c r="AB36" s="54">
        <f t="shared" si="21"/>
        <v>0</v>
      </c>
      <c r="AC36" s="54">
        <f t="shared" si="22"/>
        <v>0</v>
      </c>
      <c r="AD36" s="54">
        <f t="shared" si="23"/>
        <v>0</v>
      </c>
      <c r="AE36" s="54">
        <f t="shared" si="24"/>
        <v>0</v>
      </c>
      <c r="AF36" s="54">
        <f t="shared" si="25"/>
        <v>0</v>
      </c>
      <c r="AG36" s="54">
        <f t="shared" si="26"/>
        <v>0</v>
      </c>
      <c r="AH36" s="54">
        <f t="shared" si="27"/>
        <v>0</v>
      </c>
      <c r="AI36" s="54">
        <f t="shared" si="28"/>
        <v>0</v>
      </c>
      <c r="AJ36" s="54">
        <f t="shared" si="29"/>
        <v>0</v>
      </c>
      <c r="AK36" s="54">
        <f t="shared" si="30"/>
        <v>0</v>
      </c>
      <c r="AL36" s="54">
        <f t="shared" si="31"/>
        <v>20</v>
      </c>
      <c r="AM36" s="183">
        <f t="shared" si="15"/>
        <v>20</v>
      </c>
      <c r="AN36" s="55" t="str">
        <f t="shared" si="16"/>
        <v>Lasse B</v>
      </c>
    </row>
    <row r="37" spans="1:40">
      <c r="A37" s="17"/>
      <c r="B37" s="18" t="s">
        <v>20</v>
      </c>
      <c r="C37" s="22">
        <v>4</v>
      </c>
      <c r="D37" s="42">
        <v>2</v>
      </c>
      <c r="E37" s="42">
        <v>3</v>
      </c>
      <c r="F37" s="42">
        <v>5</v>
      </c>
      <c r="G37" s="42">
        <v>3</v>
      </c>
      <c r="H37" s="42">
        <v>3</v>
      </c>
      <c r="I37" s="42">
        <v>3</v>
      </c>
      <c r="J37" s="42">
        <v>3</v>
      </c>
      <c r="K37" s="42">
        <v>3</v>
      </c>
      <c r="L37" s="42">
        <v>3</v>
      </c>
      <c r="M37" s="42">
        <v>2</v>
      </c>
      <c r="N37" s="42">
        <v>2</v>
      </c>
      <c r="O37" s="42">
        <v>2</v>
      </c>
      <c r="P37" s="42">
        <v>3</v>
      </c>
      <c r="Q37" s="42">
        <v>2</v>
      </c>
      <c r="R37" s="42">
        <v>3</v>
      </c>
      <c r="S37" s="42">
        <v>2</v>
      </c>
      <c r="T37" s="67">
        <v>4</v>
      </c>
      <c r="U37" s="53">
        <f>IF(C37&lt;3,(60/COUNTIF(C24:C54,2)),0)</f>
        <v>0</v>
      </c>
      <c r="V37" s="54">
        <f>IF(D37&lt;3,(60/COUNTIF(D24:D54,2)),0)</f>
        <v>5.4545454545454541</v>
      </c>
      <c r="W37" s="54">
        <f>IF(E37&lt;3,(60/COUNTIF(E24:E54,2)),0)</f>
        <v>0</v>
      </c>
      <c r="X37" s="54">
        <f t="shared" si="17"/>
        <v>0</v>
      </c>
      <c r="Y37" s="54">
        <f t="shared" si="18"/>
        <v>0</v>
      </c>
      <c r="Z37" s="54">
        <f t="shared" si="19"/>
        <v>0</v>
      </c>
      <c r="AA37" s="54">
        <f t="shared" si="20"/>
        <v>0</v>
      </c>
      <c r="AB37" s="54">
        <f t="shared" si="21"/>
        <v>0</v>
      </c>
      <c r="AC37" s="54">
        <f t="shared" si="22"/>
        <v>0</v>
      </c>
      <c r="AD37" s="54">
        <f t="shared" si="23"/>
        <v>0</v>
      </c>
      <c r="AE37" s="54">
        <f t="shared" si="24"/>
        <v>6</v>
      </c>
      <c r="AF37" s="54">
        <f t="shared" si="25"/>
        <v>5.4545454545454541</v>
      </c>
      <c r="AG37" s="54">
        <f t="shared" si="26"/>
        <v>4.615384615384615</v>
      </c>
      <c r="AH37" s="54">
        <f t="shared" si="27"/>
        <v>8.5714285714285712</v>
      </c>
      <c r="AI37" s="54">
        <f t="shared" si="28"/>
        <v>15</v>
      </c>
      <c r="AJ37" s="54">
        <f t="shared" si="29"/>
        <v>0</v>
      </c>
      <c r="AK37" s="54">
        <f t="shared" si="30"/>
        <v>5</v>
      </c>
      <c r="AL37" s="54">
        <f t="shared" si="31"/>
        <v>0</v>
      </c>
      <c r="AM37" s="183">
        <f t="shared" si="15"/>
        <v>50.095904095904089</v>
      </c>
      <c r="AN37" s="55" t="str">
        <f t="shared" si="16"/>
        <v>Magnus P</v>
      </c>
    </row>
    <row r="38" spans="1:40">
      <c r="A38" s="17"/>
      <c r="B38" s="18" t="s">
        <v>40</v>
      </c>
      <c r="C38" s="22">
        <v>5</v>
      </c>
      <c r="D38" s="42">
        <v>2</v>
      </c>
      <c r="E38" s="42">
        <v>4</v>
      </c>
      <c r="F38" s="42">
        <v>3</v>
      </c>
      <c r="G38" s="42">
        <v>3</v>
      </c>
      <c r="H38" s="42">
        <v>3</v>
      </c>
      <c r="I38" s="42">
        <v>3</v>
      </c>
      <c r="J38" s="42">
        <v>3</v>
      </c>
      <c r="K38" s="42">
        <v>3</v>
      </c>
      <c r="L38" s="42">
        <v>3</v>
      </c>
      <c r="M38" s="42">
        <v>3</v>
      </c>
      <c r="N38" s="42">
        <v>2</v>
      </c>
      <c r="O38" s="42">
        <v>3</v>
      </c>
      <c r="P38" s="42">
        <v>3</v>
      </c>
      <c r="Q38" s="42">
        <v>5</v>
      </c>
      <c r="R38" s="42">
        <v>4</v>
      </c>
      <c r="S38" s="42">
        <v>2</v>
      </c>
      <c r="T38" s="67">
        <v>3</v>
      </c>
      <c r="U38" s="53">
        <f>IF(C38&lt;3,(60/COUNTIF(C24:C54,2)),0)</f>
        <v>0</v>
      </c>
      <c r="V38" s="54">
        <f>IF(D38&lt;3,(60/COUNTIF(D24:D54,2)),0)</f>
        <v>5.4545454545454541</v>
      </c>
      <c r="W38" s="54">
        <f>IF(E38&lt;3,(60/COUNTIF(E24:E54,2)),0)</f>
        <v>0</v>
      </c>
      <c r="X38" s="54">
        <f t="shared" si="17"/>
        <v>20</v>
      </c>
      <c r="Y38" s="54">
        <f t="shared" si="18"/>
        <v>0</v>
      </c>
      <c r="Z38" s="54">
        <f t="shared" si="19"/>
        <v>0</v>
      </c>
      <c r="AA38" s="54">
        <f t="shared" si="20"/>
        <v>0</v>
      </c>
      <c r="AB38" s="54">
        <f t="shared" si="21"/>
        <v>0</v>
      </c>
      <c r="AC38" s="54">
        <f t="shared" si="22"/>
        <v>0</v>
      </c>
      <c r="AD38" s="54">
        <f t="shared" si="23"/>
        <v>0</v>
      </c>
      <c r="AE38" s="54">
        <f t="shared" si="24"/>
        <v>0</v>
      </c>
      <c r="AF38" s="54">
        <f t="shared" si="25"/>
        <v>5.4545454545454541</v>
      </c>
      <c r="AG38" s="54">
        <f t="shared" si="26"/>
        <v>0</v>
      </c>
      <c r="AH38" s="54">
        <f t="shared" si="27"/>
        <v>8.5714285714285712</v>
      </c>
      <c r="AI38" s="54">
        <f t="shared" si="28"/>
        <v>0</v>
      </c>
      <c r="AJ38" s="54">
        <f t="shared" si="29"/>
        <v>0</v>
      </c>
      <c r="AK38" s="54">
        <f t="shared" si="30"/>
        <v>5</v>
      </c>
      <c r="AL38" s="54">
        <f t="shared" si="31"/>
        <v>0</v>
      </c>
      <c r="AM38" s="183">
        <f t="shared" si="15"/>
        <v>44.480519480519476</v>
      </c>
      <c r="AN38" s="55" t="str">
        <f t="shared" si="16"/>
        <v>Mats Bentzen</v>
      </c>
    </row>
    <row r="39" spans="1:40">
      <c r="A39" s="17"/>
      <c r="B39" s="18" t="s">
        <v>9</v>
      </c>
      <c r="C39" s="22">
        <v>3</v>
      </c>
      <c r="D39" s="42">
        <v>3</v>
      </c>
      <c r="E39" s="42">
        <v>4</v>
      </c>
      <c r="F39" s="42">
        <v>5</v>
      </c>
      <c r="G39" s="42">
        <v>4</v>
      </c>
      <c r="H39" s="42">
        <v>2</v>
      </c>
      <c r="I39" s="42">
        <v>5</v>
      </c>
      <c r="J39" s="42">
        <v>5</v>
      </c>
      <c r="K39" s="42">
        <v>2</v>
      </c>
      <c r="L39" s="42">
        <v>3</v>
      </c>
      <c r="M39" s="42">
        <v>2</v>
      </c>
      <c r="N39" s="42">
        <v>3</v>
      </c>
      <c r="O39" s="42">
        <v>2</v>
      </c>
      <c r="P39" s="42">
        <v>4</v>
      </c>
      <c r="Q39" s="42">
        <v>4</v>
      </c>
      <c r="R39" s="42">
        <v>3</v>
      </c>
      <c r="S39" s="42">
        <v>2</v>
      </c>
      <c r="T39" s="67">
        <v>3</v>
      </c>
      <c r="U39" s="53">
        <f>IF(C39&lt;3,(60/COUNTIF(C24:C54,2)),0)</f>
        <v>0</v>
      </c>
      <c r="V39" s="54">
        <f>IF(D39&lt;3,(60/COUNTIF(D24:D54,2)),0)</f>
        <v>0</v>
      </c>
      <c r="W39" s="54">
        <f>IF(E39&lt;3,(60/COUNTIF(E24:E54,2)),0)</f>
        <v>0</v>
      </c>
      <c r="X39" s="54">
        <f t="shared" si="17"/>
        <v>0</v>
      </c>
      <c r="Y39" s="54">
        <f t="shared" si="18"/>
        <v>0</v>
      </c>
      <c r="Z39" s="54">
        <f t="shared" si="19"/>
        <v>6.666666666666667</v>
      </c>
      <c r="AA39" s="54">
        <f t="shared" si="20"/>
        <v>0</v>
      </c>
      <c r="AB39" s="54">
        <f t="shared" si="21"/>
        <v>0</v>
      </c>
      <c r="AC39" s="54">
        <f t="shared" si="22"/>
        <v>10</v>
      </c>
      <c r="AD39" s="54">
        <f t="shared" si="23"/>
        <v>0</v>
      </c>
      <c r="AE39" s="54">
        <f t="shared" si="24"/>
        <v>6</v>
      </c>
      <c r="AF39" s="54">
        <f t="shared" si="25"/>
        <v>0</v>
      </c>
      <c r="AG39" s="54">
        <f t="shared" si="26"/>
        <v>4.615384615384615</v>
      </c>
      <c r="AH39" s="54">
        <f t="shared" si="27"/>
        <v>0</v>
      </c>
      <c r="AI39" s="54">
        <f t="shared" si="28"/>
        <v>0</v>
      </c>
      <c r="AJ39" s="54">
        <f t="shared" si="29"/>
        <v>0</v>
      </c>
      <c r="AK39" s="54">
        <f t="shared" si="30"/>
        <v>5</v>
      </c>
      <c r="AL39" s="54">
        <f t="shared" si="31"/>
        <v>0</v>
      </c>
      <c r="AM39" s="183">
        <f t="shared" si="15"/>
        <v>32.282051282051285</v>
      </c>
      <c r="AN39" s="55" t="str">
        <f t="shared" si="16"/>
        <v>Morten I</v>
      </c>
    </row>
    <row r="40" spans="1:40">
      <c r="A40" s="17"/>
      <c r="B40" s="18" t="s">
        <v>85</v>
      </c>
      <c r="C40" s="22">
        <v>4</v>
      </c>
      <c r="D40" s="42">
        <v>2</v>
      </c>
      <c r="E40" s="42">
        <v>4</v>
      </c>
      <c r="F40" s="42">
        <v>4</v>
      </c>
      <c r="G40" s="42">
        <v>4</v>
      </c>
      <c r="H40" s="42">
        <v>3</v>
      </c>
      <c r="I40" s="42">
        <v>4</v>
      </c>
      <c r="J40" s="42">
        <v>3</v>
      </c>
      <c r="K40" s="42">
        <v>3</v>
      </c>
      <c r="L40" s="42">
        <v>2</v>
      </c>
      <c r="M40" s="42">
        <v>4</v>
      </c>
      <c r="N40" s="42">
        <v>3</v>
      </c>
      <c r="O40" s="42">
        <v>2</v>
      </c>
      <c r="P40" s="42">
        <v>4</v>
      </c>
      <c r="Q40" s="42">
        <v>3</v>
      </c>
      <c r="R40" s="42">
        <v>4</v>
      </c>
      <c r="S40" s="42">
        <v>2</v>
      </c>
      <c r="T40" s="67">
        <v>3</v>
      </c>
      <c r="U40" s="53">
        <f>IF(C40&lt;3,(60/COUNTIF(C24:C54,2)),0)</f>
        <v>0</v>
      </c>
      <c r="V40" s="54">
        <f>IF(D40&lt;3,(60/COUNTIF(D24:D54,2)),0)</f>
        <v>5.4545454545454541</v>
      </c>
      <c r="W40" s="54">
        <f>IF(E40&lt;3,(60/COUNTIF(E24:E54,2)),0)</f>
        <v>0</v>
      </c>
      <c r="X40" s="54">
        <f t="shared" si="17"/>
        <v>0</v>
      </c>
      <c r="Y40" s="54">
        <f t="shared" si="18"/>
        <v>0</v>
      </c>
      <c r="Z40" s="54">
        <f t="shared" si="19"/>
        <v>0</v>
      </c>
      <c r="AA40" s="54">
        <f t="shared" si="20"/>
        <v>0</v>
      </c>
      <c r="AB40" s="54">
        <f t="shared" si="21"/>
        <v>0</v>
      </c>
      <c r="AC40" s="54">
        <f t="shared" si="22"/>
        <v>0</v>
      </c>
      <c r="AD40" s="54">
        <f t="shared" si="23"/>
        <v>8.5714285714285712</v>
      </c>
      <c r="AE40" s="54">
        <f t="shared" si="24"/>
        <v>0</v>
      </c>
      <c r="AF40" s="54">
        <f t="shared" si="25"/>
        <v>0</v>
      </c>
      <c r="AG40" s="54">
        <f t="shared" si="26"/>
        <v>4.615384615384615</v>
      </c>
      <c r="AH40" s="54">
        <f t="shared" si="27"/>
        <v>0</v>
      </c>
      <c r="AI40" s="54">
        <f t="shared" si="28"/>
        <v>0</v>
      </c>
      <c r="AJ40" s="54">
        <f t="shared" si="29"/>
        <v>0</v>
      </c>
      <c r="AK40" s="54">
        <f t="shared" si="30"/>
        <v>5</v>
      </c>
      <c r="AL40" s="54">
        <f t="shared" si="31"/>
        <v>0</v>
      </c>
      <c r="AM40" s="183">
        <f t="shared" si="15"/>
        <v>23.641358641358643</v>
      </c>
      <c r="AN40" s="55" t="str">
        <f t="shared" si="16"/>
        <v>Morten S</v>
      </c>
    </row>
    <row r="41" spans="1:40">
      <c r="A41" s="17"/>
      <c r="B41" s="18" t="s">
        <v>59</v>
      </c>
      <c r="C41" s="22">
        <v>3</v>
      </c>
      <c r="D41" s="42">
        <v>3</v>
      </c>
      <c r="E41" s="42">
        <v>4</v>
      </c>
      <c r="F41" s="42">
        <v>4</v>
      </c>
      <c r="G41" s="42">
        <v>3</v>
      </c>
      <c r="H41" s="42">
        <v>2</v>
      </c>
      <c r="I41" s="42">
        <v>4</v>
      </c>
      <c r="J41" s="42">
        <v>3</v>
      </c>
      <c r="K41" s="42">
        <v>4</v>
      </c>
      <c r="L41" s="42">
        <v>3</v>
      </c>
      <c r="M41" s="42">
        <v>3</v>
      </c>
      <c r="N41" s="42">
        <v>2</v>
      </c>
      <c r="O41" s="42">
        <v>3</v>
      </c>
      <c r="P41" s="42">
        <v>5</v>
      </c>
      <c r="Q41" s="42">
        <v>4</v>
      </c>
      <c r="R41" s="42">
        <v>3</v>
      </c>
      <c r="S41" s="42">
        <v>3</v>
      </c>
      <c r="T41" s="67">
        <v>4</v>
      </c>
      <c r="U41" s="53">
        <f>IF(C41&lt;3,(60/COUNTIF(C24:C54,2)),0)</f>
        <v>0</v>
      </c>
      <c r="V41" s="54">
        <f>IF(D41&lt;3,(60/COUNTIF(D24:D54,2)),0)</f>
        <v>0</v>
      </c>
      <c r="W41" s="54">
        <f>IF(E41&lt;3,(60/COUNTIF(E24:E54,2)),0)</f>
        <v>0</v>
      </c>
      <c r="X41" s="54">
        <f t="shared" si="17"/>
        <v>0</v>
      </c>
      <c r="Y41" s="54">
        <f t="shared" si="18"/>
        <v>0</v>
      </c>
      <c r="Z41" s="54">
        <f t="shared" si="19"/>
        <v>6.666666666666667</v>
      </c>
      <c r="AA41" s="54">
        <f t="shared" si="20"/>
        <v>0</v>
      </c>
      <c r="AB41" s="54">
        <f t="shared" si="21"/>
        <v>0</v>
      </c>
      <c r="AC41" s="54">
        <f t="shared" si="22"/>
        <v>0</v>
      </c>
      <c r="AD41" s="54">
        <f t="shared" si="23"/>
        <v>0</v>
      </c>
      <c r="AE41" s="54">
        <f t="shared" si="24"/>
        <v>0</v>
      </c>
      <c r="AF41" s="54">
        <f t="shared" si="25"/>
        <v>5.4545454545454541</v>
      </c>
      <c r="AG41" s="54">
        <f t="shared" si="26"/>
        <v>0</v>
      </c>
      <c r="AH41" s="54">
        <f t="shared" si="27"/>
        <v>0</v>
      </c>
      <c r="AI41" s="54">
        <f t="shared" si="28"/>
        <v>0</v>
      </c>
      <c r="AJ41" s="54">
        <f t="shared" si="29"/>
        <v>0</v>
      </c>
      <c r="AK41" s="54">
        <f t="shared" si="30"/>
        <v>0</v>
      </c>
      <c r="AL41" s="54">
        <f t="shared" si="31"/>
        <v>0</v>
      </c>
      <c r="AM41" s="183">
        <f t="shared" si="15"/>
        <v>12.121212121212121</v>
      </c>
      <c r="AN41" s="55" t="str">
        <f t="shared" si="16"/>
        <v>Olav B</v>
      </c>
    </row>
    <row r="42" spans="1:40">
      <c r="A42" s="17"/>
      <c r="B42" s="18" t="s">
        <v>14</v>
      </c>
      <c r="C42" s="22">
        <v>4</v>
      </c>
      <c r="D42" s="42">
        <v>2</v>
      </c>
      <c r="E42" s="42">
        <v>4</v>
      </c>
      <c r="F42" s="42">
        <v>5</v>
      </c>
      <c r="G42" s="42">
        <v>5</v>
      </c>
      <c r="H42" s="42">
        <v>4</v>
      </c>
      <c r="I42" s="42">
        <v>4</v>
      </c>
      <c r="J42" s="42">
        <v>3</v>
      </c>
      <c r="K42" s="42">
        <v>2</v>
      </c>
      <c r="L42" s="42">
        <v>4</v>
      </c>
      <c r="M42" s="42">
        <v>3</v>
      </c>
      <c r="N42" s="42">
        <v>3</v>
      </c>
      <c r="O42" s="42">
        <v>4</v>
      </c>
      <c r="P42" s="42">
        <v>4</v>
      </c>
      <c r="Q42" s="42">
        <v>2</v>
      </c>
      <c r="R42" s="42">
        <v>3</v>
      </c>
      <c r="S42" s="42">
        <v>3</v>
      </c>
      <c r="T42" s="67">
        <v>3</v>
      </c>
      <c r="U42" s="53">
        <f>IF(C42&lt;3,(60/COUNTIF(C24:C54,2)),0)</f>
        <v>0</v>
      </c>
      <c r="V42" s="54">
        <f>IF(D42&lt;3,(60/COUNTIF(D24:D54,2)),0)</f>
        <v>5.4545454545454541</v>
      </c>
      <c r="W42" s="54">
        <f>IF(E42&lt;3,(60/COUNTIF(E24:E54,2)),0)</f>
        <v>0</v>
      </c>
      <c r="X42" s="54">
        <f t="shared" si="17"/>
        <v>0</v>
      </c>
      <c r="Y42" s="54">
        <f t="shared" si="18"/>
        <v>0</v>
      </c>
      <c r="Z42" s="54">
        <f t="shared" si="19"/>
        <v>0</v>
      </c>
      <c r="AA42" s="54">
        <f t="shared" si="20"/>
        <v>0</v>
      </c>
      <c r="AB42" s="54">
        <f t="shared" si="21"/>
        <v>0</v>
      </c>
      <c r="AC42" s="54">
        <f t="shared" si="22"/>
        <v>10</v>
      </c>
      <c r="AD42" s="54">
        <f t="shared" si="23"/>
        <v>0</v>
      </c>
      <c r="AE42" s="54">
        <f t="shared" si="24"/>
        <v>0</v>
      </c>
      <c r="AF42" s="54">
        <f t="shared" si="25"/>
        <v>0</v>
      </c>
      <c r="AG42" s="54">
        <f t="shared" si="26"/>
        <v>0</v>
      </c>
      <c r="AH42" s="54">
        <f t="shared" si="27"/>
        <v>0</v>
      </c>
      <c r="AI42" s="54">
        <f t="shared" si="28"/>
        <v>15</v>
      </c>
      <c r="AJ42" s="54">
        <f t="shared" si="29"/>
        <v>0</v>
      </c>
      <c r="AK42" s="54">
        <f t="shared" si="30"/>
        <v>0</v>
      </c>
      <c r="AL42" s="54">
        <f t="shared" si="31"/>
        <v>0</v>
      </c>
      <c r="AM42" s="183">
        <f t="shared" si="15"/>
        <v>30.454545454545453</v>
      </c>
      <c r="AN42" s="55" t="str">
        <f t="shared" si="16"/>
        <v>Per Marius</v>
      </c>
    </row>
    <row r="43" spans="1:40">
      <c r="A43" s="17"/>
      <c r="B43" s="18" t="s">
        <v>15</v>
      </c>
      <c r="C43" s="22">
        <v>3</v>
      </c>
      <c r="D43" s="42">
        <v>3</v>
      </c>
      <c r="E43" s="42">
        <v>4</v>
      </c>
      <c r="F43" s="42">
        <v>4</v>
      </c>
      <c r="G43" s="42">
        <v>3</v>
      </c>
      <c r="H43" s="42">
        <v>3</v>
      </c>
      <c r="I43" s="42">
        <v>4</v>
      </c>
      <c r="J43" s="42">
        <v>4</v>
      </c>
      <c r="K43" s="42">
        <v>3</v>
      </c>
      <c r="L43" s="42">
        <v>3</v>
      </c>
      <c r="M43" s="42">
        <v>4</v>
      </c>
      <c r="N43" s="42">
        <v>3</v>
      </c>
      <c r="O43" s="42">
        <v>3</v>
      </c>
      <c r="P43" s="42">
        <v>4</v>
      </c>
      <c r="Q43" s="42">
        <v>3</v>
      </c>
      <c r="R43" s="42">
        <v>3</v>
      </c>
      <c r="S43" s="42">
        <v>3</v>
      </c>
      <c r="T43" s="67">
        <v>2</v>
      </c>
      <c r="U43" s="53">
        <f>IF(C43&lt;3,(60/COUNTIF(C24:C54,2)),0)</f>
        <v>0</v>
      </c>
      <c r="V43" s="54">
        <f>IF(D43&lt;3,(60/COUNTIF(D24:D54,2)),0)</f>
        <v>0</v>
      </c>
      <c r="W43" s="54">
        <f>IF(E43&lt;3,(60/COUNTIF(E24:E54,2)),0)</f>
        <v>0</v>
      </c>
      <c r="X43" s="54">
        <f t="shared" si="17"/>
        <v>0</v>
      </c>
      <c r="Y43" s="54">
        <f t="shared" si="18"/>
        <v>0</v>
      </c>
      <c r="Z43" s="54">
        <f t="shared" si="19"/>
        <v>0</v>
      </c>
      <c r="AA43" s="54">
        <f t="shared" si="20"/>
        <v>0</v>
      </c>
      <c r="AB43" s="54">
        <f t="shared" si="21"/>
        <v>0</v>
      </c>
      <c r="AC43" s="54">
        <f t="shared" si="22"/>
        <v>0</v>
      </c>
      <c r="AD43" s="54">
        <f t="shared" si="23"/>
        <v>0</v>
      </c>
      <c r="AE43" s="54">
        <f t="shared" si="24"/>
        <v>0</v>
      </c>
      <c r="AF43" s="54">
        <f t="shared" si="25"/>
        <v>0</v>
      </c>
      <c r="AG43" s="54">
        <f t="shared" si="26"/>
        <v>0</v>
      </c>
      <c r="AH43" s="54">
        <f t="shared" si="27"/>
        <v>0</v>
      </c>
      <c r="AI43" s="54">
        <f t="shared" si="28"/>
        <v>0</v>
      </c>
      <c r="AJ43" s="54">
        <f t="shared" si="29"/>
        <v>0</v>
      </c>
      <c r="AK43" s="54">
        <f t="shared" si="30"/>
        <v>0</v>
      </c>
      <c r="AL43" s="54">
        <f t="shared" si="31"/>
        <v>20</v>
      </c>
      <c r="AM43" s="183">
        <f t="shared" si="15"/>
        <v>20</v>
      </c>
      <c r="AN43" s="55" t="str">
        <f t="shared" si="16"/>
        <v>Reidar H</v>
      </c>
    </row>
    <row r="44" spans="1:40">
      <c r="A44" s="17"/>
      <c r="B44" s="18" t="s">
        <v>75</v>
      </c>
      <c r="C44" s="22">
        <v>3</v>
      </c>
      <c r="D44" s="42">
        <v>2</v>
      </c>
      <c r="E44" s="42">
        <v>4</v>
      </c>
      <c r="F44" s="42">
        <v>4</v>
      </c>
      <c r="G44" s="42">
        <v>3</v>
      </c>
      <c r="H44" s="42">
        <v>3</v>
      </c>
      <c r="I44" s="42">
        <v>6</v>
      </c>
      <c r="J44" s="42">
        <v>7</v>
      </c>
      <c r="K44" s="42">
        <v>4</v>
      </c>
      <c r="L44" s="42">
        <v>2</v>
      </c>
      <c r="M44" s="42">
        <v>2</v>
      </c>
      <c r="N44" s="42">
        <v>2</v>
      </c>
      <c r="O44" s="42">
        <v>2</v>
      </c>
      <c r="P44" s="42">
        <v>4</v>
      </c>
      <c r="Q44" s="42">
        <v>3</v>
      </c>
      <c r="R44" s="42">
        <v>3</v>
      </c>
      <c r="S44" s="42">
        <v>3</v>
      </c>
      <c r="T44" s="67">
        <v>3</v>
      </c>
      <c r="U44" s="53">
        <f>IF(C44&lt;3,(60/COUNTIF(C24:C54,2)),0)</f>
        <v>0</v>
      </c>
      <c r="V44" s="54">
        <f>IF(D44&lt;3,(60/COUNTIF(D24:D54,2)),0)</f>
        <v>5.4545454545454541</v>
      </c>
      <c r="W44" s="54">
        <f>IF(E44&lt;3,(60/COUNTIF(E24:E54,2)),0)</f>
        <v>0</v>
      </c>
      <c r="X44" s="54">
        <f t="shared" si="17"/>
        <v>0</v>
      </c>
      <c r="Y44" s="54">
        <f t="shared" si="18"/>
        <v>0</v>
      </c>
      <c r="Z44" s="54">
        <f t="shared" si="19"/>
        <v>0</v>
      </c>
      <c r="AA44" s="54">
        <f t="shared" si="20"/>
        <v>0</v>
      </c>
      <c r="AB44" s="54">
        <f t="shared" si="21"/>
        <v>0</v>
      </c>
      <c r="AC44" s="54">
        <f t="shared" si="22"/>
        <v>0</v>
      </c>
      <c r="AD44" s="54">
        <f t="shared" si="23"/>
        <v>8.5714285714285712</v>
      </c>
      <c r="AE44" s="54">
        <f t="shared" si="24"/>
        <v>6</v>
      </c>
      <c r="AF44" s="54">
        <f t="shared" si="25"/>
        <v>5.4545454545454541</v>
      </c>
      <c r="AG44" s="54">
        <f t="shared" si="26"/>
        <v>4.615384615384615</v>
      </c>
      <c r="AH44" s="54">
        <f t="shared" si="27"/>
        <v>0</v>
      </c>
      <c r="AI44" s="54">
        <f t="shared" si="28"/>
        <v>0</v>
      </c>
      <c r="AJ44" s="54">
        <f t="shared" si="29"/>
        <v>0</v>
      </c>
      <c r="AK44" s="54">
        <f t="shared" si="30"/>
        <v>0</v>
      </c>
      <c r="AL44" s="54">
        <f t="shared" si="31"/>
        <v>0</v>
      </c>
      <c r="AM44" s="183">
        <f t="shared" si="15"/>
        <v>30.095904095904096</v>
      </c>
      <c r="AN44" s="55" t="str">
        <f t="shared" si="16"/>
        <v>Remi</v>
      </c>
    </row>
    <row r="45" spans="1:40">
      <c r="A45" s="17"/>
      <c r="B45" s="18" t="s">
        <v>111</v>
      </c>
      <c r="C45" s="22">
        <v>4</v>
      </c>
      <c r="D45" s="42">
        <v>2</v>
      </c>
      <c r="E45" s="42">
        <v>4</v>
      </c>
      <c r="F45" s="42">
        <v>5</v>
      </c>
      <c r="G45" s="42">
        <v>3</v>
      </c>
      <c r="H45" s="42">
        <v>3</v>
      </c>
      <c r="I45" s="42">
        <v>5</v>
      </c>
      <c r="J45" s="42">
        <v>5</v>
      </c>
      <c r="K45" s="42">
        <v>3</v>
      </c>
      <c r="L45" s="42">
        <v>3</v>
      </c>
      <c r="M45" s="42">
        <v>4</v>
      </c>
      <c r="N45" s="42">
        <v>3</v>
      </c>
      <c r="O45" s="42">
        <v>3</v>
      </c>
      <c r="P45" s="42">
        <v>5</v>
      </c>
      <c r="Q45" s="42">
        <v>3</v>
      </c>
      <c r="R45" s="42">
        <v>2</v>
      </c>
      <c r="S45" s="42">
        <v>2</v>
      </c>
      <c r="T45" s="67">
        <v>3</v>
      </c>
      <c r="U45" s="53">
        <f>IF(C45&lt;3,(60/COUNTIF(C24:C54,2)),0)</f>
        <v>0</v>
      </c>
      <c r="V45" s="54">
        <f>IF(D45&lt;3,(60/COUNTIF(D24:D54,2)),0)</f>
        <v>5.4545454545454541</v>
      </c>
      <c r="W45" s="54">
        <f>IF(E45&lt;3,(60/COUNTIF(E24:E54,2)),0)</f>
        <v>0</v>
      </c>
      <c r="X45" s="54">
        <f t="shared" si="17"/>
        <v>0</v>
      </c>
      <c r="Y45" s="54">
        <f t="shared" si="18"/>
        <v>0</v>
      </c>
      <c r="Z45" s="54">
        <f t="shared" si="19"/>
        <v>0</v>
      </c>
      <c r="AA45" s="54">
        <f t="shared" si="20"/>
        <v>0</v>
      </c>
      <c r="AB45" s="54">
        <f t="shared" si="21"/>
        <v>0</v>
      </c>
      <c r="AC45" s="54">
        <f t="shared" si="22"/>
        <v>0</v>
      </c>
      <c r="AD45" s="54">
        <f t="shared" si="23"/>
        <v>0</v>
      </c>
      <c r="AE45" s="54">
        <f t="shared" si="24"/>
        <v>0</v>
      </c>
      <c r="AF45" s="54">
        <f t="shared" si="25"/>
        <v>0</v>
      </c>
      <c r="AG45" s="54">
        <f t="shared" si="26"/>
        <v>0</v>
      </c>
      <c r="AH45" s="54">
        <f t="shared" si="27"/>
        <v>0</v>
      </c>
      <c r="AI45" s="54">
        <f t="shared" si="28"/>
        <v>0</v>
      </c>
      <c r="AJ45" s="54">
        <f t="shared" si="29"/>
        <v>12</v>
      </c>
      <c r="AK45" s="54">
        <f t="shared" si="30"/>
        <v>5</v>
      </c>
      <c r="AL45" s="54">
        <f t="shared" si="31"/>
        <v>0</v>
      </c>
      <c r="AM45" s="183">
        <f t="shared" si="15"/>
        <v>22.454545454545453</v>
      </c>
      <c r="AN45" s="55" t="str">
        <f t="shared" si="16"/>
        <v>Roar D</v>
      </c>
    </row>
    <row r="46" spans="1:40">
      <c r="A46" s="17"/>
      <c r="B46" s="18" t="s">
        <v>106</v>
      </c>
      <c r="C46" s="22">
        <v>5</v>
      </c>
      <c r="D46" s="42">
        <v>3</v>
      </c>
      <c r="E46" s="42">
        <v>3</v>
      </c>
      <c r="F46" s="42">
        <v>3</v>
      </c>
      <c r="G46" s="42">
        <v>3</v>
      </c>
      <c r="H46" s="42">
        <v>3</v>
      </c>
      <c r="I46" s="42">
        <v>5</v>
      </c>
      <c r="J46" s="42">
        <v>2</v>
      </c>
      <c r="K46" s="42">
        <v>2</v>
      </c>
      <c r="L46" s="42">
        <v>3</v>
      </c>
      <c r="M46" s="42">
        <v>3</v>
      </c>
      <c r="N46" s="42">
        <v>3</v>
      </c>
      <c r="O46" s="42">
        <v>3</v>
      </c>
      <c r="P46" s="42">
        <v>3</v>
      </c>
      <c r="Q46" s="42">
        <v>3</v>
      </c>
      <c r="R46" s="42">
        <v>3</v>
      </c>
      <c r="S46" s="42">
        <v>2</v>
      </c>
      <c r="T46" s="67">
        <v>3</v>
      </c>
      <c r="U46" s="53">
        <f>IF(C46&lt;3,(60/COUNTIF(C24:C54,2)),0)</f>
        <v>0</v>
      </c>
      <c r="V46" s="54">
        <f>IF(D46&lt;3,(60/COUNTIF(D24:D54,2)),0)</f>
        <v>0</v>
      </c>
      <c r="W46" s="54">
        <f>IF(E46&lt;3,(60/COUNTIF(E24:E54,2)),0)</f>
        <v>0</v>
      </c>
      <c r="X46" s="54">
        <f t="shared" si="17"/>
        <v>20</v>
      </c>
      <c r="Y46" s="54">
        <f t="shared" si="18"/>
        <v>0</v>
      </c>
      <c r="Z46" s="54">
        <f t="shared" si="19"/>
        <v>0</v>
      </c>
      <c r="AA46" s="54">
        <f t="shared" si="20"/>
        <v>0</v>
      </c>
      <c r="AB46" s="54">
        <f t="shared" si="21"/>
        <v>8.5714285714285712</v>
      </c>
      <c r="AC46" s="54">
        <f t="shared" si="22"/>
        <v>10</v>
      </c>
      <c r="AD46" s="54">
        <f t="shared" si="23"/>
        <v>0</v>
      </c>
      <c r="AE46" s="54">
        <f t="shared" si="24"/>
        <v>0</v>
      </c>
      <c r="AF46" s="54">
        <f t="shared" si="25"/>
        <v>0</v>
      </c>
      <c r="AG46" s="54">
        <f t="shared" si="26"/>
        <v>0</v>
      </c>
      <c r="AH46" s="54">
        <f t="shared" si="27"/>
        <v>8.5714285714285712</v>
      </c>
      <c r="AI46" s="54">
        <f t="shared" si="28"/>
        <v>0</v>
      </c>
      <c r="AJ46" s="54">
        <f t="shared" si="29"/>
        <v>0</v>
      </c>
      <c r="AK46" s="54">
        <f t="shared" si="30"/>
        <v>5</v>
      </c>
      <c r="AL46" s="54">
        <f t="shared" si="31"/>
        <v>0</v>
      </c>
      <c r="AM46" s="183">
        <f t="shared" si="15"/>
        <v>52.142857142857139</v>
      </c>
      <c r="AN46" s="55" t="str">
        <f t="shared" si="16"/>
        <v>Stein O</v>
      </c>
    </row>
    <row r="47" spans="1:40">
      <c r="A47" s="17"/>
      <c r="B47" s="18" t="s">
        <v>4</v>
      </c>
      <c r="C47" s="22">
        <v>4</v>
      </c>
      <c r="D47" s="42">
        <v>3</v>
      </c>
      <c r="E47" s="42">
        <v>3</v>
      </c>
      <c r="F47" s="42">
        <v>4</v>
      </c>
      <c r="G47" s="42">
        <v>3</v>
      </c>
      <c r="H47" s="42">
        <v>3</v>
      </c>
      <c r="I47" s="42">
        <v>4</v>
      </c>
      <c r="J47" s="42">
        <v>3</v>
      </c>
      <c r="K47" s="42">
        <v>3</v>
      </c>
      <c r="L47" s="42">
        <v>3</v>
      </c>
      <c r="M47" s="42">
        <v>4</v>
      </c>
      <c r="N47" s="42">
        <v>2</v>
      </c>
      <c r="O47" s="42">
        <v>2</v>
      </c>
      <c r="P47" s="42">
        <v>4</v>
      </c>
      <c r="Q47" s="42">
        <v>2</v>
      </c>
      <c r="R47" s="42">
        <v>3</v>
      </c>
      <c r="S47" s="42">
        <v>3</v>
      </c>
      <c r="T47" s="67">
        <v>3</v>
      </c>
      <c r="U47" s="53">
        <f>IF(C47&lt;3,(60/COUNTIF(C24:C54,2)),0)</f>
        <v>0</v>
      </c>
      <c r="V47" s="54">
        <f>IF(D47&lt;3,(60/COUNTIF(D24:D54,2)),0)</f>
        <v>0</v>
      </c>
      <c r="W47" s="54">
        <f>IF(E47&lt;3,(60/COUNTIF(E24:E54,2)),0)</f>
        <v>0</v>
      </c>
      <c r="X47" s="54">
        <f t="shared" si="17"/>
        <v>0</v>
      </c>
      <c r="Y47" s="54">
        <f t="shared" si="18"/>
        <v>0</v>
      </c>
      <c r="Z47" s="54">
        <f t="shared" si="19"/>
        <v>0</v>
      </c>
      <c r="AA47" s="54">
        <f t="shared" si="20"/>
        <v>0</v>
      </c>
      <c r="AB47" s="54">
        <f t="shared" si="21"/>
        <v>0</v>
      </c>
      <c r="AC47" s="54">
        <f t="shared" si="22"/>
        <v>0</v>
      </c>
      <c r="AD47" s="54">
        <f t="shared" si="23"/>
        <v>0</v>
      </c>
      <c r="AE47" s="54">
        <f t="shared" si="24"/>
        <v>0</v>
      </c>
      <c r="AF47" s="54">
        <f t="shared" si="25"/>
        <v>5.4545454545454541</v>
      </c>
      <c r="AG47" s="54">
        <f t="shared" si="26"/>
        <v>4.615384615384615</v>
      </c>
      <c r="AH47" s="54">
        <f t="shared" si="27"/>
        <v>0</v>
      </c>
      <c r="AI47" s="54">
        <f t="shared" si="28"/>
        <v>15</v>
      </c>
      <c r="AJ47" s="54">
        <f t="shared" si="29"/>
        <v>0</v>
      </c>
      <c r="AK47" s="54">
        <f t="shared" si="30"/>
        <v>0</v>
      </c>
      <c r="AL47" s="54">
        <f t="shared" si="31"/>
        <v>0</v>
      </c>
      <c r="AM47" s="183">
        <f t="shared" si="15"/>
        <v>25.06993006993007</v>
      </c>
      <c r="AN47" s="55" t="str">
        <f t="shared" si="16"/>
        <v>Stian W</v>
      </c>
    </row>
    <row r="48" spans="1:40">
      <c r="A48" s="17"/>
      <c r="B48" s="18" t="s">
        <v>101</v>
      </c>
      <c r="C48" s="22">
        <v>5</v>
      </c>
      <c r="D48" s="42">
        <v>4</v>
      </c>
      <c r="E48" s="42">
        <v>4</v>
      </c>
      <c r="F48" s="42">
        <v>4</v>
      </c>
      <c r="G48" s="42">
        <v>4</v>
      </c>
      <c r="H48" s="42">
        <v>3</v>
      </c>
      <c r="I48" s="42">
        <v>4</v>
      </c>
      <c r="J48" s="42">
        <v>4</v>
      </c>
      <c r="K48" s="42">
        <v>4</v>
      </c>
      <c r="L48" s="42">
        <v>3</v>
      </c>
      <c r="M48" s="42">
        <v>4</v>
      </c>
      <c r="N48" s="42">
        <v>3</v>
      </c>
      <c r="O48" s="42">
        <v>2</v>
      </c>
      <c r="P48" s="42">
        <v>5</v>
      </c>
      <c r="Q48" s="42">
        <v>3</v>
      </c>
      <c r="R48" s="42">
        <v>3</v>
      </c>
      <c r="S48" s="42">
        <v>3</v>
      </c>
      <c r="T48" s="67">
        <v>3</v>
      </c>
      <c r="U48" s="53">
        <f>IF(C48&lt;3,(60/COUNTIF(C24:C54,2)),0)</f>
        <v>0</v>
      </c>
      <c r="V48" s="54">
        <f>IF(D48&lt;3,(60/COUNTIF(D24:D54,2)),0)</f>
        <v>0</v>
      </c>
      <c r="W48" s="54">
        <f>IF(E48&lt;3,(60/COUNTIF(E24:E54,2)),0)</f>
        <v>0</v>
      </c>
      <c r="X48" s="54">
        <f t="shared" si="17"/>
        <v>0</v>
      </c>
      <c r="Y48" s="54">
        <f t="shared" si="18"/>
        <v>0</v>
      </c>
      <c r="Z48" s="54">
        <f t="shared" si="19"/>
        <v>0</v>
      </c>
      <c r="AA48" s="54">
        <f t="shared" si="20"/>
        <v>0</v>
      </c>
      <c r="AB48" s="54">
        <f t="shared" si="21"/>
        <v>0</v>
      </c>
      <c r="AC48" s="54">
        <f t="shared" si="22"/>
        <v>0</v>
      </c>
      <c r="AD48" s="54">
        <f t="shared" si="23"/>
        <v>0</v>
      </c>
      <c r="AE48" s="54">
        <f t="shared" si="24"/>
        <v>0</v>
      </c>
      <c r="AF48" s="54">
        <f t="shared" si="25"/>
        <v>0</v>
      </c>
      <c r="AG48" s="54">
        <f t="shared" si="26"/>
        <v>4.615384615384615</v>
      </c>
      <c r="AH48" s="54">
        <f t="shared" si="27"/>
        <v>0</v>
      </c>
      <c r="AI48" s="54">
        <f t="shared" si="28"/>
        <v>0</v>
      </c>
      <c r="AJ48" s="54">
        <f t="shared" si="29"/>
        <v>0</v>
      </c>
      <c r="AK48" s="54">
        <f t="shared" si="30"/>
        <v>0</v>
      </c>
      <c r="AL48" s="54">
        <f t="shared" si="31"/>
        <v>0</v>
      </c>
      <c r="AM48" s="183">
        <f t="shared" si="15"/>
        <v>4.615384615384615</v>
      </c>
      <c r="AN48" s="55" t="str">
        <f t="shared" si="16"/>
        <v>Svein Arne</v>
      </c>
    </row>
    <row r="49" spans="1:40">
      <c r="A49" s="17"/>
      <c r="B49" s="18" t="s">
        <v>97</v>
      </c>
      <c r="C49" s="22">
        <v>5</v>
      </c>
      <c r="D49" s="42">
        <v>5</v>
      </c>
      <c r="E49" s="42">
        <v>6</v>
      </c>
      <c r="F49" s="42">
        <v>6</v>
      </c>
      <c r="G49" s="42">
        <v>4</v>
      </c>
      <c r="H49" s="42">
        <v>3</v>
      </c>
      <c r="I49" s="42">
        <v>5</v>
      </c>
      <c r="J49" s="42">
        <v>7</v>
      </c>
      <c r="K49" s="42">
        <v>3</v>
      </c>
      <c r="L49" s="42">
        <v>2</v>
      </c>
      <c r="M49" s="42">
        <v>4</v>
      </c>
      <c r="N49" s="42">
        <v>3</v>
      </c>
      <c r="O49" s="42">
        <v>4</v>
      </c>
      <c r="P49" s="42">
        <v>6</v>
      </c>
      <c r="Q49" s="42">
        <v>4</v>
      </c>
      <c r="R49" s="42">
        <v>5</v>
      </c>
      <c r="S49" s="42">
        <v>4</v>
      </c>
      <c r="T49" s="67">
        <v>5</v>
      </c>
      <c r="U49" s="53">
        <f>IF(C49&lt;3,(60/COUNTIF(C24:C54,2)),0)</f>
        <v>0</v>
      </c>
      <c r="V49" s="54">
        <f>IF(D49&lt;3,(60/COUNTIF(D24:D54,2)),0)</f>
        <v>0</v>
      </c>
      <c r="W49" s="54">
        <f>IF(E49&lt;3,(60/COUNTIF(E24:E54,2)),0)</f>
        <v>0</v>
      </c>
      <c r="X49" s="54">
        <f t="shared" si="17"/>
        <v>0</v>
      </c>
      <c r="Y49" s="54">
        <f t="shared" si="18"/>
        <v>0</v>
      </c>
      <c r="Z49" s="54">
        <f t="shared" si="19"/>
        <v>0</v>
      </c>
      <c r="AA49" s="54">
        <f t="shared" si="20"/>
        <v>0</v>
      </c>
      <c r="AB49" s="54">
        <f t="shared" si="21"/>
        <v>0</v>
      </c>
      <c r="AC49" s="54">
        <f t="shared" si="22"/>
        <v>0</v>
      </c>
      <c r="AD49" s="54">
        <f t="shared" si="23"/>
        <v>8.5714285714285712</v>
      </c>
      <c r="AE49" s="54">
        <f t="shared" si="24"/>
        <v>0</v>
      </c>
      <c r="AF49" s="54">
        <f t="shared" si="25"/>
        <v>0</v>
      </c>
      <c r="AG49" s="54">
        <f t="shared" si="26"/>
        <v>0</v>
      </c>
      <c r="AH49" s="54">
        <f t="shared" si="27"/>
        <v>0</v>
      </c>
      <c r="AI49" s="54">
        <f t="shared" si="28"/>
        <v>0</v>
      </c>
      <c r="AJ49" s="54">
        <f t="shared" si="29"/>
        <v>0</v>
      </c>
      <c r="AK49" s="54">
        <f t="shared" si="30"/>
        <v>0</v>
      </c>
      <c r="AL49" s="54">
        <f t="shared" si="31"/>
        <v>0</v>
      </c>
      <c r="AM49" s="183">
        <f t="shared" si="15"/>
        <v>8.5714285714285712</v>
      </c>
      <c r="AN49" s="55" t="str">
        <f t="shared" si="16"/>
        <v>Tone Svanhild</v>
      </c>
    </row>
    <row r="50" spans="1:40">
      <c r="A50" s="17"/>
      <c r="B50" s="18" t="s">
        <v>92</v>
      </c>
      <c r="C50" s="22">
        <v>3</v>
      </c>
      <c r="D50" s="42">
        <v>3</v>
      </c>
      <c r="E50" s="42">
        <v>4</v>
      </c>
      <c r="F50" s="42">
        <v>4</v>
      </c>
      <c r="G50" s="42">
        <v>2</v>
      </c>
      <c r="H50" s="42">
        <v>3</v>
      </c>
      <c r="I50" s="42">
        <v>4</v>
      </c>
      <c r="J50" s="42">
        <v>3</v>
      </c>
      <c r="K50" s="42">
        <v>3</v>
      </c>
      <c r="L50" s="42">
        <v>3</v>
      </c>
      <c r="M50" s="42">
        <v>2</v>
      </c>
      <c r="N50" s="42">
        <v>3</v>
      </c>
      <c r="O50" s="42">
        <v>3</v>
      </c>
      <c r="P50" s="42">
        <v>5</v>
      </c>
      <c r="Q50" s="42">
        <v>3</v>
      </c>
      <c r="R50" s="42">
        <v>3</v>
      </c>
      <c r="S50" s="42">
        <v>3</v>
      </c>
      <c r="T50" s="67">
        <v>4</v>
      </c>
      <c r="U50" s="53">
        <f>IF(C50&lt;3,(60/COUNTIF(C24:C54,2)),0)</f>
        <v>0</v>
      </c>
      <c r="V50" s="54">
        <f>IF(D50&lt;3,(60/COUNTIF(D24:D54,2)),0)</f>
        <v>0</v>
      </c>
      <c r="W50" s="54">
        <f>IF(E50&lt;3,(60/COUNTIF(E24:E54,2)),0)</f>
        <v>0</v>
      </c>
      <c r="X50" s="54">
        <f t="shared" si="17"/>
        <v>0</v>
      </c>
      <c r="Y50" s="54">
        <f t="shared" si="18"/>
        <v>60</v>
      </c>
      <c r="Z50" s="54">
        <f t="shared" si="19"/>
        <v>0</v>
      </c>
      <c r="AA50" s="54">
        <f t="shared" si="20"/>
        <v>0</v>
      </c>
      <c r="AB50" s="54">
        <f t="shared" si="21"/>
        <v>0</v>
      </c>
      <c r="AC50" s="54">
        <f t="shared" si="22"/>
        <v>0</v>
      </c>
      <c r="AD50" s="54">
        <f t="shared" si="23"/>
        <v>0</v>
      </c>
      <c r="AE50" s="54">
        <f t="shared" si="24"/>
        <v>6</v>
      </c>
      <c r="AF50" s="54">
        <f t="shared" si="25"/>
        <v>0</v>
      </c>
      <c r="AG50" s="54">
        <f t="shared" si="26"/>
        <v>0</v>
      </c>
      <c r="AH50" s="54">
        <f t="shared" si="27"/>
        <v>0</v>
      </c>
      <c r="AI50" s="54">
        <f t="shared" si="28"/>
        <v>0</v>
      </c>
      <c r="AJ50" s="54">
        <f t="shared" si="29"/>
        <v>0</v>
      </c>
      <c r="AK50" s="54">
        <f t="shared" si="30"/>
        <v>0</v>
      </c>
      <c r="AL50" s="54">
        <f t="shared" si="31"/>
        <v>0</v>
      </c>
      <c r="AM50" s="183">
        <f t="shared" si="15"/>
        <v>66</v>
      </c>
      <c r="AN50" s="55" t="str">
        <f t="shared" si="16"/>
        <v>Tor Erik I</v>
      </c>
    </row>
    <row r="51" spans="1:40">
      <c r="A51" s="17"/>
      <c r="B51" s="18" t="s">
        <v>35</v>
      </c>
      <c r="C51" s="22">
        <v>3</v>
      </c>
      <c r="D51" s="42">
        <v>2</v>
      </c>
      <c r="E51" s="42">
        <v>3</v>
      </c>
      <c r="F51" s="42">
        <v>4</v>
      </c>
      <c r="G51" s="42">
        <v>4</v>
      </c>
      <c r="H51" s="42">
        <v>3</v>
      </c>
      <c r="I51" s="42">
        <v>4</v>
      </c>
      <c r="J51" s="42">
        <v>3</v>
      </c>
      <c r="K51" s="42">
        <v>3</v>
      </c>
      <c r="L51" s="42">
        <v>2</v>
      </c>
      <c r="M51" s="42">
        <v>5</v>
      </c>
      <c r="N51" s="42">
        <v>3</v>
      </c>
      <c r="O51" s="42">
        <v>4</v>
      </c>
      <c r="P51" s="42">
        <v>4</v>
      </c>
      <c r="Q51" s="42">
        <v>2</v>
      </c>
      <c r="R51" s="42">
        <v>5</v>
      </c>
      <c r="S51" s="42">
        <v>2</v>
      </c>
      <c r="T51" s="67">
        <v>3</v>
      </c>
      <c r="U51" s="53">
        <f>IF(C51&lt;3,(60/COUNTIF(C24:C54,2)),0)</f>
        <v>0</v>
      </c>
      <c r="V51" s="54">
        <f>IF(D51&lt;3,(60/COUNTIF(D24:D54,2)),0)</f>
        <v>5.4545454545454541</v>
      </c>
      <c r="W51" s="54">
        <f>IF(E51&lt;3,(60/COUNTIF(E24:E54,2)),0)</f>
        <v>0</v>
      </c>
      <c r="X51" s="54">
        <f t="shared" si="17"/>
        <v>0</v>
      </c>
      <c r="Y51" s="54">
        <f t="shared" si="18"/>
        <v>0</v>
      </c>
      <c r="Z51" s="54">
        <f t="shared" si="19"/>
        <v>0</v>
      </c>
      <c r="AA51" s="54">
        <f t="shared" si="20"/>
        <v>0</v>
      </c>
      <c r="AB51" s="54">
        <f t="shared" si="21"/>
        <v>0</v>
      </c>
      <c r="AC51" s="54">
        <f t="shared" si="22"/>
        <v>0</v>
      </c>
      <c r="AD51" s="54">
        <f t="shared" si="23"/>
        <v>8.5714285714285712</v>
      </c>
      <c r="AE51" s="54">
        <f t="shared" si="24"/>
        <v>0</v>
      </c>
      <c r="AF51" s="54">
        <f t="shared" si="25"/>
        <v>0</v>
      </c>
      <c r="AG51" s="54">
        <f t="shared" si="26"/>
        <v>0</v>
      </c>
      <c r="AH51" s="54">
        <f t="shared" si="27"/>
        <v>0</v>
      </c>
      <c r="AI51" s="54">
        <f t="shared" si="28"/>
        <v>15</v>
      </c>
      <c r="AJ51" s="54">
        <f t="shared" si="29"/>
        <v>0</v>
      </c>
      <c r="AK51" s="54">
        <f t="shared" si="30"/>
        <v>5</v>
      </c>
      <c r="AL51" s="54">
        <f t="shared" si="31"/>
        <v>0</v>
      </c>
      <c r="AM51" s="183">
        <f t="shared" si="15"/>
        <v>34.025974025974023</v>
      </c>
      <c r="AN51" s="55" t="str">
        <f t="shared" si="16"/>
        <v>Torleiv G</v>
      </c>
    </row>
    <row r="52" spans="1:40">
      <c r="A52" s="17"/>
      <c r="B52" s="18" t="s">
        <v>73</v>
      </c>
      <c r="C52" s="22">
        <v>5</v>
      </c>
      <c r="D52" s="42">
        <v>2</v>
      </c>
      <c r="E52" s="42">
        <v>3</v>
      </c>
      <c r="F52" s="42">
        <v>5</v>
      </c>
      <c r="G52" s="42">
        <v>4</v>
      </c>
      <c r="H52" s="42">
        <v>3</v>
      </c>
      <c r="I52" s="42">
        <v>4</v>
      </c>
      <c r="J52" s="42">
        <v>3</v>
      </c>
      <c r="K52" s="42">
        <v>2</v>
      </c>
      <c r="L52" s="42">
        <v>2</v>
      </c>
      <c r="M52" s="42">
        <v>4</v>
      </c>
      <c r="N52" s="42">
        <v>2</v>
      </c>
      <c r="O52" s="42">
        <v>3</v>
      </c>
      <c r="P52" s="42">
        <v>4</v>
      </c>
      <c r="Q52" s="42">
        <v>3</v>
      </c>
      <c r="R52" s="42">
        <v>5</v>
      </c>
      <c r="S52" s="42">
        <v>4</v>
      </c>
      <c r="T52" s="67">
        <v>3</v>
      </c>
      <c r="U52" s="53">
        <f>IF(C52&lt;3,(60/COUNTIF(C24:C54,2)),0)</f>
        <v>0</v>
      </c>
      <c r="V52" s="54">
        <f>IF(D52&lt;3,(60/COUNTIF(D24:D54,2)),0)</f>
        <v>5.4545454545454541</v>
      </c>
      <c r="W52" s="54">
        <f>IF(E52&lt;3,(60/COUNTIF(E24:E54,2)),0)</f>
        <v>0</v>
      </c>
      <c r="X52" s="54">
        <f t="shared" si="17"/>
        <v>0</v>
      </c>
      <c r="Y52" s="54">
        <f t="shared" si="18"/>
        <v>0</v>
      </c>
      <c r="Z52" s="54">
        <f t="shared" si="19"/>
        <v>0</v>
      </c>
      <c r="AA52" s="54">
        <f t="shared" si="20"/>
        <v>0</v>
      </c>
      <c r="AB52" s="54">
        <f t="shared" si="21"/>
        <v>0</v>
      </c>
      <c r="AC52" s="54">
        <f t="shared" si="22"/>
        <v>10</v>
      </c>
      <c r="AD52" s="54">
        <f t="shared" si="23"/>
        <v>8.5714285714285712</v>
      </c>
      <c r="AE52" s="54">
        <f t="shared" si="24"/>
        <v>0</v>
      </c>
      <c r="AF52" s="54">
        <f t="shared" si="25"/>
        <v>5.4545454545454541</v>
      </c>
      <c r="AG52" s="54">
        <f t="shared" si="26"/>
        <v>0</v>
      </c>
      <c r="AH52" s="54">
        <f t="shared" si="27"/>
        <v>0</v>
      </c>
      <c r="AI52" s="54">
        <f t="shared" si="28"/>
        <v>0</v>
      </c>
      <c r="AJ52" s="54">
        <f t="shared" si="29"/>
        <v>0</v>
      </c>
      <c r="AK52" s="54">
        <f t="shared" si="30"/>
        <v>0</v>
      </c>
      <c r="AL52" s="54">
        <f t="shared" si="31"/>
        <v>0</v>
      </c>
      <c r="AM52" s="183">
        <f t="shared" si="15"/>
        <v>29.480519480519476</v>
      </c>
      <c r="AN52" s="55" t="str">
        <f t="shared" si="16"/>
        <v>Trude S</v>
      </c>
    </row>
    <row r="53" spans="1:40">
      <c r="A53" s="17"/>
      <c r="B53" s="18" t="s">
        <v>22</v>
      </c>
      <c r="C53" s="22">
        <v>3</v>
      </c>
      <c r="D53" s="42">
        <v>3</v>
      </c>
      <c r="E53" s="42">
        <v>4</v>
      </c>
      <c r="F53" s="42">
        <v>4</v>
      </c>
      <c r="G53" s="42">
        <v>3</v>
      </c>
      <c r="H53" s="42">
        <v>3</v>
      </c>
      <c r="I53" s="42">
        <v>4</v>
      </c>
      <c r="J53" s="42">
        <v>3</v>
      </c>
      <c r="K53" s="42">
        <v>3</v>
      </c>
      <c r="L53" s="42">
        <v>3</v>
      </c>
      <c r="M53" s="42">
        <v>4</v>
      </c>
      <c r="N53" s="42">
        <v>2</v>
      </c>
      <c r="O53" s="42">
        <v>2</v>
      </c>
      <c r="P53" s="42">
        <v>4</v>
      </c>
      <c r="Q53" s="42">
        <v>4</v>
      </c>
      <c r="R53" s="42">
        <v>2</v>
      </c>
      <c r="S53" s="42">
        <v>2</v>
      </c>
      <c r="T53" s="67">
        <v>3</v>
      </c>
      <c r="U53" s="53">
        <f>IF(C53&lt;3,(60/COUNTIF(C24:C54,2)),0)</f>
        <v>0</v>
      </c>
      <c r="V53" s="54">
        <f>IF(D53&lt;3,(60/COUNTIF(D24:D54,2)),0)</f>
        <v>0</v>
      </c>
      <c r="W53" s="54">
        <f>IF(E53&lt;3,(60/COUNTIF(E24:E54,2)),0)</f>
        <v>0</v>
      </c>
      <c r="X53" s="54">
        <f t="shared" si="17"/>
        <v>0</v>
      </c>
      <c r="Y53" s="54">
        <f t="shared" si="18"/>
        <v>0</v>
      </c>
      <c r="Z53" s="54">
        <f t="shared" si="19"/>
        <v>0</v>
      </c>
      <c r="AA53" s="54">
        <f t="shared" si="20"/>
        <v>0</v>
      </c>
      <c r="AB53" s="54">
        <f t="shared" si="21"/>
        <v>0</v>
      </c>
      <c r="AC53" s="54">
        <f t="shared" si="22"/>
        <v>0</v>
      </c>
      <c r="AD53" s="54">
        <f t="shared" si="23"/>
        <v>0</v>
      </c>
      <c r="AE53" s="54">
        <f t="shared" si="24"/>
        <v>0</v>
      </c>
      <c r="AF53" s="54">
        <f t="shared" si="25"/>
        <v>5.4545454545454541</v>
      </c>
      <c r="AG53" s="54">
        <f t="shared" si="26"/>
        <v>4.615384615384615</v>
      </c>
      <c r="AH53" s="54">
        <f t="shared" si="27"/>
        <v>0</v>
      </c>
      <c r="AI53" s="54">
        <f t="shared" si="28"/>
        <v>0</v>
      </c>
      <c r="AJ53" s="54">
        <f t="shared" si="29"/>
        <v>12</v>
      </c>
      <c r="AK53" s="54">
        <f t="shared" si="30"/>
        <v>5</v>
      </c>
      <c r="AL53" s="54">
        <f t="shared" si="31"/>
        <v>0</v>
      </c>
      <c r="AM53" s="183">
        <f t="shared" si="15"/>
        <v>27.06993006993007</v>
      </c>
      <c r="AN53" s="55" t="str">
        <f t="shared" si="16"/>
        <v>Vegar L</v>
      </c>
    </row>
    <row r="54" spans="1:40">
      <c r="A54" s="17"/>
      <c r="B54" s="18" t="s">
        <v>29</v>
      </c>
      <c r="C54" s="22">
        <v>4</v>
      </c>
      <c r="D54" s="42">
        <v>3</v>
      </c>
      <c r="E54" s="42">
        <v>4</v>
      </c>
      <c r="F54" s="42">
        <v>4</v>
      </c>
      <c r="G54" s="42">
        <v>3</v>
      </c>
      <c r="H54" s="42">
        <v>3</v>
      </c>
      <c r="I54" s="42">
        <v>6</v>
      </c>
      <c r="J54" s="42">
        <v>3</v>
      </c>
      <c r="K54" s="42">
        <v>3</v>
      </c>
      <c r="L54" s="42">
        <v>3</v>
      </c>
      <c r="M54" s="42">
        <v>2</v>
      </c>
      <c r="N54" s="42">
        <v>3</v>
      </c>
      <c r="O54" s="42">
        <v>3</v>
      </c>
      <c r="P54" s="42">
        <v>4</v>
      </c>
      <c r="Q54" s="42">
        <v>3</v>
      </c>
      <c r="R54" s="42">
        <v>3</v>
      </c>
      <c r="S54" s="42">
        <v>2</v>
      </c>
      <c r="T54" s="67">
        <v>3</v>
      </c>
      <c r="U54" s="56">
        <f>IF(C54&lt;3,(60/COUNTIF(C24:C54,2)),0)</f>
        <v>0</v>
      </c>
      <c r="V54" s="57">
        <f>IF(D54&lt;3,(60/COUNTIF(D24:D54,2)),0)</f>
        <v>0</v>
      </c>
      <c r="W54" s="57">
        <f>IF(E54&lt;3,(60/COUNTIF(E24:E54,2)),0)</f>
        <v>0</v>
      </c>
      <c r="X54" s="57">
        <f t="shared" si="17"/>
        <v>0</v>
      </c>
      <c r="Y54" s="57">
        <f t="shared" si="18"/>
        <v>0</v>
      </c>
      <c r="Z54" s="57">
        <f t="shared" si="19"/>
        <v>0</v>
      </c>
      <c r="AA54" s="57">
        <f t="shared" si="20"/>
        <v>0</v>
      </c>
      <c r="AB54" s="57">
        <f t="shared" si="21"/>
        <v>0</v>
      </c>
      <c r="AC54" s="57">
        <f t="shared" si="22"/>
        <v>0</v>
      </c>
      <c r="AD54" s="57">
        <f t="shared" si="23"/>
        <v>0</v>
      </c>
      <c r="AE54" s="57">
        <f t="shared" si="24"/>
        <v>6</v>
      </c>
      <c r="AF54" s="57">
        <f t="shared" si="25"/>
        <v>0</v>
      </c>
      <c r="AG54" s="57">
        <f t="shared" si="26"/>
        <v>0</v>
      </c>
      <c r="AH54" s="57">
        <f t="shared" si="27"/>
        <v>0</v>
      </c>
      <c r="AI54" s="57">
        <f t="shared" si="28"/>
        <v>0</v>
      </c>
      <c r="AJ54" s="57">
        <f t="shared" si="29"/>
        <v>0</v>
      </c>
      <c r="AK54" s="57">
        <f t="shared" si="30"/>
        <v>5</v>
      </c>
      <c r="AL54" s="57">
        <f t="shared" si="31"/>
        <v>0</v>
      </c>
      <c r="AM54" s="184">
        <f t="shared" si="15"/>
        <v>11</v>
      </c>
      <c r="AN54" s="58" t="str">
        <f t="shared" si="16"/>
        <v>Yuri Z</v>
      </c>
    </row>
    <row r="55" spans="1:40">
      <c r="A55" s="39">
        <v>39932</v>
      </c>
      <c r="B55" s="15" t="s">
        <v>10</v>
      </c>
      <c r="C55" s="20">
        <v>4</v>
      </c>
      <c r="D55" s="41">
        <v>4</v>
      </c>
      <c r="E55" s="41">
        <v>4</v>
      </c>
      <c r="F55" s="41">
        <v>4</v>
      </c>
      <c r="G55" s="41">
        <v>4</v>
      </c>
      <c r="H55" s="41">
        <v>3</v>
      </c>
      <c r="I55" s="41">
        <v>4</v>
      </c>
      <c r="J55" s="41">
        <v>3</v>
      </c>
      <c r="K55" s="41">
        <v>3</v>
      </c>
      <c r="L55" s="41">
        <v>3</v>
      </c>
      <c r="M55" s="41">
        <v>4</v>
      </c>
      <c r="N55" s="41">
        <v>3</v>
      </c>
      <c r="O55" s="41">
        <v>3</v>
      </c>
      <c r="P55" s="41">
        <v>4</v>
      </c>
      <c r="Q55" s="41">
        <v>3</v>
      </c>
      <c r="R55" s="41">
        <v>3</v>
      </c>
      <c r="S55" s="41">
        <v>3</v>
      </c>
      <c r="T55" s="66">
        <v>3</v>
      </c>
      <c r="U55" s="50">
        <f>IF(C55&lt;3,(60/COUNTIF(C55:C71,2)),0)</f>
        <v>0</v>
      </c>
      <c r="V55" s="51">
        <f>IF(D55&lt;3,(60/COUNTIF(D55:D71,2)),0)</f>
        <v>0</v>
      </c>
      <c r="W55" s="51">
        <f>IF(E55&lt;3,(60/COUNTIF(E55:E71,2)),0)</f>
        <v>0</v>
      </c>
      <c r="X55" s="51">
        <f>IF(F55&lt;4,(60/COUNTIF(F55:F71,3)),0)</f>
        <v>0</v>
      </c>
      <c r="Y55" s="51">
        <f t="shared" ref="Y55:AG55" si="32">IF(G55&lt;3,(60/COUNTIF(G55:G71,2)),0)</f>
        <v>0</v>
      </c>
      <c r="Z55" s="51">
        <f t="shared" si="32"/>
        <v>0</v>
      </c>
      <c r="AA55" s="51">
        <f t="shared" si="32"/>
        <v>0</v>
      </c>
      <c r="AB55" s="51">
        <f t="shared" si="32"/>
        <v>0</v>
      </c>
      <c r="AC55" s="51">
        <f t="shared" si="32"/>
        <v>0</v>
      </c>
      <c r="AD55" s="51">
        <f t="shared" si="32"/>
        <v>0</v>
      </c>
      <c r="AE55" s="51">
        <f t="shared" si="32"/>
        <v>0</v>
      </c>
      <c r="AF55" s="51">
        <f t="shared" si="32"/>
        <v>0</v>
      </c>
      <c r="AG55" s="51">
        <f t="shared" si="32"/>
        <v>0</v>
      </c>
      <c r="AH55" s="51">
        <f>IF(P55&lt;4,(60/COUNTIF(P55:P71,3)),0)</f>
        <v>0</v>
      </c>
      <c r="AI55" s="51">
        <f>IF(Q55&lt;3,(60/COUNTIF(Q55:Q71,2)),0)</f>
        <v>0</v>
      </c>
      <c r="AJ55" s="51">
        <f>IF(R55&lt;3,(60/COUNTIF(R55:R71,2)),0)</f>
        <v>0</v>
      </c>
      <c r="AK55" s="51">
        <f>IF(S55&lt;3,(60/COUNTIF(S55:S71,2)),0)</f>
        <v>0</v>
      </c>
      <c r="AL55" s="51">
        <f>IF(T55&lt;3,(60/COUNTIF(T55:T71,2)),0)</f>
        <v>0</v>
      </c>
      <c r="AM55" s="182">
        <f t="shared" si="15"/>
        <v>0</v>
      </c>
      <c r="AN55" s="52" t="str">
        <f t="shared" si="16"/>
        <v>Arne F</v>
      </c>
    </row>
    <row r="56" spans="1:40">
      <c r="A56" s="17"/>
      <c r="B56" s="18" t="s">
        <v>69</v>
      </c>
      <c r="C56" s="22">
        <v>4</v>
      </c>
      <c r="D56" s="42">
        <v>4</v>
      </c>
      <c r="E56" s="42">
        <v>4</v>
      </c>
      <c r="F56" s="42">
        <v>5</v>
      </c>
      <c r="G56" s="42">
        <v>3</v>
      </c>
      <c r="H56" s="42">
        <v>3</v>
      </c>
      <c r="I56" s="42">
        <v>4</v>
      </c>
      <c r="J56" s="42">
        <v>2</v>
      </c>
      <c r="K56" s="42">
        <v>3</v>
      </c>
      <c r="L56" s="42">
        <v>2</v>
      </c>
      <c r="M56" s="42">
        <v>3</v>
      </c>
      <c r="N56" s="42">
        <v>2</v>
      </c>
      <c r="O56" s="42">
        <v>3</v>
      </c>
      <c r="P56" s="42">
        <v>5</v>
      </c>
      <c r="Q56" s="42">
        <v>4</v>
      </c>
      <c r="R56" s="42">
        <v>3</v>
      </c>
      <c r="S56" s="42">
        <v>3</v>
      </c>
      <c r="T56" s="67">
        <v>3</v>
      </c>
      <c r="U56" s="53">
        <f>IF(C56&lt;3,(60/COUNTIF(C55:C71,2)),0)</f>
        <v>0</v>
      </c>
      <c r="V56" s="54">
        <f>IF(D56&lt;3,(60/COUNTIF(D55:D71,2)),0)</f>
        <v>0</v>
      </c>
      <c r="W56" s="54">
        <f>IF(E56&lt;3,(60/COUNTIF(E55:E71,2)),0)</f>
        <v>0</v>
      </c>
      <c r="X56" s="54">
        <f>IF(F56&lt;4,(60/COUNTIF(F55:F71,3)),0)</f>
        <v>0</v>
      </c>
      <c r="Y56" s="54">
        <f t="shared" ref="Y56:AG56" si="33">IF(G56&lt;3,(60/COUNTIF(G55:G71,2)),0)</f>
        <v>0</v>
      </c>
      <c r="Z56" s="54">
        <f t="shared" si="33"/>
        <v>0</v>
      </c>
      <c r="AA56" s="54">
        <f t="shared" si="33"/>
        <v>0</v>
      </c>
      <c r="AB56" s="54">
        <f t="shared" si="33"/>
        <v>20</v>
      </c>
      <c r="AC56" s="54">
        <f t="shared" si="33"/>
        <v>0</v>
      </c>
      <c r="AD56" s="54">
        <f t="shared" si="33"/>
        <v>15</v>
      </c>
      <c r="AE56" s="54">
        <f t="shared" si="33"/>
        <v>0</v>
      </c>
      <c r="AF56" s="54">
        <f t="shared" si="33"/>
        <v>10</v>
      </c>
      <c r="AG56" s="54">
        <f t="shared" si="33"/>
        <v>0</v>
      </c>
      <c r="AH56" s="54">
        <f>IF(P56&lt;4,(60/COUNTIF(P55:P71,3)),0)</f>
        <v>0</v>
      </c>
      <c r="AI56" s="54">
        <f>IF(Q56&lt;3,(60/COUNTIF(Q55:Q71,2)),0)</f>
        <v>0</v>
      </c>
      <c r="AJ56" s="54">
        <f>IF(R56&lt;3,(60/COUNTIF(R55:R71,2)),0)</f>
        <v>0</v>
      </c>
      <c r="AK56" s="54">
        <f>IF(S56&lt;3,(60/COUNTIF(S55:S71,2)),0)</f>
        <v>0</v>
      </c>
      <c r="AL56" s="54">
        <f>IF(T56&lt;3,(60/COUNTIF(T55:T71,2)),0)</f>
        <v>0</v>
      </c>
      <c r="AM56" s="183">
        <f t="shared" si="15"/>
        <v>45</v>
      </c>
      <c r="AN56" s="55" t="str">
        <f t="shared" si="16"/>
        <v>Asgeir S</v>
      </c>
    </row>
    <row r="57" spans="1:40">
      <c r="A57" s="17"/>
      <c r="B57" s="18" t="s">
        <v>99</v>
      </c>
      <c r="C57" s="22">
        <v>3</v>
      </c>
      <c r="D57" s="42">
        <v>3</v>
      </c>
      <c r="E57" s="42">
        <v>3</v>
      </c>
      <c r="F57" s="42">
        <v>6</v>
      </c>
      <c r="G57" s="42">
        <v>3</v>
      </c>
      <c r="H57" s="42">
        <v>2</v>
      </c>
      <c r="I57" s="42">
        <v>4</v>
      </c>
      <c r="J57" s="42">
        <v>4</v>
      </c>
      <c r="K57" s="42">
        <v>2</v>
      </c>
      <c r="L57" s="42">
        <v>3</v>
      </c>
      <c r="M57" s="42">
        <v>3</v>
      </c>
      <c r="N57" s="42">
        <v>3</v>
      </c>
      <c r="O57" s="42">
        <v>3</v>
      </c>
      <c r="P57" s="42">
        <v>3</v>
      </c>
      <c r="Q57" s="42">
        <v>3</v>
      </c>
      <c r="R57" s="42">
        <v>3</v>
      </c>
      <c r="S57" s="42">
        <v>3</v>
      </c>
      <c r="T57" s="67">
        <v>4</v>
      </c>
      <c r="U57" s="53">
        <f>IF(C57&lt;3,(60/COUNTIF(C55:C71,2)),0)</f>
        <v>0</v>
      </c>
      <c r="V57" s="54">
        <f>IF(D57&lt;3,(60/COUNTIF(D55:D71,2)),0)</f>
        <v>0</v>
      </c>
      <c r="W57" s="54">
        <f>IF(E57&lt;3,(60/COUNTIF(E55:E71,2)),0)</f>
        <v>0</v>
      </c>
      <c r="X57" s="54">
        <f>IF(F57&lt;4,(60/COUNTIF(F55:F71,3)),0)</f>
        <v>0</v>
      </c>
      <c r="Y57" s="54">
        <f t="shared" ref="Y57:AG57" si="34">IF(G57&lt;3,(60/COUNTIF(G55:G71,2)),0)</f>
        <v>0</v>
      </c>
      <c r="Z57" s="54">
        <f t="shared" si="34"/>
        <v>10</v>
      </c>
      <c r="AA57" s="54">
        <f t="shared" si="34"/>
        <v>0</v>
      </c>
      <c r="AB57" s="54">
        <f t="shared" si="34"/>
        <v>0</v>
      </c>
      <c r="AC57" s="54">
        <f t="shared" si="34"/>
        <v>15</v>
      </c>
      <c r="AD57" s="54">
        <f t="shared" si="34"/>
        <v>0</v>
      </c>
      <c r="AE57" s="54">
        <f t="shared" si="34"/>
        <v>0</v>
      </c>
      <c r="AF57" s="54">
        <f t="shared" si="34"/>
        <v>0</v>
      </c>
      <c r="AG57" s="54">
        <f t="shared" si="34"/>
        <v>0</v>
      </c>
      <c r="AH57" s="54">
        <f>IF(P57&lt;4,(60/COUNTIF(P55:P71,3)),0)</f>
        <v>12</v>
      </c>
      <c r="AI57" s="54">
        <f>IF(Q57&lt;3,(60/COUNTIF(Q55:Q71,2)),0)</f>
        <v>0</v>
      </c>
      <c r="AJ57" s="54">
        <f>IF(R57&lt;3,(60/COUNTIF(R55:R71,2)),0)</f>
        <v>0</v>
      </c>
      <c r="AK57" s="54">
        <f>IF(S57&lt;3,(60/COUNTIF(S55:S71,2)),0)</f>
        <v>0</v>
      </c>
      <c r="AL57" s="54">
        <f>IF(T57&lt;3,(60/COUNTIF(T55:T71,2)),0)</f>
        <v>0</v>
      </c>
      <c r="AM57" s="183">
        <f t="shared" si="15"/>
        <v>37</v>
      </c>
      <c r="AN57" s="55" t="str">
        <f t="shared" si="16"/>
        <v>Bjørnar S</v>
      </c>
    </row>
    <row r="58" spans="1:40">
      <c r="A58" s="17"/>
      <c r="B58" s="18" t="s">
        <v>91</v>
      </c>
      <c r="C58" s="22">
        <v>3</v>
      </c>
      <c r="D58" s="42">
        <v>2</v>
      </c>
      <c r="E58" s="42">
        <v>3</v>
      </c>
      <c r="F58" s="42">
        <v>4</v>
      </c>
      <c r="G58" s="42">
        <v>3</v>
      </c>
      <c r="H58" s="42">
        <v>2</v>
      </c>
      <c r="I58" s="42">
        <v>4</v>
      </c>
      <c r="J58" s="42">
        <v>3</v>
      </c>
      <c r="K58" s="42">
        <v>3</v>
      </c>
      <c r="L58" s="42">
        <v>3</v>
      </c>
      <c r="M58" s="42">
        <v>4</v>
      </c>
      <c r="N58" s="42">
        <v>2</v>
      </c>
      <c r="O58" s="42">
        <v>2</v>
      </c>
      <c r="P58" s="42">
        <v>4</v>
      </c>
      <c r="Q58" s="42">
        <v>3</v>
      </c>
      <c r="R58" s="42">
        <v>2</v>
      </c>
      <c r="S58" s="42">
        <v>2</v>
      </c>
      <c r="T58" s="67">
        <v>4</v>
      </c>
      <c r="U58" s="53">
        <f>IF(C58&lt;3,(60/COUNTIF(C55:C71,2)),0)</f>
        <v>0</v>
      </c>
      <c r="V58" s="54">
        <f>IF(D58&lt;3,(60/COUNTIF(D55:D71,2)),0)</f>
        <v>20</v>
      </c>
      <c r="W58" s="54">
        <f>IF(E58&lt;3,(60/COUNTIF(E55:E71,2)),0)</f>
        <v>0</v>
      </c>
      <c r="X58" s="54">
        <f>IF(F58&lt;4,(60/COUNTIF(F55:F71,3)),0)</f>
        <v>0</v>
      </c>
      <c r="Y58" s="54">
        <f t="shared" ref="Y58:AG58" si="35">IF(G58&lt;3,(60/COUNTIF(G55:G71,2)),0)</f>
        <v>0</v>
      </c>
      <c r="Z58" s="54">
        <f t="shared" si="35"/>
        <v>10</v>
      </c>
      <c r="AA58" s="54">
        <f t="shared" si="35"/>
        <v>0</v>
      </c>
      <c r="AB58" s="54">
        <f t="shared" si="35"/>
        <v>0</v>
      </c>
      <c r="AC58" s="54">
        <f t="shared" si="35"/>
        <v>0</v>
      </c>
      <c r="AD58" s="54">
        <f t="shared" si="35"/>
        <v>0</v>
      </c>
      <c r="AE58" s="54">
        <f t="shared" si="35"/>
        <v>0</v>
      </c>
      <c r="AF58" s="54">
        <f t="shared" si="35"/>
        <v>10</v>
      </c>
      <c r="AG58" s="54">
        <f t="shared" si="35"/>
        <v>8.5714285714285712</v>
      </c>
      <c r="AH58" s="54">
        <f>IF(P58&lt;4,(60/COUNTIF(P55:P71,3)),0)</f>
        <v>0</v>
      </c>
      <c r="AI58" s="54">
        <f>IF(Q58&lt;3,(60/COUNTIF(Q55:Q71,2)),0)</f>
        <v>0</v>
      </c>
      <c r="AJ58" s="54">
        <f>IF(R58&lt;3,(60/COUNTIF(R55:R71,2)),0)</f>
        <v>12</v>
      </c>
      <c r="AK58" s="54">
        <f>IF(S58&lt;3,(60/COUNTIF(S55:S71,2)),0)</f>
        <v>10</v>
      </c>
      <c r="AL58" s="54">
        <f>IF(T58&lt;3,(60/COUNTIF(T55:T71,2)),0)</f>
        <v>0</v>
      </c>
      <c r="AM58" s="183">
        <f t="shared" si="15"/>
        <v>70.571428571428569</v>
      </c>
      <c r="AN58" s="55" t="str">
        <f t="shared" si="16"/>
        <v>Carlos Rio</v>
      </c>
    </row>
    <row r="59" spans="1:40">
      <c r="A59" s="17"/>
      <c r="B59" s="18" t="s">
        <v>7</v>
      </c>
      <c r="C59" s="22">
        <v>4</v>
      </c>
      <c r="D59" s="42">
        <v>3</v>
      </c>
      <c r="E59" s="42">
        <v>4</v>
      </c>
      <c r="F59" s="42">
        <v>4</v>
      </c>
      <c r="G59" s="42">
        <v>4</v>
      </c>
      <c r="H59" s="42">
        <v>2</v>
      </c>
      <c r="I59" s="42">
        <v>4</v>
      </c>
      <c r="J59" s="42">
        <v>3</v>
      </c>
      <c r="K59" s="42">
        <v>4</v>
      </c>
      <c r="L59" s="42">
        <v>3</v>
      </c>
      <c r="M59" s="42">
        <v>4</v>
      </c>
      <c r="N59" s="42">
        <v>3</v>
      </c>
      <c r="O59" s="42">
        <v>2</v>
      </c>
      <c r="P59" s="42">
        <v>4</v>
      </c>
      <c r="Q59" s="42">
        <v>4</v>
      </c>
      <c r="R59" s="42">
        <v>2</v>
      </c>
      <c r="S59" s="42">
        <v>3</v>
      </c>
      <c r="T59" s="67">
        <v>3</v>
      </c>
      <c r="U59" s="53">
        <f>IF(C59&lt;3,(60/COUNTIF(C55:C71,2)),0)</f>
        <v>0</v>
      </c>
      <c r="V59" s="54">
        <f>IF(D59&lt;3,(60/COUNTIF(D55:D71,2)),0)</f>
        <v>0</v>
      </c>
      <c r="W59" s="54">
        <f>IF(E59&lt;3,(60/COUNTIF(E55:E71,2)),0)</f>
        <v>0</v>
      </c>
      <c r="X59" s="54">
        <f>IF(F59&lt;4,(60/COUNTIF(F55:F71,3)),0)</f>
        <v>0</v>
      </c>
      <c r="Y59" s="54">
        <f t="shared" ref="Y59:AG59" si="36">IF(G59&lt;3,(60/COUNTIF(G55:G71,2)),0)</f>
        <v>0</v>
      </c>
      <c r="Z59" s="54">
        <f t="shared" si="36"/>
        <v>10</v>
      </c>
      <c r="AA59" s="54">
        <f t="shared" si="36"/>
        <v>0</v>
      </c>
      <c r="AB59" s="54">
        <f t="shared" si="36"/>
        <v>0</v>
      </c>
      <c r="AC59" s="54">
        <f t="shared" si="36"/>
        <v>0</v>
      </c>
      <c r="AD59" s="54">
        <f t="shared" si="36"/>
        <v>0</v>
      </c>
      <c r="AE59" s="54">
        <f t="shared" si="36"/>
        <v>0</v>
      </c>
      <c r="AF59" s="54">
        <f t="shared" si="36"/>
        <v>0</v>
      </c>
      <c r="AG59" s="54">
        <f t="shared" si="36"/>
        <v>8.5714285714285712</v>
      </c>
      <c r="AH59" s="54">
        <f>IF(P59&lt;4,(60/COUNTIF(P55:P71,3)),0)</f>
        <v>0</v>
      </c>
      <c r="AI59" s="54">
        <f>IF(Q59&lt;3,(60/COUNTIF(Q55:Q71,2)),0)</f>
        <v>0</v>
      </c>
      <c r="AJ59" s="54">
        <f>IF(R59&lt;3,(60/COUNTIF(R55:R71,2)),0)</f>
        <v>12</v>
      </c>
      <c r="AK59" s="54">
        <f>IF(S59&lt;3,(60/COUNTIF(S55:S71,2)),0)</f>
        <v>0</v>
      </c>
      <c r="AL59" s="54">
        <f>IF(T59&lt;3,(60/COUNTIF(T55:T71,2)),0)</f>
        <v>0</v>
      </c>
      <c r="AM59" s="183">
        <f t="shared" si="15"/>
        <v>30.571428571428569</v>
      </c>
      <c r="AN59" s="55" t="str">
        <f t="shared" si="16"/>
        <v>Eirik A</v>
      </c>
    </row>
    <row r="60" spans="1:40">
      <c r="A60" s="17"/>
      <c r="B60" s="18" t="s">
        <v>30</v>
      </c>
      <c r="C60" s="22">
        <v>3</v>
      </c>
      <c r="D60" s="42">
        <v>3</v>
      </c>
      <c r="E60" s="42">
        <v>3</v>
      </c>
      <c r="F60" s="42">
        <v>3</v>
      </c>
      <c r="G60" s="42">
        <v>3</v>
      </c>
      <c r="H60" s="42">
        <v>3</v>
      </c>
      <c r="I60" s="42">
        <v>3</v>
      </c>
      <c r="J60" s="42">
        <v>3</v>
      </c>
      <c r="K60" s="42">
        <v>3</v>
      </c>
      <c r="L60" s="42">
        <v>2</v>
      </c>
      <c r="M60" s="42">
        <v>2</v>
      </c>
      <c r="N60" s="42">
        <v>2</v>
      </c>
      <c r="O60" s="42">
        <v>2</v>
      </c>
      <c r="P60" s="42">
        <v>3</v>
      </c>
      <c r="Q60" s="42">
        <v>3</v>
      </c>
      <c r="R60" s="42">
        <v>3</v>
      </c>
      <c r="S60" s="42">
        <v>4</v>
      </c>
      <c r="T60" s="67">
        <v>2</v>
      </c>
      <c r="U60" s="53">
        <f>IF(C60&lt;3,(60/COUNTIF(C55:C71,2)),0)</f>
        <v>0</v>
      </c>
      <c r="V60" s="54">
        <f>IF(D60&lt;3,(60/COUNTIF(D55:D71,2)),0)</f>
        <v>0</v>
      </c>
      <c r="W60" s="54">
        <f>IF(E60&lt;3,(60/COUNTIF(E55:E71,2)),0)</f>
        <v>0</v>
      </c>
      <c r="X60" s="54">
        <f>IF(F60&lt;4,(60/COUNTIF(F55:F71,3)),0)</f>
        <v>30</v>
      </c>
      <c r="Y60" s="54">
        <f t="shared" ref="Y60:AG60" si="37">IF(G60&lt;3,(60/COUNTIF(G55:G71,2)),0)</f>
        <v>0</v>
      </c>
      <c r="Z60" s="54">
        <f t="shared" si="37"/>
        <v>0</v>
      </c>
      <c r="AA60" s="54">
        <f t="shared" si="37"/>
        <v>0</v>
      </c>
      <c r="AB60" s="54">
        <f t="shared" si="37"/>
        <v>0</v>
      </c>
      <c r="AC60" s="54">
        <f t="shared" si="37"/>
        <v>0</v>
      </c>
      <c r="AD60" s="54">
        <f t="shared" si="37"/>
        <v>15</v>
      </c>
      <c r="AE60" s="54">
        <f t="shared" si="37"/>
        <v>15</v>
      </c>
      <c r="AF60" s="54">
        <f t="shared" si="37"/>
        <v>10</v>
      </c>
      <c r="AG60" s="54">
        <f t="shared" si="37"/>
        <v>8.5714285714285712</v>
      </c>
      <c r="AH60" s="54">
        <f>IF(P60&lt;4,(60/COUNTIF(P55:P71,3)),0)</f>
        <v>12</v>
      </c>
      <c r="AI60" s="54">
        <f>IF(Q60&lt;3,(60/COUNTIF(Q55:Q71,2)),0)</f>
        <v>0</v>
      </c>
      <c r="AJ60" s="54">
        <f>IF(R60&lt;3,(60/COUNTIF(R55:R71,2)),0)</f>
        <v>0</v>
      </c>
      <c r="AK60" s="54">
        <f>IF(S60&lt;3,(60/COUNTIF(S55:S71,2)),0)</f>
        <v>0</v>
      </c>
      <c r="AL60" s="54">
        <f>IF(T60&lt;3,(60/COUNTIF(T55:T71,2)),0)</f>
        <v>30</v>
      </c>
      <c r="AM60" s="183">
        <f t="shared" si="15"/>
        <v>120.57142857142857</v>
      </c>
      <c r="AN60" s="55" t="str">
        <f t="shared" si="16"/>
        <v>Espen M</v>
      </c>
    </row>
    <row r="61" spans="1:40">
      <c r="A61" s="17"/>
      <c r="B61" s="18" t="s">
        <v>31</v>
      </c>
      <c r="C61" s="22">
        <v>3</v>
      </c>
      <c r="D61" s="42">
        <v>2</v>
      </c>
      <c r="E61" s="42">
        <v>3</v>
      </c>
      <c r="F61" s="42">
        <v>4</v>
      </c>
      <c r="G61" s="42">
        <v>3</v>
      </c>
      <c r="H61" s="42">
        <v>2</v>
      </c>
      <c r="I61" s="42">
        <v>5</v>
      </c>
      <c r="J61" s="42">
        <v>4</v>
      </c>
      <c r="K61" s="42">
        <v>4</v>
      </c>
      <c r="L61" s="42">
        <v>3</v>
      </c>
      <c r="M61" s="42">
        <v>2</v>
      </c>
      <c r="N61" s="42">
        <v>4</v>
      </c>
      <c r="O61" s="42">
        <v>3</v>
      </c>
      <c r="P61" s="42">
        <v>3</v>
      </c>
      <c r="Q61" s="42">
        <v>3</v>
      </c>
      <c r="R61" s="42">
        <v>2</v>
      </c>
      <c r="S61" s="42">
        <v>2</v>
      </c>
      <c r="T61" s="67">
        <v>4</v>
      </c>
      <c r="U61" s="53">
        <f>IF(C61&lt;3,(60/COUNTIF(C55:C71,2)),0)</f>
        <v>0</v>
      </c>
      <c r="V61" s="54">
        <f>IF(D61&lt;3,(60/COUNTIF(D55:D71,2)),0)</f>
        <v>20</v>
      </c>
      <c r="W61" s="54">
        <f>IF(E61&lt;3,(60/COUNTIF(E55:E71,2)),0)</f>
        <v>0</v>
      </c>
      <c r="X61" s="54">
        <f>IF(F61&lt;4,(60/COUNTIF(F55:F71,3)),0)</f>
        <v>0</v>
      </c>
      <c r="Y61" s="54">
        <f t="shared" ref="Y61:AG61" si="38">IF(G61&lt;3,(60/COUNTIF(G55:G71,2)),0)</f>
        <v>0</v>
      </c>
      <c r="Z61" s="54">
        <f t="shared" si="38"/>
        <v>10</v>
      </c>
      <c r="AA61" s="54">
        <f t="shared" si="38"/>
        <v>0</v>
      </c>
      <c r="AB61" s="54">
        <f t="shared" si="38"/>
        <v>0</v>
      </c>
      <c r="AC61" s="54">
        <f t="shared" si="38"/>
        <v>0</v>
      </c>
      <c r="AD61" s="54">
        <f t="shared" si="38"/>
        <v>0</v>
      </c>
      <c r="AE61" s="54">
        <f t="shared" si="38"/>
        <v>15</v>
      </c>
      <c r="AF61" s="54">
        <f t="shared" si="38"/>
        <v>0</v>
      </c>
      <c r="AG61" s="54">
        <f t="shared" si="38"/>
        <v>0</v>
      </c>
      <c r="AH61" s="54">
        <f>IF(P61&lt;4,(60/COUNTIF(P55:P71,3)),0)</f>
        <v>12</v>
      </c>
      <c r="AI61" s="54">
        <f>IF(Q61&lt;3,(60/COUNTIF(Q55:Q71,2)),0)</f>
        <v>0</v>
      </c>
      <c r="AJ61" s="54">
        <f>IF(R61&lt;3,(60/COUNTIF(R55:R71,2)),0)</f>
        <v>12</v>
      </c>
      <c r="AK61" s="54">
        <f>IF(S61&lt;3,(60/COUNTIF(S55:S71,2)),0)</f>
        <v>10</v>
      </c>
      <c r="AL61" s="54">
        <f>IF(T61&lt;3,(60/COUNTIF(T55:T71,2)),0)</f>
        <v>0</v>
      </c>
      <c r="AM61" s="183">
        <f t="shared" si="15"/>
        <v>79</v>
      </c>
      <c r="AN61" s="55" t="str">
        <f t="shared" si="16"/>
        <v>Frank W</v>
      </c>
    </row>
    <row r="62" spans="1:40">
      <c r="A62" s="17"/>
      <c r="B62" s="18" t="s">
        <v>13</v>
      </c>
      <c r="C62" s="22">
        <v>3</v>
      </c>
      <c r="D62" s="42">
        <v>3</v>
      </c>
      <c r="E62" s="42">
        <v>4</v>
      </c>
      <c r="F62" s="42">
        <v>4</v>
      </c>
      <c r="G62" s="42">
        <v>3</v>
      </c>
      <c r="H62" s="42">
        <v>3</v>
      </c>
      <c r="I62" s="42">
        <v>5</v>
      </c>
      <c r="J62" s="42">
        <v>3</v>
      </c>
      <c r="K62" s="42">
        <v>5</v>
      </c>
      <c r="L62" s="42">
        <v>2</v>
      </c>
      <c r="M62" s="42">
        <v>3</v>
      </c>
      <c r="N62" s="42">
        <v>3</v>
      </c>
      <c r="O62" s="42">
        <v>2</v>
      </c>
      <c r="P62" s="42">
        <v>3</v>
      </c>
      <c r="Q62" s="42">
        <v>5</v>
      </c>
      <c r="R62" s="42">
        <v>3</v>
      </c>
      <c r="S62" s="42">
        <v>2</v>
      </c>
      <c r="T62" s="67">
        <v>4</v>
      </c>
      <c r="U62" s="53">
        <f>IF(C62&lt;3,(60/COUNTIF(C55:C71,2)),0)</f>
        <v>0</v>
      </c>
      <c r="V62" s="54">
        <f>IF(D62&lt;3,(60/COUNTIF(D55:D71,2)),0)</f>
        <v>0</v>
      </c>
      <c r="W62" s="54">
        <f>IF(E62&lt;3,(60/COUNTIF(E55:E71,2)),0)</f>
        <v>0</v>
      </c>
      <c r="X62" s="54">
        <f>IF(F62&lt;4,(60/COUNTIF(F55:F71,3)),0)</f>
        <v>0</v>
      </c>
      <c r="Y62" s="54">
        <f t="shared" ref="Y62:AG62" si="39">IF(G62&lt;3,(60/COUNTIF(G55:G71,2)),0)</f>
        <v>0</v>
      </c>
      <c r="Z62" s="54">
        <f t="shared" si="39"/>
        <v>0</v>
      </c>
      <c r="AA62" s="54">
        <f t="shared" si="39"/>
        <v>0</v>
      </c>
      <c r="AB62" s="54">
        <f t="shared" si="39"/>
        <v>0</v>
      </c>
      <c r="AC62" s="54">
        <f t="shared" si="39"/>
        <v>0</v>
      </c>
      <c r="AD62" s="54">
        <f t="shared" si="39"/>
        <v>15</v>
      </c>
      <c r="AE62" s="54">
        <f t="shared" si="39"/>
        <v>0</v>
      </c>
      <c r="AF62" s="54">
        <f t="shared" si="39"/>
        <v>0</v>
      </c>
      <c r="AG62" s="54">
        <f t="shared" si="39"/>
        <v>8.5714285714285712</v>
      </c>
      <c r="AH62" s="54">
        <f>IF(P62&lt;4,(60/COUNTIF(P55:P71,3)),0)</f>
        <v>12</v>
      </c>
      <c r="AI62" s="54">
        <f>IF(Q62&lt;3,(60/COUNTIF(Q55:Q71,2)),0)</f>
        <v>0</v>
      </c>
      <c r="AJ62" s="54">
        <f>IF(R62&lt;3,(60/COUNTIF(R55:R71,2)),0)</f>
        <v>0</v>
      </c>
      <c r="AK62" s="54">
        <f>IF(S62&lt;3,(60/COUNTIF(S55:S71,2)),0)</f>
        <v>10</v>
      </c>
      <c r="AL62" s="54">
        <f>IF(T62&lt;3,(60/COUNTIF(T55:T71,2)),0)</f>
        <v>0</v>
      </c>
      <c r="AM62" s="183">
        <f t="shared" si="15"/>
        <v>45.571428571428569</v>
      </c>
      <c r="AN62" s="55" t="str">
        <f t="shared" si="16"/>
        <v>Gunnar A</v>
      </c>
    </row>
    <row r="63" spans="1:40">
      <c r="A63" s="17"/>
      <c r="B63" s="18" t="s">
        <v>110</v>
      </c>
      <c r="C63" s="22">
        <v>4</v>
      </c>
      <c r="D63" s="42">
        <v>3</v>
      </c>
      <c r="E63" s="42">
        <v>4</v>
      </c>
      <c r="F63" s="42">
        <v>4</v>
      </c>
      <c r="G63" s="42">
        <v>4</v>
      </c>
      <c r="H63" s="42">
        <v>3</v>
      </c>
      <c r="I63" s="42">
        <v>5</v>
      </c>
      <c r="J63" s="42">
        <v>4</v>
      </c>
      <c r="K63" s="42">
        <v>3</v>
      </c>
      <c r="L63" s="42">
        <v>3</v>
      </c>
      <c r="M63" s="42">
        <v>2</v>
      </c>
      <c r="N63" s="42">
        <v>2</v>
      </c>
      <c r="O63" s="42">
        <v>3</v>
      </c>
      <c r="P63" s="42">
        <v>5</v>
      </c>
      <c r="Q63" s="42">
        <v>4</v>
      </c>
      <c r="R63" s="42">
        <v>2</v>
      </c>
      <c r="S63" s="42">
        <v>3</v>
      </c>
      <c r="T63" s="67">
        <v>4</v>
      </c>
      <c r="U63" s="53">
        <f>IF(C63&lt;3,(60/COUNTIF(C55:C71,2)),0)</f>
        <v>0</v>
      </c>
      <c r="V63" s="54">
        <f>IF(D63&lt;3,(60/COUNTIF(D55:D71,2)),0)</f>
        <v>0</v>
      </c>
      <c r="W63" s="54">
        <f>IF(E63&lt;3,(60/COUNTIF(E55:E71,2)),0)</f>
        <v>0</v>
      </c>
      <c r="X63" s="54">
        <f>IF(F63&lt;4,(60/COUNTIF(F55:F71,3)),0)</f>
        <v>0</v>
      </c>
      <c r="Y63" s="54">
        <f t="shared" ref="Y63:AG63" si="40">IF(G63&lt;3,(60/COUNTIF(G55:G71,2)),0)</f>
        <v>0</v>
      </c>
      <c r="Z63" s="54">
        <f t="shared" si="40"/>
        <v>0</v>
      </c>
      <c r="AA63" s="54">
        <f t="shared" si="40"/>
        <v>0</v>
      </c>
      <c r="AB63" s="54">
        <f t="shared" si="40"/>
        <v>0</v>
      </c>
      <c r="AC63" s="54">
        <f t="shared" si="40"/>
        <v>0</v>
      </c>
      <c r="AD63" s="54">
        <f t="shared" si="40"/>
        <v>0</v>
      </c>
      <c r="AE63" s="54">
        <f t="shared" si="40"/>
        <v>15</v>
      </c>
      <c r="AF63" s="54">
        <f t="shared" si="40"/>
        <v>10</v>
      </c>
      <c r="AG63" s="54">
        <f t="shared" si="40"/>
        <v>0</v>
      </c>
      <c r="AH63" s="54">
        <f>IF(P63&lt;4,(60/COUNTIF(P55:P71,3)),0)</f>
        <v>0</v>
      </c>
      <c r="AI63" s="54">
        <f>IF(Q63&lt;3,(60/COUNTIF(Q55:Q71,2)),0)</f>
        <v>0</v>
      </c>
      <c r="AJ63" s="54">
        <f>IF(R63&lt;3,(60/COUNTIF(R55:R71,2)),0)</f>
        <v>12</v>
      </c>
      <c r="AK63" s="54">
        <f>IF(S63&lt;3,(60/COUNTIF(S55:S71,2)),0)</f>
        <v>0</v>
      </c>
      <c r="AL63" s="54">
        <f>IF(T63&lt;3,(60/COUNTIF(T55:T71,2)),0)</f>
        <v>0</v>
      </c>
      <c r="AM63" s="183">
        <f t="shared" si="15"/>
        <v>37</v>
      </c>
      <c r="AN63" s="55" t="str">
        <f t="shared" si="16"/>
        <v>Knut Anders</v>
      </c>
    </row>
    <row r="64" spans="1:40">
      <c r="A64" s="17"/>
      <c r="B64" s="18" t="s">
        <v>100</v>
      </c>
      <c r="C64" s="22">
        <v>5</v>
      </c>
      <c r="D64" s="42">
        <v>4</v>
      </c>
      <c r="E64" s="42">
        <v>4</v>
      </c>
      <c r="F64" s="42">
        <v>6</v>
      </c>
      <c r="G64" s="42">
        <v>4</v>
      </c>
      <c r="H64" s="42">
        <v>3</v>
      </c>
      <c r="I64" s="42">
        <v>4</v>
      </c>
      <c r="J64" s="42">
        <v>3</v>
      </c>
      <c r="K64" s="42">
        <v>3</v>
      </c>
      <c r="L64" s="42">
        <v>3</v>
      </c>
      <c r="M64" s="42">
        <v>3</v>
      </c>
      <c r="N64" s="42">
        <v>3</v>
      </c>
      <c r="O64" s="42">
        <v>3</v>
      </c>
      <c r="P64" s="42">
        <v>4</v>
      </c>
      <c r="Q64" s="42">
        <v>3</v>
      </c>
      <c r="R64" s="42">
        <v>3</v>
      </c>
      <c r="S64" s="42">
        <v>4</v>
      </c>
      <c r="T64" s="67">
        <v>4</v>
      </c>
      <c r="U64" s="53">
        <f>IF(C64&lt;3,(60/COUNTIF(C55:C71,2)),0)</f>
        <v>0</v>
      </c>
      <c r="V64" s="54">
        <f>IF(D64&lt;3,(60/COUNTIF(D55:D71,2)),0)</f>
        <v>0</v>
      </c>
      <c r="W64" s="54">
        <f>IF(E64&lt;3,(60/COUNTIF(E55:E71,2)),0)</f>
        <v>0</v>
      </c>
      <c r="X64" s="54">
        <f>IF(F64&lt;4,(60/COUNTIF(F55:F71,3)),0)</f>
        <v>0</v>
      </c>
      <c r="Y64" s="54">
        <f t="shared" ref="Y64:AG64" si="41">IF(G64&lt;3,(60/COUNTIF(G55:G71,2)),0)</f>
        <v>0</v>
      </c>
      <c r="Z64" s="54">
        <f t="shared" si="41"/>
        <v>0</v>
      </c>
      <c r="AA64" s="54">
        <f t="shared" si="41"/>
        <v>0</v>
      </c>
      <c r="AB64" s="54">
        <f t="shared" si="41"/>
        <v>0</v>
      </c>
      <c r="AC64" s="54">
        <f t="shared" si="41"/>
        <v>0</v>
      </c>
      <c r="AD64" s="54">
        <f t="shared" si="41"/>
        <v>0</v>
      </c>
      <c r="AE64" s="54">
        <f t="shared" si="41"/>
        <v>0</v>
      </c>
      <c r="AF64" s="54">
        <f t="shared" si="41"/>
        <v>0</v>
      </c>
      <c r="AG64" s="54">
        <f t="shared" si="41"/>
        <v>0</v>
      </c>
      <c r="AH64" s="54">
        <f>IF(P64&lt;4,(60/COUNTIF(P55:P71,3)),0)</f>
        <v>0</v>
      </c>
      <c r="AI64" s="54">
        <f>IF(Q64&lt;3,(60/COUNTIF(Q55:Q71,2)),0)</f>
        <v>0</v>
      </c>
      <c r="AJ64" s="54">
        <f>IF(R64&lt;3,(60/COUNTIF(R55:R71,2)),0)</f>
        <v>0</v>
      </c>
      <c r="AK64" s="54">
        <f>IF(S64&lt;3,(60/COUNTIF(S55:S71,2)),0)</f>
        <v>0</v>
      </c>
      <c r="AL64" s="54">
        <f>IF(T64&lt;3,(60/COUNTIF(T55:T71,2)),0)</f>
        <v>0</v>
      </c>
      <c r="AM64" s="183">
        <f t="shared" si="15"/>
        <v>0</v>
      </c>
      <c r="AN64" s="55" t="str">
        <f t="shared" si="16"/>
        <v>Mads</v>
      </c>
    </row>
    <row r="65" spans="1:40">
      <c r="A65" s="17"/>
      <c r="B65" s="18" t="s">
        <v>85</v>
      </c>
      <c r="C65" s="22">
        <v>4</v>
      </c>
      <c r="D65" s="42">
        <v>4</v>
      </c>
      <c r="E65" s="42">
        <v>4</v>
      </c>
      <c r="F65" s="42">
        <v>4</v>
      </c>
      <c r="G65" s="42">
        <v>3</v>
      </c>
      <c r="H65" s="42">
        <v>3</v>
      </c>
      <c r="I65" s="42">
        <v>4</v>
      </c>
      <c r="J65" s="42">
        <v>4</v>
      </c>
      <c r="K65" s="42">
        <v>4</v>
      </c>
      <c r="L65" s="42">
        <v>4</v>
      </c>
      <c r="M65" s="42">
        <v>4</v>
      </c>
      <c r="N65" s="42">
        <v>3</v>
      </c>
      <c r="O65" s="42">
        <v>2</v>
      </c>
      <c r="P65" s="42">
        <v>4</v>
      </c>
      <c r="Q65" s="42">
        <v>3</v>
      </c>
      <c r="R65" s="42">
        <v>3</v>
      </c>
      <c r="S65" s="42">
        <v>3</v>
      </c>
      <c r="T65" s="67">
        <v>5</v>
      </c>
      <c r="U65" s="53">
        <f>IF(C65&lt;3,(60/COUNTIF(C55:C71,2)),0)</f>
        <v>0</v>
      </c>
      <c r="V65" s="54">
        <f>IF(D65&lt;3,(60/COUNTIF(D55:D71,2)),0)</f>
        <v>0</v>
      </c>
      <c r="W65" s="54">
        <f>IF(E65&lt;3,(60/COUNTIF(E55:E71,2)),0)</f>
        <v>0</v>
      </c>
      <c r="X65" s="54">
        <f>IF(F65&lt;4,(60/COUNTIF(F55:F71,3)),0)</f>
        <v>0</v>
      </c>
      <c r="Y65" s="54">
        <f t="shared" ref="Y65:AG65" si="42">IF(G65&lt;3,(60/COUNTIF(G55:G71,2)),0)</f>
        <v>0</v>
      </c>
      <c r="Z65" s="54">
        <f t="shared" si="42"/>
        <v>0</v>
      </c>
      <c r="AA65" s="54">
        <f t="shared" si="42"/>
        <v>0</v>
      </c>
      <c r="AB65" s="54">
        <f t="shared" si="42"/>
        <v>0</v>
      </c>
      <c r="AC65" s="54">
        <f t="shared" si="42"/>
        <v>0</v>
      </c>
      <c r="AD65" s="54">
        <f t="shared" si="42"/>
        <v>0</v>
      </c>
      <c r="AE65" s="54">
        <f t="shared" si="42"/>
        <v>0</v>
      </c>
      <c r="AF65" s="54">
        <f t="shared" si="42"/>
        <v>0</v>
      </c>
      <c r="AG65" s="54">
        <f t="shared" si="42"/>
        <v>8.5714285714285712</v>
      </c>
      <c r="AH65" s="54">
        <f>IF(P65&lt;4,(60/COUNTIF(P55:P71,3)),0)</f>
        <v>0</v>
      </c>
      <c r="AI65" s="54">
        <f>IF(Q65&lt;3,(60/COUNTIF(Q55:Q71,2)),0)</f>
        <v>0</v>
      </c>
      <c r="AJ65" s="54">
        <f>IF(R65&lt;3,(60/COUNTIF(R55:R71,2)),0)</f>
        <v>0</v>
      </c>
      <c r="AK65" s="54">
        <f>IF(S65&lt;3,(60/COUNTIF(S55:S71,2)),0)</f>
        <v>0</v>
      </c>
      <c r="AL65" s="54">
        <f>IF(T65&lt;3,(60/COUNTIF(T55:T71,2)),0)</f>
        <v>0</v>
      </c>
      <c r="AM65" s="183">
        <f t="shared" si="15"/>
        <v>8.5714285714285712</v>
      </c>
      <c r="AN65" s="55" t="str">
        <f t="shared" si="16"/>
        <v>Morten S</v>
      </c>
    </row>
    <row r="66" spans="1:40">
      <c r="A66" s="17"/>
      <c r="B66" s="18" t="s">
        <v>109</v>
      </c>
      <c r="C66" s="22">
        <v>3</v>
      </c>
      <c r="D66" s="42">
        <v>3</v>
      </c>
      <c r="E66" s="42">
        <v>4</v>
      </c>
      <c r="F66" s="42">
        <v>3</v>
      </c>
      <c r="G66" s="42">
        <v>3</v>
      </c>
      <c r="H66" s="42">
        <v>3</v>
      </c>
      <c r="I66" s="42">
        <v>3</v>
      </c>
      <c r="J66" s="42">
        <v>4</v>
      </c>
      <c r="K66" s="42">
        <v>3</v>
      </c>
      <c r="L66" s="42">
        <v>3</v>
      </c>
      <c r="M66" s="42">
        <v>4</v>
      </c>
      <c r="N66" s="42">
        <v>3</v>
      </c>
      <c r="O66" s="42">
        <v>2</v>
      </c>
      <c r="P66" s="42">
        <v>5</v>
      </c>
      <c r="Q66" s="42">
        <v>3</v>
      </c>
      <c r="R66" s="42">
        <v>3</v>
      </c>
      <c r="S66" s="42">
        <v>2</v>
      </c>
      <c r="T66" s="67">
        <v>2</v>
      </c>
      <c r="U66" s="53">
        <f>IF(C66&lt;3,(60/COUNTIF(C55:C71,2)),0)</f>
        <v>0</v>
      </c>
      <c r="V66" s="54">
        <f>IF(D66&lt;3,(60/COUNTIF(D55:D71,2)),0)</f>
        <v>0</v>
      </c>
      <c r="W66" s="54">
        <f>IF(E66&lt;3,(60/COUNTIF(E55:E71,2)),0)</f>
        <v>0</v>
      </c>
      <c r="X66" s="54">
        <f>IF(F66&lt;4,(60/COUNTIF(F55:F71,3)),0)</f>
        <v>30</v>
      </c>
      <c r="Y66" s="54">
        <f t="shared" ref="Y66:AG66" si="43">IF(G66&lt;3,(60/COUNTIF(G55:G71,2)),0)</f>
        <v>0</v>
      </c>
      <c r="Z66" s="54">
        <f t="shared" si="43"/>
        <v>0</v>
      </c>
      <c r="AA66" s="54">
        <f t="shared" si="43"/>
        <v>0</v>
      </c>
      <c r="AB66" s="54">
        <f t="shared" si="43"/>
        <v>0</v>
      </c>
      <c r="AC66" s="54">
        <f t="shared" si="43"/>
        <v>0</v>
      </c>
      <c r="AD66" s="54">
        <f t="shared" si="43"/>
        <v>0</v>
      </c>
      <c r="AE66" s="54">
        <f t="shared" si="43"/>
        <v>0</v>
      </c>
      <c r="AF66" s="54">
        <f t="shared" si="43"/>
        <v>0</v>
      </c>
      <c r="AG66" s="54">
        <f t="shared" si="43"/>
        <v>8.5714285714285712</v>
      </c>
      <c r="AH66" s="54">
        <f>IF(P66&lt;4,(60/COUNTIF(P55:P71,3)),0)</f>
        <v>0</v>
      </c>
      <c r="AI66" s="54">
        <f>IF(Q66&lt;3,(60/COUNTIF(Q55:Q71,2)),0)</f>
        <v>0</v>
      </c>
      <c r="AJ66" s="54">
        <f>IF(R66&lt;3,(60/COUNTIF(R55:R71,2)),0)</f>
        <v>0</v>
      </c>
      <c r="AK66" s="54">
        <f>IF(S66&lt;3,(60/COUNTIF(S55:S71,2)),0)</f>
        <v>10</v>
      </c>
      <c r="AL66" s="54">
        <f>IF(T66&lt;3,(60/COUNTIF(T55:T71,2)),0)</f>
        <v>30</v>
      </c>
      <c r="AM66" s="183">
        <f t="shared" si="15"/>
        <v>78.571428571428569</v>
      </c>
      <c r="AN66" s="55" t="str">
        <f t="shared" si="16"/>
        <v>Sindre</v>
      </c>
    </row>
    <row r="67" spans="1:40">
      <c r="A67" s="17"/>
      <c r="B67" s="18" t="s">
        <v>4</v>
      </c>
      <c r="C67" s="22">
        <v>3</v>
      </c>
      <c r="D67" s="42">
        <v>3</v>
      </c>
      <c r="E67" s="42">
        <v>4</v>
      </c>
      <c r="F67" s="42">
        <v>4</v>
      </c>
      <c r="G67" s="42">
        <v>3</v>
      </c>
      <c r="H67" s="42">
        <v>3</v>
      </c>
      <c r="I67" s="42">
        <v>3</v>
      </c>
      <c r="J67" s="42">
        <v>2</v>
      </c>
      <c r="K67" s="42">
        <v>2</v>
      </c>
      <c r="L67" s="42">
        <v>2</v>
      </c>
      <c r="M67" s="42">
        <v>3</v>
      </c>
      <c r="N67" s="42">
        <v>2</v>
      </c>
      <c r="O67" s="42">
        <v>2</v>
      </c>
      <c r="P67" s="42">
        <v>3</v>
      </c>
      <c r="Q67" s="42">
        <v>3</v>
      </c>
      <c r="R67" s="42">
        <v>3</v>
      </c>
      <c r="S67" s="42">
        <v>2</v>
      </c>
      <c r="T67" s="67">
        <v>4</v>
      </c>
      <c r="U67" s="53">
        <f>IF(C67&lt;3,(60/COUNTIF(C55:C71,2)),0)</f>
        <v>0</v>
      </c>
      <c r="V67" s="54">
        <f>IF(D67&lt;3,(60/COUNTIF(D55:D71,2)),0)</f>
        <v>0</v>
      </c>
      <c r="W67" s="54">
        <f>IF(E67&lt;3,(60/COUNTIF(E55:E71,2)),0)</f>
        <v>0</v>
      </c>
      <c r="X67" s="54">
        <f>IF(F67&lt;4,(60/COUNTIF(F55:F71,3)),0)</f>
        <v>0</v>
      </c>
      <c r="Y67" s="54">
        <f t="shared" ref="Y67:AG67" si="44">IF(G67&lt;3,(60/COUNTIF(G55:G71,2)),0)</f>
        <v>0</v>
      </c>
      <c r="Z67" s="54">
        <f t="shared" si="44"/>
        <v>0</v>
      </c>
      <c r="AA67" s="54">
        <f t="shared" si="44"/>
        <v>0</v>
      </c>
      <c r="AB67" s="54">
        <f t="shared" si="44"/>
        <v>20</v>
      </c>
      <c r="AC67" s="54">
        <f t="shared" si="44"/>
        <v>15</v>
      </c>
      <c r="AD67" s="54">
        <f t="shared" si="44"/>
        <v>15</v>
      </c>
      <c r="AE67" s="54">
        <f t="shared" si="44"/>
        <v>0</v>
      </c>
      <c r="AF67" s="54">
        <f t="shared" si="44"/>
        <v>10</v>
      </c>
      <c r="AG67" s="54">
        <f t="shared" si="44"/>
        <v>8.5714285714285712</v>
      </c>
      <c r="AH67" s="54">
        <f>IF(P67&lt;4,(60/COUNTIF(P55:P71,3)),0)</f>
        <v>12</v>
      </c>
      <c r="AI67" s="54">
        <f>IF(Q67&lt;3,(60/COUNTIF(Q55:Q71,2)),0)</f>
        <v>0</v>
      </c>
      <c r="AJ67" s="54">
        <f>IF(R67&lt;3,(60/COUNTIF(R55:R71,2)),0)</f>
        <v>0</v>
      </c>
      <c r="AK67" s="54">
        <f>IF(S67&lt;3,(60/COUNTIF(S55:S71,2)),0)</f>
        <v>10</v>
      </c>
      <c r="AL67" s="54">
        <f>IF(T67&lt;3,(60/COUNTIF(T55:T71,2)),0)</f>
        <v>0</v>
      </c>
      <c r="AM67" s="183">
        <f t="shared" si="15"/>
        <v>90.571428571428569</v>
      </c>
      <c r="AN67" s="55" t="str">
        <f t="shared" si="16"/>
        <v>Stian W</v>
      </c>
    </row>
    <row r="68" spans="1:40">
      <c r="A68" s="17"/>
      <c r="B68" s="18" t="s">
        <v>98</v>
      </c>
      <c r="C68" s="22">
        <v>3</v>
      </c>
      <c r="D68" s="42">
        <v>4</v>
      </c>
      <c r="E68" s="42">
        <v>3</v>
      </c>
      <c r="F68" s="42">
        <v>5</v>
      </c>
      <c r="G68" s="42">
        <v>3</v>
      </c>
      <c r="H68" s="42">
        <v>2</v>
      </c>
      <c r="I68" s="42">
        <v>4</v>
      </c>
      <c r="J68" s="42">
        <v>3</v>
      </c>
      <c r="K68" s="42">
        <v>3</v>
      </c>
      <c r="L68" s="42">
        <v>3</v>
      </c>
      <c r="M68" s="42">
        <v>3</v>
      </c>
      <c r="N68" s="42">
        <v>4</v>
      </c>
      <c r="O68" s="42">
        <v>3</v>
      </c>
      <c r="P68" s="42">
        <v>4</v>
      </c>
      <c r="Q68" s="42">
        <v>3</v>
      </c>
      <c r="R68" s="42">
        <v>2</v>
      </c>
      <c r="S68" s="42">
        <v>3</v>
      </c>
      <c r="T68" s="67">
        <v>3</v>
      </c>
      <c r="U68" s="53">
        <f>IF(C68&lt;3,(60/COUNTIF(C55:C71,2)),0)</f>
        <v>0</v>
      </c>
      <c r="V68" s="54">
        <f>IF(D68&lt;3,(60/COUNTIF(D55:D71,2)),0)</f>
        <v>0</v>
      </c>
      <c r="W68" s="54">
        <f>IF(E68&lt;3,(60/COUNTIF(E55:E71,2)),0)</f>
        <v>0</v>
      </c>
      <c r="X68" s="54">
        <f>IF(F68&lt;4,(60/COUNTIF(F55:F71,3)),0)</f>
        <v>0</v>
      </c>
      <c r="Y68" s="54">
        <f t="shared" ref="Y68:AG68" si="45">IF(G68&lt;3,(60/COUNTIF(G55:G71,2)),0)</f>
        <v>0</v>
      </c>
      <c r="Z68" s="54">
        <f t="shared" si="45"/>
        <v>10</v>
      </c>
      <c r="AA68" s="54">
        <f t="shared" si="45"/>
        <v>0</v>
      </c>
      <c r="AB68" s="54">
        <f t="shared" si="45"/>
        <v>0</v>
      </c>
      <c r="AC68" s="54">
        <f t="shared" si="45"/>
        <v>0</v>
      </c>
      <c r="AD68" s="54">
        <f t="shared" si="45"/>
        <v>0</v>
      </c>
      <c r="AE68" s="54">
        <f t="shared" si="45"/>
        <v>0</v>
      </c>
      <c r="AF68" s="54">
        <f t="shared" si="45"/>
        <v>0</v>
      </c>
      <c r="AG68" s="54">
        <f t="shared" si="45"/>
        <v>0</v>
      </c>
      <c r="AH68" s="54">
        <f>IF(P68&lt;4,(60/COUNTIF(P55:P71,3)),0)</f>
        <v>0</v>
      </c>
      <c r="AI68" s="54">
        <f>IF(Q68&lt;3,(60/COUNTIF(Q55:Q71,2)),0)</f>
        <v>0</v>
      </c>
      <c r="AJ68" s="54">
        <f>IF(R68&lt;3,(60/COUNTIF(R55:R71,2)),0)</f>
        <v>12</v>
      </c>
      <c r="AK68" s="54">
        <f>IF(S68&lt;3,(60/COUNTIF(S55:S71,2)),0)</f>
        <v>0</v>
      </c>
      <c r="AL68" s="54">
        <f>IF(T68&lt;3,(60/COUNTIF(T55:T71,2)),0)</f>
        <v>0</v>
      </c>
      <c r="AM68" s="183">
        <f t="shared" si="15"/>
        <v>22</v>
      </c>
      <c r="AN68" s="55" t="str">
        <f t="shared" si="16"/>
        <v>Stig S</v>
      </c>
    </row>
    <row r="69" spans="1:40">
      <c r="A69" s="17"/>
      <c r="B69" s="18" t="s">
        <v>97</v>
      </c>
      <c r="C69" s="22">
        <v>4</v>
      </c>
      <c r="D69" s="42">
        <v>4</v>
      </c>
      <c r="E69" s="42">
        <v>5</v>
      </c>
      <c r="F69" s="42">
        <v>5</v>
      </c>
      <c r="G69" s="42">
        <v>5</v>
      </c>
      <c r="H69" s="42">
        <v>3</v>
      </c>
      <c r="I69" s="42">
        <v>6</v>
      </c>
      <c r="J69" s="42">
        <v>5</v>
      </c>
      <c r="K69" s="42">
        <v>4</v>
      </c>
      <c r="L69" s="42">
        <v>3</v>
      </c>
      <c r="M69" s="42">
        <v>4</v>
      </c>
      <c r="N69" s="42">
        <v>4</v>
      </c>
      <c r="O69" s="42">
        <v>4</v>
      </c>
      <c r="P69" s="42">
        <v>5</v>
      </c>
      <c r="Q69" s="42">
        <v>7</v>
      </c>
      <c r="R69" s="42">
        <v>4</v>
      </c>
      <c r="S69" s="42">
        <v>5</v>
      </c>
      <c r="T69" s="67">
        <v>4</v>
      </c>
      <c r="U69" s="53">
        <f>IF(C69&lt;3,(60/COUNTIF(C55:C71,2)),0)</f>
        <v>0</v>
      </c>
      <c r="V69" s="54">
        <f>IF(D69&lt;3,(60/COUNTIF(D55:D71,2)),0)</f>
        <v>0</v>
      </c>
      <c r="W69" s="54">
        <f>IF(E69&lt;3,(60/COUNTIF(E55:E71,2)),0)</f>
        <v>0</v>
      </c>
      <c r="X69" s="54">
        <f>IF(F69&lt;4,(60/COUNTIF(F55:F71,3)),0)</f>
        <v>0</v>
      </c>
      <c r="Y69" s="54">
        <f t="shared" ref="Y69:AG69" si="46">IF(G69&lt;3,(60/COUNTIF(G55:G71,2)),0)</f>
        <v>0</v>
      </c>
      <c r="Z69" s="54">
        <f t="shared" si="46"/>
        <v>0</v>
      </c>
      <c r="AA69" s="54">
        <f t="shared" si="46"/>
        <v>0</v>
      </c>
      <c r="AB69" s="54">
        <f t="shared" si="46"/>
        <v>0</v>
      </c>
      <c r="AC69" s="54">
        <f t="shared" si="46"/>
        <v>0</v>
      </c>
      <c r="AD69" s="54">
        <f t="shared" si="46"/>
        <v>0</v>
      </c>
      <c r="AE69" s="54">
        <f t="shared" si="46"/>
        <v>0</v>
      </c>
      <c r="AF69" s="54">
        <f t="shared" si="46"/>
        <v>0</v>
      </c>
      <c r="AG69" s="54">
        <f t="shared" si="46"/>
        <v>0</v>
      </c>
      <c r="AH69" s="54">
        <f>IF(P69&lt;4,(60/COUNTIF(P55:P71,3)),0)</f>
        <v>0</v>
      </c>
      <c r="AI69" s="54">
        <f>IF(Q69&lt;3,(60/COUNTIF(Q55:Q71,2)),0)</f>
        <v>0</v>
      </c>
      <c r="AJ69" s="54">
        <f>IF(R69&lt;3,(60/COUNTIF(R55:R71,2)),0)</f>
        <v>0</v>
      </c>
      <c r="AK69" s="54">
        <f>IF(S69&lt;3,(60/COUNTIF(S55:S71,2)),0)</f>
        <v>0</v>
      </c>
      <c r="AL69" s="54">
        <f>IF(T69&lt;3,(60/COUNTIF(T55:T71,2)),0)</f>
        <v>0</v>
      </c>
      <c r="AM69" s="183">
        <f t="shared" si="15"/>
        <v>0</v>
      </c>
      <c r="AN69" s="55" t="str">
        <f t="shared" si="16"/>
        <v>Tone Svanhild</v>
      </c>
    </row>
    <row r="70" spans="1:40">
      <c r="A70" s="17"/>
      <c r="B70" s="18" t="s">
        <v>35</v>
      </c>
      <c r="C70" s="22">
        <v>5</v>
      </c>
      <c r="D70" s="42">
        <v>4</v>
      </c>
      <c r="E70" s="42">
        <v>3</v>
      </c>
      <c r="F70" s="42">
        <v>4</v>
      </c>
      <c r="G70" s="42">
        <v>4</v>
      </c>
      <c r="H70" s="42">
        <v>2</v>
      </c>
      <c r="I70" s="42">
        <v>3</v>
      </c>
      <c r="J70" s="42">
        <v>5</v>
      </c>
      <c r="K70" s="42">
        <v>2</v>
      </c>
      <c r="L70" s="42">
        <v>3</v>
      </c>
      <c r="M70" s="42">
        <v>2</v>
      </c>
      <c r="N70" s="42">
        <v>2</v>
      </c>
      <c r="O70" s="42">
        <v>3</v>
      </c>
      <c r="P70" s="42">
        <v>4</v>
      </c>
      <c r="Q70" s="42">
        <v>4</v>
      </c>
      <c r="R70" s="42">
        <v>3</v>
      </c>
      <c r="S70" s="42">
        <v>2</v>
      </c>
      <c r="T70" s="67">
        <v>5</v>
      </c>
      <c r="U70" s="53">
        <f>IF(C70&lt;3,(60/COUNTIF(C55:C71,2)),0)</f>
        <v>0</v>
      </c>
      <c r="V70" s="54">
        <f>IF(D70&lt;3,(60/COUNTIF(D55:D71,2)),0)</f>
        <v>0</v>
      </c>
      <c r="W70" s="54">
        <f>IF(E70&lt;3,(60/COUNTIF(E55:E71,2)),0)</f>
        <v>0</v>
      </c>
      <c r="X70" s="54">
        <f>IF(F70&lt;4,(60/COUNTIF(F55:F71,3)),0)</f>
        <v>0</v>
      </c>
      <c r="Y70" s="54">
        <f t="shared" ref="Y70:AG70" si="47">IF(G70&lt;3,(60/COUNTIF(G55:G71,2)),0)</f>
        <v>0</v>
      </c>
      <c r="Z70" s="54">
        <f t="shared" si="47"/>
        <v>10</v>
      </c>
      <c r="AA70" s="54">
        <f t="shared" si="47"/>
        <v>0</v>
      </c>
      <c r="AB70" s="54">
        <f t="shared" si="47"/>
        <v>0</v>
      </c>
      <c r="AC70" s="54">
        <f t="shared" si="47"/>
        <v>15</v>
      </c>
      <c r="AD70" s="54">
        <f t="shared" si="47"/>
        <v>0</v>
      </c>
      <c r="AE70" s="54">
        <f t="shared" si="47"/>
        <v>15</v>
      </c>
      <c r="AF70" s="54">
        <f t="shared" si="47"/>
        <v>10</v>
      </c>
      <c r="AG70" s="54">
        <f t="shared" si="47"/>
        <v>0</v>
      </c>
      <c r="AH70" s="54">
        <f>IF(P70&lt;4,(60/COUNTIF(P55:P71,3)),0)</f>
        <v>0</v>
      </c>
      <c r="AI70" s="54">
        <f>IF(Q70&lt;3,(60/COUNTIF(Q55:Q71,2)),0)</f>
        <v>0</v>
      </c>
      <c r="AJ70" s="54">
        <f>IF(R70&lt;3,(60/COUNTIF(R55:R71,2)),0)</f>
        <v>0</v>
      </c>
      <c r="AK70" s="54">
        <f>IF(S70&lt;3,(60/COUNTIF(S55:S71,2)),0)</f>
        <v>10</v>
      </c>
      <c r="AL70" s="54">
        <f>IF(T70&lt;3,(60/COUNTIF(T55:T71,2)),0)</f>
        <v>0</v>
      </c>
      <c r="AM70" s="183">
        <f t="shared" ref="AM70:AM133" si="48">SUM(U70:AL70)</f>
        <v>60</v>
      </c>
      <c r="AN70" s="55" t="str">
        <f t="shared" ref="AN70:AN133" si="49">B70</f>
        <v>Torleiv G</v>
      </c>
    </row>
    <row r="71" spans="1:40">
      <c r="A71" s="17"/>
      <c r="B71" s="18" t="s">
        <v>29</v>
      </c>
      <c r="C71" s="22">
        <v>3</v>
      </c>
      <c r="D71" s="42">
        <v>2</v>
      </c>
      <c r="E71" s="42">
        <v>4</v>
      </c>
      <c r="F71" s="42">
        <v>4</v>
      </c>
      <c r="G71" s="42">
        <v>3</v>
      </c>
      <c r="H71" s="42">
        <v>4</v>
      </c>
      <c r="I71" s="42">
        <v>3</v>
      </c>
      <c r="J71" s="42">
        <v>2</v>
      </c>
      <c r="K71" s="42">
        <v>2</v>
      </c>
      <c r="L71" s="42">
        <v>3</v>
      </c>
      <c r="M71" s="42">
        <v>4</v>
      </c>
      <c r="N71" s="42">
        <v>4</v>
      </c>
      <c r="O71" s="42">
        <v>3</v>
      </c>
      <c r="P71" s="42">
        <v>5</v>
      </c>
      <c r="Q71" s="42">
        <v>3</v>
      </c>
      <c r="R71" s="42">
        <v>3</v>
      </c>
      <c r="S71" s="42">
        <v>3</v>
      </c>
      <c r="T71" s="67">
        <v>4</v>
      </c>
      <c r="U71" s="56">
        <f>IF(C71&lt;3,(60/COUNTIF(C55:C71,2)),0)</f>
        <v>0</v>
      </c>
      <c r="V71" s="57">
        <f>IF(D71&lt;3,(60/COUNTIF(D55:D71,2)),0)</f>
        <v>20</v>
      </c>
      <c r="W71" s="57">
        <f>IF(E71&lt;3,(60/COUNTIF(E55:E71,2)),0)</f>
        <v>0</v>
      </c>
      <c r="X71" s="57">
        <f>IF(F71&lt;4,(60/COUNTIF(F55:F71,3)),0)</f>
        <v>0</v>
      </c>
      <c r="Y71" s="57">
        <f t="shared" ref="Y71:AG71" si="50">IF(G71&lt;3,(60/COUNTIF(G55:G71,2)),0)</f>
        <v>0</v>
      </c>
      <c r="Z71" s="57">
        <f t="shared" si="50"/>
        <v>0</v>
      </c>
      <c r="AA71" s="57">
        <f t="shared" si="50"/>
        <v>0</v>
      </c>
      <c r="AB71" s="57">
        <f t="shared" si="50"/>
        <v>20</v>
      </c>
      <c r="AC71" s="57">
        <f t="shared" si="50"/>
        <v>15</v>
      </c>
      <c r="AD71" s="57">
        <f t="shared" si="50"/>
        <v>0</v>
      </c>
      <c r="AE71" s="57">
        <f t="shared" si="50"/>
        <v>0</v>
      </c>
      <c r="AF71" s="57">
        <f t="shared" si="50"/>
        <v>0</v>
      </c>
      <c r="AG71" s="57">
        <f t="shared" si="50"/>
        <v>0</v>
      </c>
      <c r="AH71" s="57">
        <f>IF(P71&lt;4,(60/COUNTIF(P55:P71,3)),0)</f>
        <v>0</v>
      </c>
      <c r="AI71" s="57">
        <f>IF(Q71&lt;3,(60/COUNTIF(Q55:Q71,2)),0)</f>
        <v>0</v>
      </c>
      <c r="AJ71" s="57">
        <f>IF(R71&lt;3,(60/COUNTIF(R55:R71,2)),0)</f>
        <v>0</v>
      </c>
      <c r="AK71" s="57">
        <f>IF(S71&lt;3,(60/COUNTIF(S55:S71,2)),0)</f>
        <v>0</v>
      </c>
      <c r="AL71" s="57">
        <f>IF(T71&lt;3,(60/COUNTIF(T55:T71,2)),0)</f>
        <v>0</v>
      </c>
      <c r="AM71" s="184">
        <f t="shared" si="48"/>
        <v>55</v>
      </c>
      <c r="AN71" s="58" t="str">
        <f t="shared" si="49"/>
        <v>Yuri Z</v>
      </c>
    </row>
    <row r="72" spans="1:40">
      <c r="A72" s="39">
        <v>39939</v>
      </c>
      <c r="B72" s="15" t="s">
        <v>37</v>
      </c>
      <c r="C72" s="20">
        <v>4</v>
      </c>
      <c r="D72" s="41">
        <v>3</v>
      </c>
      <c r="E72" s="41">
        <v>3</v>
      </c>
      <c r="F72" s="41">
        <v>4</v>
      </c>
      <c r="G72" s="41">
        <v>3</v>
      </c>
      <c r="H72" s="41">
        <v>4</v>
      </c>
      <c r="I72" s="41">
        <v>4</v>
      </c>
      <c r="J72" s="41">
        <v>2</v>
      </c>
      <c r="K72" s="41">
        <v>3</v>
      </c>
      <c r="L72" s="41">
        <v>3</v>
      </c>
      <c r="M72" s="41">
        <v>2</v>
      </c>
      <c r="N72" s="41">
        <v>3</v>
      </c>
      <c r="O72" s="41">
        <v>2</v>
      </c>
      <c r="P72" s="41">
        <v>3</v>
      </c>
      <c r="Q72" s="41">
        <v>3</v>
      </c>
      <c r="R72" s="41">
        <v>3</v>
      </c>
      <c r="S72" s="41">
        <v>2</v>
      </c>
      <c r="T72" s="66">
        <v>3</v>
      </c>
      <c r="U72" s="50">
        <f>IF(C72&lt;3,(60/COUNTIF(C72:C101,2)),0)</f>
        <v>0</v>
      </c>
      <c r="V72" s="51">
        <f>IF(D72&lt;3,(60/COUNTIF(D72:D101,2)),0)</f>
        <v>0</v>
      </c>
      <c r="W72" s="51">
        <f>IF(E72&lt;3,(60/COUNTIF(E72:E101,2)),0)</f>
        <v>0</v>
      </c>
      <c r="X72" s="51">
        <f>IF(F72&lt;4,(60/COUNTIF(F72:F101,3)),0)</f>
        <v>0</v>
      </c>
      <c r="Y72" s="51">
        <f>IF(G72&lt;3,(60/COUNTIF(G72:G101,2)),0)</f>
        <v>0</v>
      </c>
      <c r="Z72" s="51">
        <f>IF(H72&lt;3,(60/COUNTIF(H72:H101,2)),0)</f>
        <v>0</v>
      </c>
      <c r="AA72" s="51">
        <f>IF(I72&lt;3,(60/COUNTIF(I72:I101,2)),0)</f>
        <v>0</v>
      </c>
      <c r="AB72" s="51">
        <f>IF(J72&lt;3,(60/COUNTIF(J72:J101,2)),0)</f>
        <v>7.5</v>
      </c>
      <c r="AC72" s="51">
        <f>IF(K72&lt;3,(60/COUNTIF($K$72:$K$101,"&lt;3")),0)</f>
        <v>0</v>
      </c>
      <c r="AD72" s="51">
        <f>IF(L72&lt;3,(60/COUNTIF(L72:L101,2)),0)</f>
        <v>0</v>
      </c>
      <c r="AE72" s="51">
        <f>IF(M72&lt;3,(60/COUNTIF(M72:M101,2)),0)</f>
        <v>3.3333333333333335</v>
      </c>
      <c r="AF72" s="51">
        <f>IF(N72&lt;3,(60/COUNTIF(N72:N101,2)),0)</f>
        <v>0</v>
      </c>
      <c r="AG72" s="51">
        <f>IF(O72&lt;3,(60/COUNTIF(O72:O101,2)),0)</f>
        <v>4.615384615384615</v>
      </c>
      <c r="AH72" s="51">
        <f>IF(P72&lt;4,(60/COUNTIF(P72:P101,3)),0)</f>
        <v>5.4545454545454541</v>
      </c>
      <c r="AI72" s="51">
        <f>IF(Q72&lt;3,(60/COUNTIF(Q72:Q101,2)),0)</f>
        <v>0</v>
      </c>
      <c r="AJ72" s="51">
        <f>IF(R72&lt;3,(60/COUNTIF(R72:R101,2)),0)</f>
        <v>0</v>
      </c>
      <c r="AK72" s="51">
        <f>IF(S72&lt;3,(60/COUNTIF(S72:S101,2)),0)</f>
        <v>7.5</v>
      </c>
      <c r="AL72" s="51">
        <f>IF(T72&lt;3,(60/COUNTIF(T72:T101,2)),0)</f>
        <v>0</v>
      </c>
      <c r="AM72" s="182">
        <f t="shared" si="48"/>
        <v>28.403263403263402</v>
      </c>
      <c r="AN72" s="52" t="str">
        <f t="shared" si="49"/>
        <v>Anders A</v>
      </c>
    </row>
    <row r="73" spans="1:40">
      <c r="A73" s="17"/>
      <c r="B73" s="18" t="s">
        <v>11</v>
      </c>
      <c r="C73" s="22">
        <v>3</v>
      </c>
      <c r="D73" s="42">
        <v>2</v>
      </c>
      <c r="E73" s="42">
        <v>3</v>
      </c>
      <c r="F73" s="42">
        <v>4</v>
      </c>
      <c r="G73" s="42">
        <v>3</v>
      </c>
      <c r="H73" s="42">
        <v>3</v>
      </c>
      <c r="I73" s="42">
        <v>6</v>
      </c>
      <c r="J73" s="42">
        <v>3</v>
      </c>
      <c r="K73" s="42">
        <v>4</v>
      </c>
      <c r="L73" s="42">
        <v>2</v>
      </c>
      <c r="M73" s="42">
        <v>2</v>
      </c>
      <c r="N73" s="42">
        <v>3</v>
      </c>
      <c r="O73" s="42">
        <v>3</v>
      </c>
      <c r="P73" s="42">
        <v>4</v>
      </c>
      <c r="Q73" s="42">
        <v>3</v>
      </c>
      <c r="R73" s="42">
        <v>3</v>
      </c>
      <c r="S73" s="42">
        <v>2</v>
      </c>
      <c r="T73" s="67">
        <v>3</v>
      </c>
      <c r="U73" s="53">
        <f>IF(C73&lt;3,(60/COUNTIF(C72:C101,2)),0)</f>
        <v>0</v>
      </c>
      <c r="V73" s="54">
        <f>IF(D73&lt;3,(60/COUNTIF(D72:D101,2)),0)</f>
        <v>10</v>
      </c>
      <c r="W73" s="54">
        <f>IF(E73&lt;3,(60/COUNTIF(E72:E101,2)),0)</f>
        <v>0</v>
      </c>
      <c r="X73" s="54">
        <f>IF(F73&lt;4,(60/COUNTIF(F72:F101,3)),0)</f>
        <v>0</v>
      </c>
      <c r="Y73" s="54">
        <f>IF(G73&lt;3,(60/COUNTIF(G72:G101,2)),0)</f>
        <v>0</v>
      </c>
      <c r="Z73" s="54">
        <f>IF(H73&lt;3,(60/COUNTIF(H72:H101,2)),0)</f>
        <v>0</v>
      </c>
      <c r="AA73" s="54">
        <f>IF(I73&lt;3,(60/COUNTIF(I72:I101,2)),0)</f>
        <v>0</v>
      </c>
      <c r="AB73" s="54">
        <f>IF(J73&lt;3,(60/COUNTIF(J72:J101,2)),0)</f>
        <v>0</v>
      </c>
      <c r="AC73" s="54">
        <f t="shared" ref="AC73:AC101" si="51">IF(K73&lt;3,(60/COUNTIF($K$72:$K$101,"&lt;3")),0)</f>
        <v>0</v>
      </c>
      <c r="AD73" s="54">
        <f>IF(L73&lt;3,(60/COUNTIF(L72:L101,2)),0)</f>
        <v>6</v>
      </c>
      <c r="AE73" s="54">
        <f>IF(M73&lt;3,(60/COUNTIF(M72:M101,2)),0)</f>
        <v>3.3333333333333335</v>
      </c>
      <c r="AF73" s="54">
        <f>IF(N73&lt;3,(60/COUNTIF(N72:N101,2)),0)</f>
        <v>0</v>
      </c>
      <c r="AG73" s="54">
        <f>IF(O73&lt;3,(60/COUNTIF(O72:O101,2)),0)</f>
        <v>0</v>
      </c>
      <c r="AH73" s="54">
        <f>IF(P73&lt;4,(60/COUNTIF(P72:P101,3)),0)</f>
        <v>0</v>
      </c>
      <c r="AI73" s="54">
        <f>IF(Q73&lt;3,(60/COUNTIF(Q72:Q101,2)),0)</f>
        <v>0</v>
      </c>
      <c r="AJ73" s="54">
        <f>IF(R73&lt;3,(60/COUNTIF(R72:R101,2)),0)</f>
        <v>0</v>
      </c>
      <c r="AK73" s="54">
        <f>IF(S73&lt;3,(60/COUNTIF(S72:S101,2)),0)</f>
        <v>7.5</v>
      </c>
      <c r="AL73" s="54">
        <f>IF(T73&lt;3,(60/COUNTIF(T72:T101,2)),0)</f>
        <v>0</v>
      </c>
      <c r="AM73" s="183">
        <f t="shared" si="48"/>
        <v>26.833333333333332</v>
      </c>
      <c r="AN73" s="55" t="str">
        <f t="shared" si="49"/>
        <v>Anders D</v>
      </c>
    </row>
    <row r="74" spans="1:40">
      <c r="A74" s="17"/>
      <c r="B74" s="18" t="s">
        <v>10</v>
      </c>
      <c r="C74" s="22">
        <v>5</v>
      </c>
      <c r="D74" s="42">
        <v>3</v>
      </c>
      <c r="E74" s="42">
        <v>4</v>
      </c>
      <c r="F74" s="42">
        <v>5</v>
      </c>
      <c r="G74" s="42">
        <v>4</v>
      </c>
      <c r="H74" s="42">
        <v>3</v>
      </c>
      <c r="I74" s="42">
        <v>4</v>
      </c>
      <c r="J74" s="42">
        <v>3</v>
      </c>
      <c r="K74" s="42">
        <v>3</v>
      </c>
      <c r="L74" s="42">
        <v>2</v>
      </c>
      <c r="M74" s="42">
        <v>4</v>
      </c>
      <c r="N74" s="42">
        <v>4</v>
      </c>
      <c r="O74" s="42">
        <v>2</v>
      </c>
      <c r="P74" s="42">
        <v>4</v>
      </c>
      <c r="Q74" s="42">
        <v>3</v>
      </c>
      <c r="R74" s="42">
        <v>3</v>
      </c>
      <c r="S74" s="42">
        <v>3</v>
      </c>
      <c r="T74" s="67">
        <v>4</v>
      </c>
      <c r="U74" s="53">
        <f>IF(C74&lt;3,(60/COUNTIF(C72:C101,2)),0)</f>
        <v>0</v>
      </c>
      <c r="V74" s="54">
        <f>IF(D74&lt;3,(60/COUNTIF(D72:D101,2)),0)</f>
        <v>0</v>
      </c>
      <c r="W74" s="54">
        <f>IF(E74&lt;3,(60/COUNTIF(E72:E101,2)),0)</f>
        <v>0</v>
      </c>
      <c r="X74" s="54">
        <f>IF(F74&lt;4,(60/COUNTIF(F72:F101,3)),0)</f>
        <v>0</v>
      </c>
      <c r="Y74" s="54">
        <f>IF(G74&lt;3,(60/COUNTIF(G72:G101,2)),0)</f>
        <v>0</v>
      </c>
      <c r="Z74" s="54">
        <f>IF(H74&lt;3,(60/COUNTIF(H72:H101,2)),0)</f>
        <v>0</v>
      </c>
      <c r="AA74" s="54">
        <f>IF(I74&lt;3,(60/COUNTIF(I72:I101,2)),0)</f>
        <v>0</v>
      </c>
      <c r="AB74" s="54">
        <f>IF(J74&lt;3,(60/COUNTIF(J72:J101,2)),0)</f>
        <v>0</v>
      </c>
      <c r="AC74" s="54">
        <f t="shared" si="51"/>
        <v>0</v>
      </c>
      <c r="AD74" s="54">
        <f>IF(L74&lt;3,(60/COUNTIF(L72:L101,2)),0)</f>
        <v>6</v>
      </c>
      <c r="AE74" s="54">
        <f>IF(M74&lt;3,(60/COUNTIF(M72:M101,2)),0)</f>
        <v>0</v>
      </c>
      <c r="AF74" s="54">
        <f>IF(N74&lt;3,(60/COUNTIF(N72:N101,2)),0)</f>
        <v>0</v>
      </c>
      <c r="AG74" s="54">
        <f>IF(O74&lt;3,(60/COUNTIF(O72:O101,2)),0)</f>
        <v>4.615384615384615</v>
      </c>
      <c r="AH74" s="54">
        <f>IF(P74&lt;4,(60/COUNTIF(P72:P101,3)),0)</f>
        <v>0</v>
      </c>
      <c r="AI74" s="54">
        <f>IF(Q74&lt;3,(60/COUNTIF(Q72:Q101,2)),0)</f>
        <v>0</v>
      </c>
      <c r="AJ74" s="54">
        <f>IF(R74&lt;3,(60/COUNTIF(R72:R101,2)),0)</f>
        <v>0</v>
      </c>
      <c r="AK74" s="54">
        <f>IF(S74&lt;3,(60/COUNTIF(S72:S101,2)),0)</f>
        <v>0</v>
      </c>
      <c r="AL74" s="54">
        <f>IF(T74&lt;3,(60/COUNTIF(T72:T101,2)),0)</f>
        <v>0</v>
      </c>
      <c r="AM74" s="183">
        <f t="shared" si="48"/>
        <v>10.615384615384615</v>
      </c>
      <c r="AN74" s="55" t="str">
        <f t="shared" si="49"/>
        <v>Arne F</v>
      </c>
    </row>
    <row r="75" spans="1:40">
      <c r="A75" s="17"/>
      <c r="B75" s="18" t="s">
        <v>69</v>
      </c>
      <c r="C75" s="22">
        <v>4</v>
      </c>
      <c r="D75" s="42">
        <v>2</v>
      </c>
      <c r="E75" s="42">
        <v>5</v>
      </c>
      <c r="F75" s="42">
        <v>4</v>
      </c>
      <c r="G75" s="42">
        <v>4</v>
      </c>
      <c r="H75" s="42">
        <v>3</v>
      </c>
      <c r="I75" s="42">
        <v>3</v>
      </c>
      <c r="J75" s="42">
        <v>3</v>
      </c>
      <c r="K75" s="42">
        <v>3</v>
      </c>
      <c r="L75" s="42">
        <v>3</v>
      </c>
      <c r="M75" s="42">
        <v>2</v>
      </c>
      <c r="N75" s="42">
        <v>3</v>
      </c>
      <c r="O75" s="42">
        <v>2</v>
      </c>
      <c r="P75" s="42">
        <v>4</v>
      </c>
      <c r="Q75" s="42">
        <v>3</v>
      </c>
      <c r="R75" s="42">
        <v>3</v>
      </c>
      <c r="S75" s="42">
        <v>4</v>
      </c>
      <c r="T75" s="67">
        <v>4</v>
      </c>
      <c r="U75" s="53">
        <f>IF(C75&lt;3,(60/COUNTIF(C72:C101,2)),0)</f>
        <v>0</v>
      </c>
      <c r="V75" s="54">
        <f>IF(D75&lt;3,(60/COUNTIF(D72:D101,2)),0)</f>
        <v>10</v>
      </c>
      <c r="W75" s="54">
        <f>IF(E75&lt;3,(60/COUNTIF(E72:E101,2)),0)</f>
        <v>0</v>
      </c>
      <c r="X75" s="54">
        <f>IF(F75&lt;4,(60/COUNTIF(F72:F101,3)),0)</f>
        <v>0</v>
      </c>
      <c r="Y75" s="54">
        <f>IF(G75&lt;3,(60/COUNTIF(G72:G101,2)),0)</f>
        <v>0</v>
      </c>
      <c r="Z75" s="54">
        <f>IF(H75&lt;3,(60/COUNTIF(H72:H101,2)),0)</f>
        <v>0</v>
      </c>
      <c r="AA75" s="54">
        <f>IF(I75&lt;3,(60/COUNTIF(I72:I101,2)),0)</f>
        <v>0</v>
      </c>
      <c r="AB75" s="54">
        <f>IF(J75&lt;3,(60/COUNTIF(J72:J101,2)),0)</f>
        <v>0</v>
      </c>
      <c r="AC75" s="54">
        <f t="shared" si="51"/>
        <v>0</v>
      </c>
      <c r="AD75" s="54">
        <f>IF(L75&lt;3,(60/COUNTIF(L72:L101,2)),0)</f>
        <v>0</v>
      </c>
      <c r="AE75" s="54">
        <f>IF(M75&lt;3,(60/COUNTIF(M72:M101,2)),0)</f>
        <v>3.3333333333333335</v>
      </c>
      <c r="AF75" s="54">
        <f>IF(N75&lt;3,(60/COUNTIF(N72:N101,2)),0)</f>
        <v>0</v>
      </c>
      <c r="AG75" s="54">
        <f>IF(O75&lt;3,(60/COUNTIF(O72:O101,2)),0)</f>
        <v>4.615384615384615</v>
      </c>
      <c r="AH75" s="54">
        <f>IF(P75&lt;4,(60/COUNTIF(P72:P101,3)),0)</f>
        <v>0</v>
      </c>
      <c r="AI75" s="54">
        <f>IF(Q75&lt;3,(60/COUNTIF(Q72:Q101,2)),0)</f>
        <v>0</v>
      </c>
      <c r="AJ75" s="54">
        <f>IF(R75&lt;3,(60/COUNTIF(R72:R101,2)),0)</f>
        <v>0</v>
      </c>
      <c r="AK75" s="54">
        <f>IF(S75&lt;3,(60/COUNTIF(S72:S101,2)),0)</f>
        <v>0</v>
      </c>
      <c r="AL75" s="54">
        <f>IF(T75&lt;3,(60/COUNTIF(T72:T101,2)),0)</f>
        <v>0</v>
      </c>
      <c r="AM75" s="183">
        <f t="shared" si="48"/>
        <v>17.948717948717949</v>
      </c>
      <c r="AN75" s="55" t="str">
        <f t="shared" si="49"/>
        <v>Asgeir S</v>
      </c>
    </row>
    <row r="76" spans="1:40">
      <c r="A76" s="17"/>
      <c r="B76" s="18" t="s">
        <v>91</v>
      </c>
      <c r="C76" s="22">
        <v>4</v>
      </c>
      <c r="D76" s="42">
        <v>2</v>
      </c>
      <c r="E76" s="42">
        <v>3</v>
      </c>
      <c r="F76" s="42">
        <v>3</v>
      </c>
      <c r="G76" s="42">
        <v>3</v>
      </c>
      <c r="H76" s="42">
        <v>4</v>
      </c>
      <c r="I76" s="42">
        <v>3</v>
      </c>
      <c r="J76" s="42">
        <v>2</v>
      </c>
      <c r="K76" s="42">
        <v>2</v>
      </c>
      <c r="L76" s="42">
        <v>2</v>
      </c>
      <c r="M76" s="42">
        <v>2</v>
      </c>
      <c r="N76" s="42">
        <v>2</v>
      </c>
      <c r="O76" s="42">
        <v>2</v>
      </c>
      <c r="P76" s="42">
        <v>3</v>
      </c>
      <c r="Q76" s="42">
        <v>2</v>
      </c>
      <c r="R76" s="42">
        <v>2</v>
      </c>
      <c r="S76" s="42">
        <v>3</v>
      </c>
      <c r="T76" s="67">
        <v>3</v>
      </c>
      <c r="U76" s="53">
        <f>IF(C76&lt;3,(60/COUNTIF(C72:C101,2)),0)</f>
        <v>0</v>
      </c>
      <c r="V76" s="54">
        <f>IF(D76&lt;3,(60/COUNTIF(D72:D101,2)),0)</f>
        <v>10</v>
      </c>
      <c r="W76" s="54">
        <f>IF(E76&lt;3,(60/COUNTIF(E72:E101,2)),0)</f>
        <v>0</v>
      </c>
      <c r="X76" s="54">
        <f>IF(F76&lt;4,(60/COUNTIF(F72:F101,3)),0)</f>
        <v>20</v>
      </c>
      <c r="Y76" s="54">
        <f>IF(G76&lt;3,(60/COUNTIF(G72:G101,2)),0)</f>
        <v>0</v>
      </c>
      <c r="Z76" s="54">
        <f>IF(H76&lt;3,(60/COUNTIF(H72:H101,2)),0)</f>
        <v>0</v>
      </c>
      <c r="AA76" s="54">
        <f>IF(I76&lt;3,(60/COUNTIF(I72:I101,2)),0)</f>
        <v>0</v>
      </c>
      <c r="AB76" s="54">
        <f>IF(J76&lt;3,(60/COUNTIF(J72:J101,2)),0)</f>
        <v>7.5</v>
      </c>
      <c r="AC76" s="54">
        <f t="shared" si="51"/>
        <v>30</v>
      </c>
      <c r="AD76" s="54">
        <f>IF(L76&lt;3,(60/COUNTIF(L72:L101,2)),0)</f>
        <v>6</v>
      </c>
      <c r="AE76" s="54">
        <f>IF(M76&lt;3,(60/COUNTIF(M72:M101,2)),0)</f>
        <v>3.3333333333333335</v>
      </c>
      <c r="AF76" s="54">
        <f>IF(N76&lt;3,(60/COUNTIF(N72:N101,2)),0)</f>
        <v>5</v>
      </c>
      <c r="AG76" s="54">
        <f>IF(O76&lt;3,(60/COUNTIF(O72:O101,2)),0)</f>
        <v>4.615384615384615</v>
      </c>
      <c r="AH76" s="54">
        <f>IF(P76&lt;4,(60/COUNTIF(P72:P101,3)),0)</f>
        <v>5.4545454545454541</v>
      </c>
      <c r="AI76" s="54">
        <f>IF(Q76&lt;3,(60/COUNTIF(Q72:Q101,2)),0)</f>
        <v>12</v>
      </c>
      <c r="AJ76" s="54">
        <f>IF(R76&lt;3,(60/COUNTIF(R72:R101,2)),0)</f>
        <v>6</v>
      </c>
      <c r="AK76" s="54">
        <f>IF(S76&lt;3,(60/COUNTIF(S72:S101,2)),0)</f>
        <v>0</v>
      </c>
      <c r="AL76" s="54">
        <f>IF(T76&lt;3,(60/COUNTIF(T72:T101,2)),0)</f>
        <v>0</v>
      </c>
      <c r="AM76" s="183">
        <f t="shared" si="48"/>
        <v>109.9032634032634</v>
      </c>
      <c r="AN76" s="55" t="str">
        <f t="shared" si="49"/>
        <v>Carlos Rio</v>
      </c>
    </row>
    <row r="77" spans="1:40">
      <c r="A77" s="17"/>
      <c r="B77" s="18" t="s">
        <v>7</v>
      </c>
      <c r="C77" s="22">
        <v>3</v>
      </c>
      <c r="D77" s="42">
        <v>3</v>
      </c>
      <c r="E77" s="42">
        <v>3</v>
      </c>
      <c r="F77" s="42">
        <v>4</v>
      </c>
      <c r="G77" s="42">
        <v>3</v>
      </c>
      <c r="H77" s="42">
        <v>2</v>
      </c>
      <c r="I77" s="42">
        <v>4</v>
      </c>
      <c r="J77" s="42">
        <v>3</v>
      </c>
      <c r="K77" s="42">
        <v>4</v>
      </c>
      <c r="L77" s="42">
        <v>3</v>
      </c>
      <c r="M77" s="42">
        <v>2</v>
      </c>
      <c r="N77" s="42">
        <v>2</v>
      </c>
      <c r="O77" s="42">
        <v>3</v>
      </c>
      <c r="P77" s="42">
        <v>3</v>
      </c>
      <c r="Q77" s="42">
        <v>4</v>
      </c>
      <c r="R77" s="42">
        <v>2</v>
      </c>
      <c r="S77" s="42">
        <v>3</v>
      </c>
      <c r="T77" s="67">
        <v>3</v>
      </c>
      <c r="U77" s="53">
        <f>IF(C77&lt;3,(60/COUNTIF(C72:C101,2)),0)</f>
        <v>0</v>
      </c>
      <c r="V77" s="54">
        <f>IF(D77&lt;3,(60/COUNTIF(D72:D101,2)),0)</f>
        <v>0</v>
      </c>
      <c r="W77" s="54">
        <f>IF(E77&lt;3,(60/COUNTIF(E72:E101,2)),0)</f>
        <v>0</v>
      </c>
      <c r="X77" s="54">
        <f>IF(F77&lt;4,(60/COUNTIF(F72:F101,3)),0)</f>
        <v>0</v>
      </c>
      <c r="Y77" s="54">
        <f>IF(G77&lt;3,(60/COUNTIF(G72:G101,2)),0)</f>
        <v>0</v>
      </c>
      <c r="Z77" s="54">
        <f>IF(H77&lt;3,(60/COUNTIF(H72:H101,2)),0)</f>
        <v>20</v>
      </c>
      <c r="AA77" s="54">
        <f>IF(I77&lt;3,(60/COUNTIF(I72:I101,2)),0)</f>
        <v>0</v>
      </c>
      <c r="AB77" s="54">
        <f>IF(J77&lt;3,(60/COUNTIF(J72:J101,2)),0)</f>
        <v>0</v>
      </c>
      <c r="AC77" s="54">
        <f t="shared" si="51"/>
        <v>0</v>
      </c>
      <c r="AD77" s="54">
        <f>IF(L77&lt;3,(60/COUNTIF(L72:L101,2)),0)</f>
        <v>0</v>
      </c>
      <c r="AE77" s="54">
        <f>IF(M77&lt;3,(60/COUNTIF(M72:M101,2)),0)</f>
        <v>3.3333333333333335</v>
      </c>
      <c r="AF77" s="54">
        <f>IF(N77&lt;3,(60/COUNTIF(N72:N101,2)),0)</f>
        <v>5</v>
      </c>
      <c r="AG77" s="54">
        <f>IF(O77&lt;3,(60/COUNTIF(O72:O101,2)),0)</f>
        <v>0</v>
      </c>
      <c r="AH77" s="54">
        <f>IF(P77&lt;4,(60/COUNTIF(P72:P101,3)),0)</f>
        <v>5.4545454545454541</v>
      </c>
      <c r="AI77" s="54">
        <f>IF(Q77&lt;3,(60/COUNTIF(Q72:Q101,2)),0)</f>
        <v>0</v>
      </c>
      <c r="AJ77" s="54">
        <f>IF(R77&lt;3,(60/COUNTIF(R72:R101,2)),0)</f>
        <v>6</v>
      </c>
      <c r="AK77" s="54">
        <f>IF(S77&lt;3,(60/COUNTIF(S72:S101,2)),0)</f>
        <v>0</v>
      </c>
      <c r="AL77" s="54">
        <f>IF(T77&lt;3,(60/COUNTIF(T72:T101,2)),0)</f>
        <v>0</v>
      </c>
      <c r="AM77" s="183">
        <f t="shared" si="48"/>
        <v>39.787878787878789</v>
      </c>
      <c r="AN77" s="55" t="str">
        <f t="shared" si="49"/>
        <v>Eirik A</v>
      </c>
    </row>
    <row r="78" spans="1:40">
      <c r="A78" s="17"/>
      <c r="B78" s="18" t="s">
        <v>30</v>
      </c>
      <c r="C78" s="22">
        <v>3</v>
      </c>
      <c r="D78" s="42">
        <v>2</v>
      </c>
      <c r="E78" s="42">
        <v>4</v>
      </c>
      <c r="F78" s="42">
        <v>3</v>
      </c>
      <c r="G78" s="42">
        <v>2</v>
      </c>
      <c r="H78" s="42">
        <v>3</v>
      </c>
      <c r="I78" s="42">
        <v>3</v>
      </c>
      <c r="J78" s="42">
        <v>2</v>
      </c>
      <c r="K78" s="42">
        <v>3</v>
      </c>
      <c r="L78" s="42">
        <v>2</v>
      </c>
      <c r="M78" s="42">
        <v>2</v>
      </c>
      <c r="N78" s="42">
        <v>2</v>
      </c>
      <c r="O78" s="42">
        <v>2</v>
      </c>
      <c r="P78" s="42">
        <v>3</v>
      </c>
      <c r="Q78" s="42">
        <v>2</v>
      </c>
      <c r="R78" s="42">
        <v>2</v>
      </c>
      <c r="S78" s="42">
        <v>2</v>
      </c>
      <c r="T78" s="67">
        <v>4</v>
      </c>
      <c r="U78" s="53">
        <f>IF(C78&lt;3,(60/COUNTIF(C72:C101,2)),0)</f>
        <v>0</v>
      </c>
      <c r="V78" s="54">
        <f>IF(D78&lt;3,(60/COUNTIF(D72:D101,2)),0)</f>
        <v>10</v>
      </c>
      <c r="W78" s="54">
        <f>IF(E78&lt;3,(60/COUNTIF(E72:E101,2)),0)</f>
        <v>0</v>
      </c>
      <c r="X78" s="54">
        <f>IF(F78&lt;4,(60/COUNTIF(F72:F101,3)),0)</f>
        <v>20</v>
      </c>
      <c r="Y78" s="54">
        <f>IF(G78&lt;3,(60/COUNTIF(G72:G101,2)),0)</f>
        <v>60</v>
      </c>
      <c r="Z78" s="54">
        <f>IF(H78&lt;3,(60/COUNTIF(H72:H101,2)),0)</f>
        <v>0</v>
      </c>
      <c r="AA78" s="54">
        <f>IF(I78&lt;3,(60/COUNTIF(I72:I101,2)),0)</f>
        <v>0</v>
      </c>
      <c r="AB78" s="54">
        <f>IF(J78&lt;3,(60/COUNTIF(J72:J101,2)),0)</f>
        <v>7.5</v>
      </c>
      <c r="AC78" s="54">
        <f t="shared" si="51"/>
        <v>0</v>
      </c>
      <c r="AD78" s="54">
        <f>IF(L78&lt;3,(60/COUNTIF(L72:L101,2)),0)</f>
        <v>6</v>
      </c>
      <c r="AE78" s="54">
        <f>IF(M78&lt;3,(60/COUNTIF(M72:M101,2)),0)</f>
        <v>3.3333333333333335</v>
      </c>
      <c r="AF78" s="54">
        <f>IF(N78&lt;3,(60/COUNTIF(N72:N101,2)),0)</f>
        <v>5</v>
      </c>
      <c r="AG78" s="54">
        <f>IF(O78&lt;3,(60/COUNTIF(O72:O101,2)),0)</f>
        <v>4.615384615384615</v>
      </c>
      <c r="AH78" s="54">
        <f>IF(P78&lt;4,(60/COUNTIF(P72:P101,3)),0)</f>
        <v>5.4545454545454541</v>
      </c>
      <c r="AI78" s="54">
        <f>IF(Q78&lt;3,(60/COUNTIF(Q72:Q101,2)),0)</f>
        <v>12</v>
      </c>
      <c r="AJ78" s="54">
        <f>IF(R78&lt;3,(60/COUNTIF(R72:R101,2)),0)</f>
        <v>6</v>
      </c>
      <c r="AK78" s="54">
        <f>IF(S78&lt;3,(60/COUNTIF(S72:S101,2)),0)</f>
        <v>7.5</v>
      </c>
      <c r="AL78" s="54">
        <f>IF(T78&lt;3,(60/COUNTIF(T72:T101,2)),0)</f>
        <v>0</v>
      </c>
      <c r="AM78" s="183">
        <f t="shared" si="48"/>
        <v>147.4032634032634</v>
      </c>
      <c r="AN78" s="55" t="str">
        <f t="shared" si="49"/>
        <v>Espen M</v>
      </c>
    </row>
    <row r="79" spans="1:40">
      <c r="A79" s="17"/>
      <c r="B79" s="18" t="s">
        <v>31</v>
      </c>
      <c r="C79" s="22">
        <v>4</v>
      </c>
      <c r="D79" s="42">
        <v>4</v>
      </c>
      <c r="E79" s="42">
        <v>3</v>
      </c>
      <c r="F79" s="42">
        <v>4</v>
      </c>
      <c r="G79" s="42">
        <v>3</v>
      </c>
      <c r="H79" s="42">
        <v>3</v>
      </c>
      <c r="I79" s="42">
        <v>4</v>
      </c>
      <c r="J79" s="42">
        <v>3</v>
      </c>
      <c r="K79" s="42">
        <v>3</v>
      </c>
      <c r="L79" s="42">
        <v>2</v>
      </c>
      <c r="M79" s="42">
        <v>4</v>
      </c>
      <c r="N79" s="42">
        <v>2</v>
      </c>
      <c r="O79" s="42">
        <v>2</v>
      </c>
      <c r="P79" s="42">
        <v>3</v>
      </c>
      <c r="Q79" s="42">
        <v>3</v>
      </c>
      <c r="R79" s="42">
        <v>2</v>
      </c>
      <c r="S79" s="42">
        <v>3</v>
      </c>
      <c r="T79" s="67">
        <v>3</v>
      </c>
      <c r="U79" s="53">
        <f>IF(C79&lt;3,(60/COUNTIF(C72:C101,2)),0)</f>
        <v>0</v>
      </c>
      <c r="V79" s="54">
        <f>IF(D79&lt;3,(60/COUNTIF(D72:D101,2)),0)</f>
        <v>0</v>
      </c>
      <c r="W79" s="54">
        <f>IF(E79&lt;3,(60/COUNTIF(E72:E101,2)),0)</f>
        <v>0</v>
      </c>
      <c r="X79" s="54">
        <f>IF(F79&lt;4,(60/COUNTIF(F72:F101,3)),0)</f>
        <v>0</v>
      </c>
      <c r="Y79" s="54">
        <f>IF(G79&lt;3,(60/COUNTIF(G72:G101,2)),0)</f>
        <v>0</v>
      </c>
      <c r="Z79" s="54">
        <f>IF(H79&lt;3,(60/COUNTIF(H72:H101,2)),0)</f>
        <v>0</v>
      </c>
      <c r="AA79" s="54">
        <f>IF(I79&lt;3,(60/COUNTIF(I72:I101,2)),0)</f>
        <v>0</v>
      </c>
      <c r="AB79" s="54">
        <f>IF(J79&lt;3,(60/COUNTIF(J72:J101,2)),0)</f>
        <v>0</v>
      </c>
      <c r="AC79" s="54">
        <f t="shared" si="51"/>
        <v>0</v>
      </c>
      <c r="AD79" s="54">
        <f>IF(L79&lt;3,(60/COUNTIF(L72:L101,2)),0)</f>
        <v>6</v>
      </c>
      <c r="AE79" s="54">
        <f>IF(M79&lt;3,(60/COUNTIF(M72:M101,2)),0)</f>
        <v>0</v>
      </c>
      <c r="AF79" s="54">
        <f>IF(N79&lt;3,(60/COUNTIF(N72:N101,2)),0)</f>
        <v>5</v>
      </c>
      <c r="AG79" s="54">
        <f>IF(O79&lt;3,(60/COUNTIF(O72:O101,2)),0)</f>
        <v>4.615384615384615</v>
      </c>
      <c r="AH79" s="54">
        <f>IF(P79&lt;4,(60/COUNTIF(P72:P101,3)),0)</f>
        <v>5.4545454545454541</v>
      </c>
      <c r="AI79" s="54">
        <f>IF(Q79&lt;3,(60/COUNTIF(Q72:Q101,2)),0)</f>
        <v>0</v>
      </c>
      <c r="AJ79" s="54">
        <f>IF(R79&lt;3,(60/COUNTIF(R72:R101,2)),0)</f>
        <v>6</v>
      </c>
      <c r="AK79" s="54">
        <f>IF(S79&lt;3,(60/COUNTIF(S72:S101,2)),0)</f>
        <v>0</v>
      </c>
      <c r="AL79" s="54">
        <f>IF(T79&lt;3,(60/COUNTIF(T72:T101,2)),0)</f>
        <v>0</v>
      </c>
      <c r="AM79" s="183">
        <f t="shared" si="48"/>
        <v>27.06993006993007</v>
      </c>
      <c r="AN79" s="55" t="str">
        <f t="shared" si="49"/>
        <v>Frank W</v>
      </c>
    </row>
    <row r="80" spans="1:40">
      <c r="A80" s="17"/>
      <c r="B80" s="18" t="s">
        <v>107</v>
      </c>
      <c r="C80" s="22">
        <v>5</v>
      </c>
      <c r="D80" s="42">
        <v>4</v>
      </c>
      <c r="E80" s="42">
        <v>4</v>
      </c>
      <c r="F80" s="42">
        <v>5</v>
      </c>
      <c r="G80" s="42">
        <v>3</v>
      </c>
      <c r="H80" s="42">
        <v>4</v>
      </c>
      <c r="I80" s="42">
        <v>4</v>
      </c>
      <c r="J80" s="42">
        <v>5</v>
      </c>
      <c r="K80" s="42">
        <v>4</v>
      </c>
      <c r="L80" s="42">
        <v>2</v>
      </c>
      <c r="M80" s="42">
        <v>4</v>
      </c>
      <c r="N80" s="42">
        <v>3</v>
      </c>
      <c r="O80" s="42">
        <v>3</v>
      </c>
      <c r="P80" s="42">
        <v>5</v>
      </c>
      <c r="Q80" s="42">
        <v>4</v>
      </c>
      <c r="R80" s="42">
        <v>3</v>
      </c>
      <c r="S80" s="42">
        <v>4</v>
      </c>
      <c r="T80" s="67">
        <v>4</v>
      </c>
      <c r="U80" s="53">
        <f>IF(C80&lt;3,(60/COUNTIF(C72:C101,2)),0)</f>
        <v>0</v>
      </c>
      <c r="V80" s="54">
        <f>IF(D80&lt;3,(60/COUNTIF(D72:D101,2)),0)</f>
        <v>0</v>
      </c>
      <c r="W80" s="54">
        <f>IF(E80&lt;3,(60/COUNTIF(E72:E101,2)),0)</f>
        <v>0</v>
      </c>
      <c r="X80" s="54">
        <f>IF(F80&lt;4,(60/COUNTIF(F72:F101,3)),0)</f>
        <v>0</v>
      </c>
      <c r="Y80" s="54">
        <f>IF(G80&lt;3,(60/COUNTIF(G72:G101,2)),0)</f>
        <v>0</v>
      </c>
      <c r="Z80" s="54">
        <f>IF(H80&lt;3,(60/COUNTIF(H72:H101,2)),0)</f>
        <v>0</v>
      </c>
      <c r="AA80" s="54">
        <f>IF(I80&lt;3,(60/COUNTIF(I72:I101,2)),0)</f>
        <v>0</v>
      </c>
      <c r="AB80" s="54">
        <f>IF(J80&lt;3,(60/COUNTIF(J72:J101,2)),0)</f>
        <v>0</v>
      </c>
      <c r="AC80" s="54">
        <f t="shared" si="51"/>
        <v>0</v>
      </c>
      <c r="AD80" s="54">
        <f>IF(L80&lt;3,(60/COUNTIF(L72:L101,2)),0)</f>
        <v>6</v>
      </c>
      <c r="AE80" s="54">
        <f>IF(M80&lt;3,(60/COUNTIF(M72:M101,2)),0)</f>
        <v>0</v>
      </c>
      <c r="AF80" s="54">
        <f>IF(N80&lt;3,(60/COUNTIF(N72:N101,2)),0)</f>
        <v>0</v>
      </c>
      <c r="AG80" s="54">
        <f>IF(O80&lt;3,(60/COUNTIF(O72:O101,2)),0)</f>
        <v>0</v>
      </c>
      <c r="AH80" s="54">
        <f>IF(P80&lt;4,(60/COUNTIF(P72:P101,3)),0)</f>
        <v>0</v>
      </c>
      <c r="AI80" s="54">
        <f>IF(Q80&lt;3,(60/COUNTIF(Q72:Q101,2)),0)</f>
        <v>0</v>
      </c>
      <c r="AJ80" s="54">
        <f>IF(R80&lt;3,(60/COUNTIF(R72:R101,2)),0)</f>
        <v>0</v>
      </c>
      <c r="AK80" s="54">
        <f>IF(S80&lt;3,(60/COUNTIF(S72:S101,2)),0)</f>
        <v>0</v>
      </c>
      <c r="AL80" s="54">
        <f>IF(T80&lt;3,(60/COUNTIF(T72:T101,2)),0)</f>
        <v>0</v>
      </c>
      <c r="AM80" s="183">
        <f t="shared" si="48"/>
        <v>6</v>
      </c>
      <c r="AN80" s="55" t="str">
        <f t="shared" si="49"/>
        <v>Fredrik Bjørn Ødegård</v>
      </c>
    </row>
    <row r="81" spans="1:40">
      <c r="A81" s="17"/>
      <c r="B81" s="18" t="s">
        <v>103</v>
      </c>
      <c r="C81" s="22">
        <v>5</v>
      </c>
      <c r="D81" s="42">
        <v>3</v>
      </c>
      <c r="E81" s="42">
        <v>5</v>
      </c>
      <c r="F81" s="42">
        <v>6</v>
      </c>
      <c r="G81" s="42">
        <v>6</v>
      </c>
      <c r="H81" s="42">
        <v>5</v>
      </c>
      <c r="I81" s="42">
        <v>4</v>
      </c>
      <c r="J81" s="42">
        <v>4</v>
      </c>
      <c r="K81" s="42">
        <v>4</v>
      </c>
      <c r="L81" s="42">
        <v>2</v>
      </c>
      <c r="M81" s="42">
        <v>3</v>
      </c>
      <c r="N81" s="42">
        <v>3</v>
      </c>
      <c r="O81" s="42">
        <v>4</v>
      </c>
      <c r="P81" s="42">
        <v>3</v>
      </c>
      <c r="Q81" s="42">
        <v>4</v>
      </c>
      <c r="R81" s="42">
        <v>3</v>
      </c>
      <c r="S81" s="42">
        <v>4</v>
      </c>
      <c r="T81" s="67">
        <v>4</v>
      </c>
      <c r="U81" s="53">
        <f>IF(C81&lt;3,(60/COUNTIF(C72:C101,2)),0)</f>
        <v>0</v>
      </c>
      <c r="V81" s="54">
        <f>IF(D81&lt;3,(60/COUNTIF(D72:D101,2)),0)</f>
        <v>0</v>
      </c>
      <c r="W81" s="54">
        <f>IF(E81&lt;3,(60/COUNTIF(E72:E101,2)),0)</f>
        <v>0</v>
      </c>
      <c r="X81" s="54">
        <f>IF(F81&lt;4,(60/COUNTIF(F72:F101,3)),0)</f>
        <v>0</v>
      </c>
      <c r="Y81" s="54">
        <f>IF(G81&lt;3,(60/COUNTIF(G72:G101,2)),0)</f>
        <v>0</v>
      </c>
      <c r="Z81" s="54">
        <f>IF(H81&lt;3,(60/COUNTIF(H72:H101,2)),0)</f>
        <v>0</v>
      </c>
      <c r="AA81" s="54">
        <f>IF(I81&lt;3,(60/COUNTIF(I72:I101,2)),0)</f>
        <v>0</v>
      </c>
      <c r="AB81" s="54">
        <f>IF(J81&lt;3,(60/COUNTIF(J72:J101,2)),0)</f>
        <v>0</v>
      </c>
      <c r="AC81" s="54">
        <f t="shared" si="51"/>
        <v>0</v>
      </c>
      <c r="AD81" s="54">
        <f>IF(L81&lt;3,(60/COUNTIF(L72:L101,2)),0)</f>
        <v>6</v>
      </c>
      <c r="AE81" s="54">
        <f>IF(M81&lt;3,(60/COUNTIF(M72:M101,2)),0)</f>
        <v>0</v>
      </c>
      <c r="AF81" s="54">
        <f>IF(N81&lt;3,(60/COUNTIF(N72:N101,2)),0)</f>
        <v>0</v>
      </c>
      <c r="AG81" s="54">
        <f>IF(O81&lt;3,(60/COUNTIF(O72:O101,2)),0)</f>
        <v>0</v>
      </c>
      <c r="AH81" s="54">
        <f>IF(P81&lt;4,(60/COUNTIF(P72:P101,3)),0)</f>
        <v>5.4545454545454541</v>
      </c>
      <c r="AI81" s="54">
        <f>IF(Q81&lt;3,(60/COUNTIF(Q72:Q101,2)),0)</f>
        <v>0</v>
      </c>
      <c r="AJ81" s="54">
        <f>IF(R81&lt;3,(60/COUNTIF(R72:R101,2)),0)</f>
        <v>0</v>
      </c>
      <c r="AK81" s="54">
        <f>IF(S81&lt;3,(60/COUNTIF(S72:S101,2)),0)</f>
        <v>0</v>
      </c>
      <c r="AL81" s="54">
        <f>IF(T81&lt;3,(60/COUNTIF(T72:T101,2)),0)</f>
        <v>0</v>
      </c>
      <c r="AM81" s="183">
        <f t="shared" si="48"/>
        <v>11.454545454545453</v>
      </c>
      <c r="AN81" s="55" t="str">
        <f t="shared" si="49"/>
        <v>Frode S</v>
      </c>
    </row>
    <row r="82" spans="1:40">
      <c r="A82" s="17"/>
      <c r="B82" s="18" t="s">
        <v>13</v>
      </c>
      <c r="C82" s="22">
        <v>4</v>
      </c>
      <c r="D82" s="42">
        <v>3</v>
      </c>
      <c r="E82" s="42">
        <v>4</v>
      </c>
      <c r="F82" s="42">
        <v>4</v>
      </c>
      <c r="G82" s="42">
        <v>3</v>
      </c>
      <c r="H82" s="42">
        <v>3</v>
      </c>
      <c r="I82" s="42">
        <v>5</v>
      </c>
      <c r="J82" s="42">
        <v>2</v>
      </c>
      <c r="K82" s="42">
        <v>3</v>
      </c>
      <c r="L82" s="42">
        <v>3</v>
      </c>
      <c r="M82" s="42">
        <v>2</v>
      </c>
      <c r="N82" s="42">
        <v>2</v>
      </c>
      <c r="O82" s="42">
        <v>3</v>
      </c>
      <c r="P82" s="42">
        <v>4</v>
      </c>
      <c r="Q82" s="42">
        <v>4</v>
      </c>
      <c r="R82" s="42">
        <v>3</v>
      </c>
      <c r="S82" s="42">
        <v>3</v>
      </c>
      <c r="T82" s="67">
        <v>3</v>
      </c>
      <c r="U82" s="53">
        <f>IF(C82&lt;3,(60/COUNTIF(C72:C101,2)),0)</f>
        <v>0</v>
      </c>
      <c r="V82" s="54">
        <f>IF(D82&lt;3,(60/COUNTIF(D72:D101,2)),0)</f>
        <v>0</v>
      </c>
      <c r="W82" s="54">
        <f>IF(E82&lt;3,(60/COUNTIF(E72:E101,2)),0)</f>
        <v>0</v>
      </c>
      <c r="X82" s="54">
        <f>IF(F82&lt;4,(60/COUNTIF(F72:F101,3)),0)</f>
        <v>0</v>
      </c>
      <c r="Y82" s="54">
        <f>IF(G82&lt;3,(60/COUNTIF(G72:G101,2)),0)</f>
        <v>0</v>
      </c>
      <c r="Z82" s="54">
        <f>IF(H82&lt;3,(60/COUNTIF(H72:H101,2)),0)</f>
        <v>0</v>
      </c>
      <c r="AA82" s="54">
        <f>IF(I82&lt;3,(60/COUNTIF(I72:I101,2)),0)</f>
        <v>0</v>
      </c>
      <c r="AB82" s="54">
        <f>IF(J82&lt;3,(60/COUNTIF(J72:J101,2)),0)</f>
        <v>7.5</v>
      </c>
      <c r="AC82" s="54">
        <f t="shared" si="51"/>
        <v>0</v>
      </c>
      <c r="AD82" s="54">
        <f>IF(L82&lt;3,(60/COUNTIF(L72:L101,2)),0)</f>
        <v>0</v>
      </c>
      <c r="AE82" s="54">
        <f>IF(M82&lt;3,(60/COUNTIF(M72:M101,2)),0)</f>
        <v>3.3333333333333335</v>
      </c>
      <c r="AF82" s="54">
        <f>IF(N82&lt;3,(60/COUNTIF(N72:N101,2)),0)</f>
        <v>5</v>
      </c>
      <c r="AG82" s="54">
        <f>IF(O82&lt;3,(60/COUNTIF(O72:O101,2)),0)</f>
        <v>0</v>
      </c>
      <c r="AH82" s="54">
        <f>IF(P82&lt;4,(60/COUNTIF(P72:P101,3)),0)</f>
        <v>0</v>
      </c>
      <c r="AI82" s="54">
        <f>IF(Q82&lt;3,(60/COUNTIF(Q72:Q101,2)),0)</f>
        <v>0</v>
      </c>
      <c r="AJ82" s="54">
        <f>IF(R82&lt;3,(60/COUNTIF(R72:R101,2)),0)</f>
        <v>0</v>
      </c>
      <c r="AK82" s="54">
        <f>IF(S82&lt;3,(60/COUNTIF(S72:S101,2)),0)</f>
        <v>0</v>
      </c>
      <c r="AL82" s="54">
        <f>IF(T82&lt;3,(60/COUNTIF(T72:T101,2)),0)</f>
        <v>0</v>
      </c>
      <c r="AM82" s="183">
        <f t="shared" si="48"/>
        <v>15.833333333333334</v>
      </c>
      <c r="AN82" s="55" t="str">
        <f t="shared" si="49"/>
        <v>Gunnar A</v>
      </c>
    </row>
    <row r="83" spans="1:40">
      <c r="A83" s="17"/>
      <c r="B83" s="18" t="s">
        <v>38</v>
      </c>
      <c r="C83" s="22">
        <v>4</v>
      </c>
      <c r="D83" s="42">
        <v>4</v>
      </c>
      <c r="E83" s="42">
        <v>4</v>
      </c>
      <c r="F83" s="42">
        <v>4</v>
      </c>
      <c r="G83" s="42">
        <v>3</v>
      </c>
      <c r="H83" s="42">
        <v>5</v>
      </c>
      <c r="I83" s="42">
        <v>4</v>
      </c>
      <c r="J83" s="42">
        <v>3</v>
      </c>
      <c r="K83" s="42">
        <v>3</v>
      </c>
      <c r="L83" s="42">
        <v>2</v>
      </c>
      <c r="M83" s="42">
        <v>2</v>
      </c>
      <c r="N83" s="42">
        <v>2</v>
      </c>
      <c r="O83" s="42">
        <v>4</v>
      </c>
      <c r="P83" s="42">
        <v>3</v>
      </c>
      <c r="Q83" s="42">
        <v>3</v>
      </c>
      <c r="R83" s="42">
        <v>2</v>
      </c>
      <c r="S83" s="42">
        <v>3</v>
      </c>
      <c r="T83" s="67">
        <v>5</v>
      </c>
      <c r="U83" s="53">
        <f>IF(C83&lt;3,(60/COUNTIF(C72:C101,2)),0)</f>
        <v>0</v>
      </c>
      <c r="V83" s="54">
        <f>IF(D83&lt;3,(60/COUNTIF(D72:D101,2)),0)</f>
        <v>0</v>
      </c>
      <c r="W83" s="54">
        <f>IF(E83&lt;3,(60/COUNTIF(E72:E101,2)),0)</f>
        <v>0</v>
      </c>
      <c r="X83" s="54">
        <f>IF(F83&lt;4,(60/COUNTIF(F72:F101,3)),0)</f>
        <v>0</v>
      </c>
      <c r="Y83" s="54">
        <f>IF(G83&lt;3,(60/COUNTIF(G72:G101,2)),0)</f>
        <v>0</v>
      </c>
      <c r="Z83" s="54">
        <f>IF(H83&lt;3,(60/COUNTIF(H72:H101,2)),0)</f>
        <v>0</v>
      </c>
      <c r="AA83" s="54">
        <f>IF(I83&lt;3,(60/COUNTIF(I72:I101,2)),0)</f>
        <v>0</v>
      </c>
      <c r="AB83" s="54">
        <f>IF(J83&lt;3,(60/COUNTIF(J72:J101,2)),0)</f>
        <v>0</v>
      </c>
      <c r="AC83" s="54">
        <f t="shared" si="51"/>
        <v>0</v>
      </c>
      <c r="AD83" s="54">
        <f>IF(L83&lt;3,(60/COUNTIF(L72:L101,2)),0)</f>
        <v>6</v>
      </c>
      <c r="AE83" s="54">
        <f>IF(M83&lt;3,(60/COUNTIF(M72:M101,2)),0)</f>
        <v>3.3333333333333335</v>
      </c>
      <c r="AF83" s="54">
        <f>IF(N83&lt;3,(60/COUNTIF(N72:N101,2)),0)</f>
        <v>5</v>
      </c>
      <c r="AG83" s="54">
        <f>IF(O83&lt;3,(60/COUNTIF(O72:O101,2)),0)</f>
        <v>0</v>
      </c>
      <c r="AH83" s="54">
        <f>IF(P83&lt;4,(60/COUNTIF(P72:P101,3)),0)</f>
        <v>5.4545454545454541</v>
      </c>
      <c r="AI83" s="54">
        <f>IF(Q83&lt;3,(60/COUNTIF(Q72:Q101,2)),0)</f>
        <v>0</v>
      </c>
      <c r="AJ83" s="54">
        <f>IF(R83&lt;3,(60/COUNTIF(R72:R101,2)),0)</f>
        <v>6</v>
      </c>
      <c r="AK83" s="54">
        <f>IF(S83&lt;3,(60/COUNTIF(S72:S101,2)),0)</f>
        <v>0</v>
      </c>
      <c r="AL83" s="54">
        <f>IF(T83&lt;3,(60/COUNTIF(T72:T101,2)),0)</f>
        <v>0</v>
      </c>
      <c r="AM83" s="183">
        <f t="shared" si="48"/>
        <v>25.787878787878789</v>
      </c>
      <c r="AN83" s="55" t="str">
        <f t="shared" si="49"/>
        <v>Kim B</v>
      </c>
    </row>
    <row r="84" spans="1:40">
      <c r="A84" s="17"/>
      <c r="B84" s="18" t="s">
        <v>16</v>
      </c>
      <c r="C84" s="22">
        <v>4</v>
      </c>
      <c r="D84" s="42">
        <v>3</v>
      </c>
      <c r="E84" s="42">
        <v>4</v>
      </c>
      <c r="F84" s="42">
        <v>5</v>
      </c>
      <c r="G84" s="42">
        <v>4</v>
      </c>
      <c r="H84" s="42">
        <v>3</v>
      </c>
      <c r="I84" s="42">
        <v>4</v>
      </c>
      <c r="J84" s="42">
        <v>5</v>
      </c>
      <c r="K84" s="42">
        <v>4</v>
      </c>
      <c r="L84" s="42">
        <v>4</v>
      </c>
      <c r="M84" s="42">
        <v>2</v>
      </c>
      <c r="N84" s="42">
        <v>3</v>
      </c>
      <c r="O84" s="42">
        <v>3</v>
      </c>
      <c r="P84" s="42">
        <v>4</v>
      </c>
      <c r="Q84" s="42">
        <v>3</v>
      </c>
      <c r="R84" s="42">
        <v>2</v>
      </c>
      <c r="S84" s="42">
        <v>3</v>
      </c>
      <c r="T84" s="67">
        <v>5</v>
      </c>
      <c r="U84" s="53">
        <f>IF(C84&lt;3,(60/COUNTIF(C72:C101,2)),0)</f>
        <v>0</v>
      </c>
      <c r="V84" s="54">
        <f>IF(D84&lt;3,(60/COUNTIF(D72:D101,2)),0)</f>
        <v>0</v>
      </c>
      <c r="W84" s="54">
        <f>IF(E84&lt;3,(60/COUNTIF(E72:E101,2)),0)</f>
        <v>0</v>
      </c>
      <c r="X84" s="54">
        <f>IF(F84&lt;4,(60/COUNTIF(F72:F101,3)),0)</f>
        <v>0</v>
      </c>
      <c r="Y84" s="54">
        <f>IF(G84&lt;3,(60/COUNTIF(G72:G101,2)),0)</f>
        <v>0</v>
      </c>
      <c r="Z84" s="54">
        <f>IF(H84&lt;3,(60/COUNTIF(H72:H101,2)),0)</f>
        <v>0</v>
      </c>
      <c r="AA84" s="54">
        <f>IF(I84&lt;3,(60/COUNTIF(I72:I101,2)),0)</f>
        <v>0</v>
      </c>
      <c r="AB84" s="54">
        <f>IF(J84&lt;3,(60/COUNTIF(J72:J101,2)),0)</f>
        <v>0</v>
      </c>
      <c r="AC84" s="54">
        <f t="shared" si="51"/>
        <v>0</v>
      </c>
      <c r="AD84" s="54">
        <f>IF(L84&lt;3,(60/COUNTIF(L72:L101,2)),0)</f>
        <v>0</v>
      </c>
      <c r="AE84" s="54">
        <f>IF(M84&lt;3,(60/COUNTIF(M72:M101,2)),0)</f>
        <v>3.3333333333333335</v>
      </c>
      <c r="AF84" s="54">
        <f>IF(N84&lt;3,(60/COUNTIF(N72:N101,2)),0)</f>
        <v>0</v>
      </c>
      <c r="AG84" s="54">
        <f>IF(O84&lt;3,(60/COUNTIF(O72:O101,2)),0)</f>
        <v>0</v>
      </c>
      <c r="AH84" s="54">
        <f>IF(P84&lt;4,(60/COUNTIF(P72:P101,3)),0)</f>
        <v>0</v>
      </c>
      <c r="AI84" s="54">
        <f>IF(Q84&lt;3,(60/COUNTIF(Q72:Q101,2)),0)</f>
        <v>0</v>
      </c>
      <c r="AJ84" s="54">
        <f>IF(R84&lt;3,(60/COUNTIF(R72:R101,2)),0)</f>
        <v>6</v>
      </c>
      <c r="AK84" s="54">
        <f>IF(S84&lt;3,(60/COUNTIF(S72:S101,2)),0)</f>
        <v>0</v>
      </c>
      <c r="AL84" s="54">
        <f>IF(T84&lt;3,(60/COUNTIF(T72:T101,2)),0)</f>
        <v>0</v>
      </c>
      <c r="AM84" s="183">
        <f t="shared" si="48"/>
        <v>9.3333333333333339</v>
      </c>
      <c r="AN84" s="55" t="str">
        <f t="shared" si="49"/>
        <v>Lasse B</v>
      </c>
    </row>
    <row r="85" spans="1:40">
      <c r="A85" s="17"/>
      <c r="B85" s="18" t="s">
        <v>108</v>
      </c>
      <c r="C85" s="22">
        <v>5</v>
      </c>
      <c r="D85" s="42">
        <v>4</v>
      </c>
      <c r="E85" s="42">
        <v>6</v>
      </c>
      <c r="F85" s="42">
        <v>7</v>
      </c>
      <c r="G85" s="42">
        <v>4</v>
      </c>
      <c r="H85" s="42">
        <v>5</v>
      </c>
      <c r="I85" s="42">
        <v>4</v>
      </c>
      <c r="J85" s="42">
        <v>3</v>
      </c>
      <c r="K85" s="42">
        <v>4</v>
      </c>
      <c r="L85" s="42">
        <v>5</v>
      </c>
      <c r="M85" s="42">
        <v>2</v>
      </c>
      <c r="N85" s="42">
        <v>6</v>
      </c>
      <c r="O85" s="42">
        <v>3</v>
      </c>
      <c r="P85" s="42">
        <v>5</v>
      </c>
      <c r="Q85" s="42">
        <v>4</v>
      </c>
      <c r="R85" s="42">
        <v>3</v>
      </c>
      <c r="S85" s="42">
        <v>3</v>
      </c>
      <c r="T85" s="67">
        <v>4</v>
      </c>
      <c r="U85" s="53">
        <f>IF(C85&lt;3,(60/COUNTIF(C72:C101,2)),0)</f>
        <v>0</v>
      </c>
      <c r="V85" s="54">
        <f>IF(D85&lt;3,(60/COUNTIF(D72:D101,2)),0)</f>
        <v>0</v>
      </c>
      <c r="W85" s="54">
        <f>IF(E85&lt;3,(60/COUNTIF(E72:E101,2)),0)</f>
        <v>0</v>
      </c>
      <c r="X85" s="54">
        <f>IF(F85&lt;4,(60/COUNTIF(F72:F101,3)),0)</f>
        <v>0</v>
      </c>
      <c r="Y85" s="54">
        <f>IF(G85&lt;3,(60/COUNTIF(G72:G101,2)),0)</f>
        <v>0</v>
      </c>
      <c r="Z85" s="54">
        <f>IF(H85&lt;3,(60/COUNTIF(H72:H101,2)),0)</f>
        <v>0</v>
      </c>
      <c r="AA85" s="54">
        <f>IF(I85&lt;3,(60/COUNTIF(I72:I101,2)),0)</f>
        <v>0</v>
      </c>
      <c r="AB85" s="54">
        <f>IF(J85&lt;3,(60/COUNTIF(J72:J101,2)),0)</f>
        <v>0</v>
      </c>
      <c r="AC85" s="54">
        <f t="shared" si="51"/>
        <v>0</v>
      </c>
      <c r="AD85" s="54">
        <f>IF(L85&lt;3,(60/COUNTIF(L72:L101,2)),0)</f>
        <v>0</v>
      </c>
      <c r="AE85" s="54">
        <f>IF(M85&lt;3,(60/COUNTIF(M72:M101,2)),0)</f>
        <v>3.3333333333333335</v>
      </c>
      <c r="AF85" s="54">
        <f>IF(N85&lt;3,(60/COUNTIF(N72:N101,2)),0)</f>
        <v>0</v>
      </c>
      <c r="AG85" s="54">
        <f>IF(O85&lt;3,(60/COUNTIF(O72:O101,2)),0)</f>
        <v>0</v>
      </c>
      <c r="AH85" s="54">
        <f>IF(P85&lt;4,(60/COUNTIF(P72:P101,3)),0)</f>
        <v>0</v>
      </c>
      <c r="AI85" s="54">
        <f>IF(Q85&lt;3,(60/COUNTIF(Q72:Q101,2)),0)</f>
        <v>0</v>
      </c>
      <c r="AJ85" s="54">
        <f>IF(R85&lt;3,(60/COUNTIF(R72:R101,2)),0)</f>
        <v>0</v>
      </c>
      <c r="AK85" s="54">
        <f>IF(S85&lt;3,(60/COUNTIF(S72:S101,2)),0)</f>
        <v>0</v>
      </c>
      <c r="AL85" s="54">
        <f>IF(T85&lt;3,(60/COUNTIF(T72:T101,2)),0)</f>
        <v>0</v>
      </c>
      <c r="AM85" s="183">
        <f t="shared" si="48"/>
        <v>3.3333333333333335</v>
      </c>
      <c r="AN85" s="55" t="str">
        <f t="shared" si="49"/>
        <v>Lene A</v>
      </c>
    </row>
    <row r="86" spans="1:40">
      <c r="A86" s="17"/>
      <c r="B86" s="18" t="s">
        <v>24</v>
      </c>
      <c r="C86" s="22">
        <v>3</v>
      </c>
      <c r="D86" s="42">
        <v>3</v>
      </c>
      <c r="E86" s="42">
        <v>3</v>
      </c>
      <c r="F86" s="42">
        <v>4</v>
      </c>
      <c r="G86" s="42">
        <v>4</v>
      </c>
      <c r="H86" s="42">
        <v>3</v>
      </c>
      <c r="I86" s="42">
        <v>3</v>
      </c>
      <c r="J86" s="42">
        <v>3</v>
      </c>
      <c r="K86" s="42">
        <v>3</v>
      </c>
      <c r="L86" s="42">
        <v>3</v>
      </c>
      <c r="M86" s="42">
        <v>2</v>
      </c>
      <c r="N86" s="42">
        <v>5</v>
      </c>
      <c r="O86" s="42">
        <v>3</v>
      </c>
      <c r="P86" s="42">
        <v>4</v>
      </c>
      <c r="Q86" s="42">
        <v>4</v>
      </c>
      <c r="R86" s="42">
        <v>4</v>
      </c>
      <c r="S86" s="42">
        <v>3</v>
      </c>
      <c r="T86" s="67">
        <v>4</v>
      </c>
      <c r="U86" s="53">
        <f>IF(C86&lt;3,(60/COUNTIF(C72:C101,2)),0)</f>
        <v>0</v>
      </c>
      <c r="V86" s="54">
        <f>IF(D86&lt;3,(60/COUNTIF(D72:D101,2)),0)</f>
        <v>0</v>
      </c>
      <c r="W86" s="54">
        <f>IF(E86&lt;3,(60/COUNTIF(E72:E101,2)),0)</f>
        <v>0</v>
      </c>
      <c r="X86" s="54">
        <f>IF(F86&lt;4,(60/COUNTIF(F72:F101,3)),0)</f>
        <v>0</v>
      </c>
      <c r="Y86" s="54">
        <f>IF(G86&lt;3,(60/COUNTIF(G72:G101,2)),0)</f>
        <v>0</v>
      </c>
      <c r="Z86" s="54">
        <f>IF(H86&lt;3,(60/COUNTIF(H72:H101,2)),0)</f>
        <v>0</v>
      </c>
      <c r="AA86" s="54">
        <f>IF(I86&lt;3,(60/COUNTIF(I72:I101,2)),0)</f>
        <v>0</v>
      </c>
      <c r="AB86" s="54">
        <f>IF(J86&lt;3,(60/COUNTIF(J72:J101,2)),0)</f>
        <v>0</v>
      </c>
      <c r="AC86" s="54">
        <f t="shared" si="51"/>
        <v>0</v>
      </c>
      <c r="AD86" s="54">
        <f>IF(L86&lt;3,(60/COUNTIF(L72:L101,2)),0)</f>
        <v>0</v>
      </c>
      <c r="AE86" s="54">
        <f>IF(M86&lt;3,(60/COUNTIF(M72:M101,2)),0)</f>
        <v>3.3333333333333335</v>
      </c>
      <c r="AF86" s="54">
        <f>IF(N86&lt;3,(60/COUNTIF(N72:N101,2)),0)</f>
        <v>0</v>
      </c>
      <c r="AG86" s="54">
        <f>IF(O86&lt;3,(60/COUNTIF(O72:O101,2)),0)</f>
        <v>0</v>
      </c>
      <c r="AH86" s="54">
        <f>IF(P86&lt;4,(60/COUNTIF(P72:P101,3)),0)</f>
        <v>0</v>
      </c>
      <c r="AI86" s="54">
        <f>IF(Q86&lt;3,(60/COUNTIF(Q72:Q101,2)),0)</f>
        <v>0</v>
      </c>
      <c r="AJ86" s="54">
        <f>IF(R86&lt;3,(60/COUNTIF(R72:R101,2)),0)</f>
        <v>0</v>
      </c>
      <c r="AK86" s="54">
        <f>IF(S86&lt;3,(60/COUNTIF(S72:S101,2)),0)</f>
        <v>0</v>
      </c>
      <c r="AL86" s="54">
        <f>IF(T86&lt;3,(60/COUNTIF(T72:T101,2)),0)</f>
        <v>0</v>
      </c>
      <c r="AM86" s="183">
        <f t="shared" si="48"/>
        <v>3.3333333333333335</v>
      </c>
      <c r="AN86" s="55" t="str">
        <f t="shared" si="49"/>
        <v>Martin N</v>
      </c>
    </row>
    <row r="87" spans="1:40">
      <c r="A87" s="17"/>
      <c r="B87" s="18" t="s">
        <v>9</v>
      </c>
      <c r="C87" s="22">
        <v>3</v>
      </c>
      <c r="D87" s="42">
        <v>3</v>
      </c>
      <c r="E87" s="42">
        <v>3</v>
      </c>
      <c r="F87" s="42">
        <v>3</v>
      </c>
      <c r="G87" s="42">
        <v>3</v>
      </c>
      <c r="H87" s="42">
        <v>4</v>
      </c>
      <c r="I87" s="42">
        <v>5</v>
      </c>
      <c r="J87" s="42">
        <v>3</v>
      </c>
      <c r="K87" s="42">
        <v>1</v>
      </c>
      <c r="L87" s="42">
        <v>3</v>
      </c>
      <c r="M87" s="42">
        <v>4</v>
      </c>
      <c r="N87" s="42">
        <v>2</v>
      </c>
      <c r="O87" s="42">
        <v>2</v>
      </c>
      <c r="P87" s="42">
        <v>5</v>
      </c>
      <c r="Q87" s="42">
        <v>2</v>
      </c>
      <c r="R87" s="42">
        <v>4</v>
      </c>
      <c r="S87" s="42">
        <v>2</v>
      </c>
      <c r="T87" s="67">
        <v>2</v>
      </c>
      <c r="U87" s="53">
        <f>IF(C87&lt;3,(60/COUNTIF(C72:C101,2)),0)</f>
        <v>0</v>
      </c>
      <c r="V87" s="54">
        <f>IF(D87&lt;3,(60/COUNTIF(D72:D101,2)),0)</f>
        <v>0</v>
      </c>
      <c r="W87" s="54">
        <f>IF(E87&lt;3,(60/COUNTIF(E72:E101,2)),0)</f>
        <v>0</v>
      </c>
      <c r="X87" s="54">
        <f>IF(F87&lt;4,(60/COUNTIF(F72:F101,3)),0)</f>
        <v>20</v>
      </c>
      <c r="Y87" s="54">
        <f>IF(G87&lt;3,(60/COUNTIF(G72:G101,2)),0)</f>
        <v>0</v>
      </c>
      <c r="Z87" s="54">
        <f>IF(H87&lt;3,(60/COUNTIF(H72:H101,2)),0)</f>
        <v>0</v>
      </c>
      <c r="AA87" s="54">
        <f>IF(I87&lt;3,(60/COUNTIF(I72:I101,2)),0)</f>
        <v>0</v>
      </c>
      <c r="AB87" s="54">
        <f>IF(J87&lt;3,(60/COUNTIF(J72:J101,2)),0)</f>
        <v>0</v>
      </c>
      <c r="AC87" s="54">
        <f t="shared" si="51"/>
        <v>30</v>
      </c>
      <c r="AD87" s="54">
        <f>IF(L87&lt;3,(60/COUNTIF(L72:L101,2)),0)</f>
        <v>0</v>
      </c>
      <c r="AE87" s="54">
        <f>IF(M87&lt;3,(60/COUNTIF(M72:M101,2)),0)</f>
        <v>0</v>
      </c>
      <c r="AF87" s="54">
        <f>IF(N87&lt;3,(60/COUNTIF(N72:N101,2)),0)</f>
        <v>5</v>
      </c>
      <c r="AG87" s="54">
        <f>IF(O87&lt;3,(60/COUNTIF(O72:O101,2)),0)</f>
        <v>4.615384615384615</v>
      </c>
      <c r="AH87" s="54">
        <f>IF(P87&lt;4,(60/COUNTIF(P72:P101,3)),0)</f>
        <v>0</v>
      </c>
      <c r="AI87" s="54">
        <f>IF(Q87&lt;3,(60/COUNTIF(Q72:Q101,2)),0)</f>
        <v>12</v>
      </c>
      <c r="AJ87" s="54">
        <f>IF(R87&lt;3,(60/COUNTIF(R72:R101,2)),0)</f>
        <v>0</v>
      </c>
      <c r="AK87" s="54">
        <f>IF(S87&lt;3,(60/COUNTIF(S72:S101,2)),0)</f>
        <v>7.5</v>
      </c>
      <c r="AL87" s="54">
        <f>IF(T87&lt;3,(60/COUNTIF(T72:T101,2)),0)</f>
        <v>15</v>
      </c>
      <c r="AM87" s="183">
        <f t="shared" si="48"/>
        <v>94.115384615384613</v>
      </c>
      <c r="AN87" s="55" t="str">
        <f t="shared" si="49"/>
        <v>Morten I</v>
      </c>
    </row>
    <row r="88" spans="1:40">
      <c r="A88" s="17"/>
      <c r="B88" s="18" t="s">
        <v>85</v>
      </c>
      <c r="C88" s="22">
        <v>4</v>
      </c>
      <c r="D88" s="42">
        <v>2</v>
      </c>
      <c r="E88" s="42">
        <v>3</v>
      </c>
      <c r="F88" s="42">
        <v>6</v>
      </c>
      <c r="G88" s="42">
        <v>3</v>
      </c>
      <c r="H88" s="42">
        <v>3</v>
      </c>
      <c r="I88" s="42">
        <v>4</v>
      </c>
      <c r="J88" s="42">
        <v>3</v>
      </c>
      <c r="K88" s="42">
        <v>3</v>
      </c>
      <c r="L88" s="42">
        <v>2</v>
      </c>
      <c r="M88" s="42">
        <v>4</v>
      </c>
      <c r="N88" s="42">
        <v>3</v>
      </c>
      <c r="O88" s="42">
        <v>3</v>
      </c>
      <c r="P88" s="42">
        <v>3</v>
      </c>
      <c r="Q88" s="42">
        <v>3</v>
      </c>
      <c r="R88" s="42">
        <v>2</v>
      </c>
      <c r="S88" s="42">
        <v>2</v>
      </c>
      <c r="T88" s="67">
        <v>2</v>
      </c>
      <c r="U88" s="53">
        <f>IF(C88&lt;3,(60/COUNTIF(C72:C101,2)),0)</f>
        <v>0</v>
      </c>
      <c r="V88" s="54">
        <f>IF(D88&lt;3,(60/COUNTIF(D72:D101,2)),0)</f>
        <v>10</v>
      </c>
      <c r="W88" s="54">
        <f>IF(E88&lt;3,(60/COUNTIF(E72:E101,2)),0)</f>
        <v>0</v>
      </c>
      <c r="X88" s="54">
        <f>IF(F88&lt;4,(60/COUNTIF(F72:F101,3)),0)</f>
        <v>0</v>
      </c>
      <c r="Y88" s="54">
        <f>IF(G88&lt;3,(60/COUNTIF(G72:G101,2)),0)</f>
        <v>0</v>
      </c>
      <c r="Z88" s="54">
        <f>IF(H88&lt;3,(60/COUNTIF(H72:H101,2)),0)</f>
        <v>0</v>
      </c>
      <c r="AA88" s="54">
        <f>IF(I88&lt;3,(60/COUNTIF(I72:I101,2)),0)</f>
        <v>0</v>
      </c>
      <c r="AB88" s="54">
        <f>IF(J88&lt;3,(60/COUNTIF(J72:J101,2)),0)</f>
        <v>0</v>
      </c>
      <c r="AC88" s="54">
        <f t="shared" si="51"/>
        <v>0</v>
      </c>
      <c r="AD88" s="54">
        <f>IF(L88&lt;3,(60/COUNTIF(L72:L101,2)),0)</f>
        <v>6</v>
      </c>
      <c r="AE88" s="54">
        <f>IF(M88&lt;3,(60/COUNTIF(M72:M101,2)),0)</f>
        <v>0</v>
      </c>
      <c r="AF88" s="54">
        <f>IF(N88&lt;3,(60/COUNTIF(N72:N101,2)),0)</f>
        <v>0</v>
      </c>
      <c r="AG88" s="54">
        <f>IF(O88&lt;3,(60/COUNTIF(O72:O101,2)),0)</f>
        <v>0</v>
      </c>
      <c r="AH88" s="54">
        <f>IF(P88&lt;4,(60/COUNTIF(P72:P101,3)),0)</f>
        <v>5.4545454545454541</v>
      </c>
      <c r="AI88" s="54">
        <f>IF(Q88&lt;3,(60/COUNTIF(Q72:Q101,2)),0)</f>
        <v>0</v>
      </c>
      <c r="AJ88" s="54">
        <f>IF(R88&lt;3,(60/COUNTIF(R72:R101,2)),0)</f>
        <v>6</v>
      </c>
      <c r="AK88" s="54">
        <f>IF(S88&lt;3,(60/COUNTIF(S72:S101,2)),0)</f>
        <v>7.5</v>
      </c>
      <c r="AL88" s="54">
        <f>IF(T88&lt;3,(60/COUNTIF(T72:T101,2)),0)</f>
        <v>15</v>
      </c>
      <c r="AM88" s="183">
        <f t="shared" si="48"/>
        <v>49.954545454545453</v>
      </c>
      <c r="AN88" s="55" t="str">
        <f t="shared" si="49"/>
        <v>Morten S</v>
      </c>
    </row>
    <row r="89" spans="1:40">
      <c r="A89" s="17"/>
      <c r="B89" s="18" t="s">
        <v>14</v>
      </c>
      <c r="C89" s="22">
        <v>3</v>
      </c>
      <c r="D89" s="42">
        <v>3</v>
      </c>
      <c r="E89" s="42">
        <v>5</v>
      </c>
      <c r="F89" s="42">
        <v>5</v>
      </c>
      <c r="G89" s="42">
        <v>4</v>
      </c>
      <c r="H89" s="42">
        <v>4</v>
      </c>
      <c r="I89" s="42">
        <v>4</v>
      </c>
      <c r="J89" s="42">
        <v>2</v>
      </c>
      <c r="K89" s="42">
        <v>3</v>
      </c>
      <c r="L89" s="42">
        <v>4</v>
      </c>
      <c r="M89" s="42">
        <v>2</v>
      </c>
      <c r="N89" s="42">
        <v>3</v>
      </c>
      <c r="O89" s="42">
        <v>2</v>
      </c>
      <c r="P89" s="42">
        <v>5</v>
      </c>
      <c r="Q89" s="42">
        <v>4</v>
      </c>
      <c r="R89" s="42">
        <v>4</v>
      </c>
      <c r="S89" s="42">
        <v>3</v>
      </c>
      <c r="T89" s="67">
        <v>6</v>
      </c>
      <c r="U89" s="53">
        <f>IF(C89&lt;3,(60/COUNTIF(C72:C101,2)),0)</f>
        <v>0</v>
      </c>
      <c r="V89" s="54">
        <f>IF(D89&lt;3,(60/COUNTIF(D72:D101,2)),0)</f>
        <v>0</v>
      </c>
      <c r="W89" s="54">
        <f>IF(E89&lt;3,(60/COUNTIF(E72:E101,2)),0)</f>
        <v>0</v>
      </c>
      <c r="X89" s="54">
        <f>IF(F89&lt;4,(60/COUNTIF(F72:F101,3)),0)</f>
        <v>0</v>
      </c>
      <c r="Y89" s="54">
        <f>IF(G89&lt;3,(60/COUNTIF(G72:G101,2)),0)</f>
        <v>0</v>
      </c>
      <c r="Z89" s="54">
        <f>IF(H89&lt;3,(60/COUNTIF(H72:H101,2)),0)</f>
        <v>0</v>
      </c>
      <c r="AA89" s="54">
        <f>IF(I89&lt;3,(60/COUNTIF(I72:I101,2)),0)</f>
        <v>0</v>
      </c>
      <c r="AB89" s="54">
        <f>IF(J89&lt;3,(60/COUNTIF(J72:J101,2)),0)</f>
        <v>7.5</v>
      </c>
      <c r="AC89" s="54">
        <f t="shared" si="51"/>
        <v>0</v>
      </c>
      <c r="AD89" s="54">
        <f>IF(L89&lt;3,(60/COUNTIF(L72:L101,2)),0)</f>
        <v>0</v>
      </c>
      <c r="AE89" s="54">
        <f>IF(M89&lt;3,(60/COUNTIF(M72:M101,2)),0)</f>
        <v>3.3333333333333335</v>
      </c>
      <c r="AF89" s="54">
        <f>IF(N89&lt;3,(60/COUNTIF(N72:N101,2)),0)</f>
        <v>0</v>
      </c>
      <c r="AG89" s="54">
        <f>IF(O89&lt;3,(60/COUNTIF(O72:O101,2)),0)</f>
        <v>4.615384615384615</v>
      </c>
      <c r="AH89" s="54">
        <f>IF(P89&lt;4,(60/COUNTIF(P72:P101,3)),0)</f>
        <v>0</v>
      </c>
      <c r="AI89" s="54">
        <f>IF(Q89&lt;3,(60/COUNTIF(Q72:Q101,2)),0)</f>
        <v>0</v>
      </c>
      <c r="AJ89" s="54">
        <f>IF(R89&lt;3,(60/COUNTIF(R72:R101,2)),0)</f>
        <v>0</v>
      </c>
      <c r="AK89" s="54">
        <f>IF(S89&lt;3,(60/COUNTIF(S72:S101,2)),0)</f>
        <v>0</v>
      </c>
      <c r="AL89" s="54">
        <f>IF(T89&lt;3,(60/COUNTIF(T72:T101,2)),0)</f>
        <v>0</v>
      </c>
      <c r="AM89" s="183">
        <f t="shared" si="48"/>
        <v>15.448717948717949</v>
      </c>
      <c r="AN89" s="55" t="str">
        <f t="shared" si="49"/>
        <v>Per Marius</v>
      </c>
    </row>
    <row r="90" spans="1:40">
      <c r="A90" s="17"/>
      <c r="B90" s="18" t="s">
        <v>93</v>
      </c>
      <c r="C90" s="22">
        <v>5</v>
      </c>
      <c r="D90" s="42">
        <v>3</v>
      </c>
      <c r="E90" s="42">
        <v>5</v>
      </c>
      <c r="F90" s="42">
        <v>6</v>
      </c>
      <c r="G90" s="42">
        <v>3</v>
      </c>
      <c r="H90" s="42">
        <v>3</v>
      </c>
      <c r="I90" s="42">
        <v>3</v>
      </c>
      <c r="J90" s="42">
        <v>4</v>
      </c>
      <c r="K90" s="42">
        <v>4</v>
      </c>
      <c r="L90" s="42">
        <v>4</v>
      </c>
      <c r="M90" s="42">
        <v>3</v>
      </c>
      <c r="N90" s="42">
        <v>4</v>
      </c>
      <c r="O90" s="42">
        <v>3</v>
      </c>
      <c r="P90" s="42">
        <v>7</v>
      </c>
      <c r="Q90" s="42">
        <v>4</v>
      </c>
      <c r="R90" s="42">
        <v>2</v>
      </c>
      <c r="S90" s="42">
        <v>3</v>
      </c>
      <c r="T90" s="67">
        <v>4</v>
      </c>
      <c r="U90" s="53">
        <f>IF(C90&lt;3,(60/COUNTIF(C72:C101,2)),0)</f>
        <v>0</v>
      </c>
      <c r="V90" s="54">
        <f>IF(D90&lt;3,(60/COUNTIF(D72:D101,2)),0)</f>
        <v>0</v>
      </c>
      <c r="W90" s="54">
        <f>IF(E90&lt;3,(60/COUNTIF(E72:E101,2)),0)</f>
        <v>0</v>
      </c>
      <c r="X90" s="54">
        <f>IF(F90&lt;4,(60/COUNTIF(F72:F101,3)),0)</f>
        <v>0</v>
      </c>
      <c r="Y90" s="54">
        <f>IF(G90&lt;3,(60/COUNTIF(G72:G101,2)),0)</f>
        <v>0</v>
      </c>
      <c r="Z90" s="54">
        <f>IF(H90&lt;3,(60/COUNTIF(H72:H101,2)),0)</f>
        <v>0</v>
      </c>
      <c r="AA90" s="54">
        <f>IF(I90&lt;3,(60/COUNTIF(I72:I101,2)),0)</f>
        <v>0</v>
      </c>
      <c r="AB90" s="54">
        <f>IF(J90&lt;3,(60/COUNTIF(J72:J101,2)),0)</f>
        <v>0</v>
      </c>
      <c r="AC90" s="54">
        <f t="shared" si="51"/>
        <v>0</v>
      </c>
      <c r="AD90" s="54">
        <f>IF(L90&lt;3,(60/COUNTIF(L72:L101,2)),0)</f>
        <v>0</v>
      </c>
      <c r="AE90" s="54">
        <f>IF(M90&lt;3,(60/COUNTIF(M72:M101,2)),0)</f>
        <v>0</v>
      </c>
      <c r="AF90" s="54">
        <f>IF(N90&lt;3,(60/COUNTIF(N72:N101,2)),0)</f>
        <v>0</v>
      </c>
      <c r="AG90" s="54">
        <f>IF(O90&lt;3,(60/COUNTIF(O72:O101,2)),0)</f>
        <v>0</v>
      </c>
      <c r="AH90" s="54">
        <f>IF(P90&lt;4,(60/COUNTIF(P72:P101,3)),0)</f>
        <v>0</v>
      </c>
      <c r="AI90" s="54">
        <f>IF(Q90&lt;3,(60/COUNTIF(Q72:Q101,2)),0)</f>
        <v>0</v>
      </c>
      <c r="AJ90" s="54">
        <f>IF(R90&lt;3,(60/COUNTIF(R72:R101,2)),0)</f>
        <v>6</v>
      </c>
      <c r="AK90" s="54">
        <f>IF(S90&lt;3,(60/COUNTIF(S72:S101,2)),0)</f>
        <v>0</v>
      </c>
      <c r="AL90" s="54">
        <f>IF(T90&lt;3,(60/COUNTIF(T72:T101,2)),0)</f>
        <v>0</v>
      </c>
      <c r="AM90" s="183">
        <f t="shared" si="48"/>
        <v>6</v>
      </c>
      <c r="AN90" s="55" t="str">
        <f t="shared" si="49"/>
        <v>Reidar</v>
      </c>
    </row>
    <row r="91" spans="1:40">
      <c r="A91" s="17"/>
      <c r="B91" s="18" t="s">
        <v>75</v>
      </c>
      <c r="C91" s="22">
        <v>3</v>
      </c>
      <c r="D91" s="42">
        <v>3</v>
      </c>
      <c r="E91" s="42">
        <v>4</v>
      </c>
      <c r="F91" s="42">
        <v>6</v>
      </c>
      <c r="G91" s="42">
        <v>4</v>
      </c>
      <c r="H91" s="42">
        <v>3</v>
      </c>
      <c r="I91" s="42">
        <v>3</v>
      </c>
      <c r="J91" s="42">
        <v>3</v>
      </c>
      <c r="K91" s="42">
        <v>3</v>
      </c>
      <c r="L91" s="42">
        <v>4</v>
      </c>
      <c r="M91" s="42">
        <v>4</v>
      </c>
      <c r="N91" s="42">
        <v>3</v>
      </c>
      <c r="O91" s="42">
        <v>2</v>
      </c>
      <c r="P91" s="42">
        <v>4</v>
      </c>
      <c r="Q91" s="42">
        <v>4</v>
      </c>
      <c r="R91" s="42">
        <v>3</v>
      </c>
      <c r="S91" s="42">
        <v>2</v>
      </c>
      <c r="T91" s="67">
        <v>3</v>
      </c>
      <c r="U91" s="53">
        <f>IF(C91&lt;3,(60/COUNTIF(C72:C101,2)),0)</f>
        <v>0</v>
      </c>
      <c r="V91" s="54">
        <f>IF(D91&lt;3,(60/COUNTIF(D72:D101,2)),0)</f>
        <v>0</v>
      </c>
      <c r="W91" s="54">
        <f>IF(E91&lt;3,(60/COUNTIF(E72:E101,2)),0)</f>
        <v>0</v>
      </c>
      <c r="X91" s="54">
        <f>IF(F91&lt;4,(60/COUNTIF(F72:F101,3)),0)</f>
        <v>0</v>
      </c>
      <c r="Y91" s="54">
        <f>IF(G91&lt;3,(60/COUNTIF(G72:G101,2)),0)</f>
        <v>0</v>
      </c>
      <c r="Z91" s="54">
        <f>IF(H91&lt;3,(60/COUNTIF(H72:H101,2)),0)</f>
        <v>0</v>
      </c>
      <c r="AA91" s="54">
        <f>IF(I91&lt;3,(60/COUNTIF(I72:I101,2)),0)</f>
        <v>0</v>
      </c>
      <c r="AB91" s="54">
        <f>IF(J91&lt;3,(60/COUNTIF(J72:J101,2)),0)</f>
        <v>0</v>
      </c>
      <c r="AC91" s="54">
        <f t="shared" si="51"/>
        <v>0</v>
      </c>
      <c r="AD91" s="54">
        <f>IF(L91&lt;3,(60/COUNTIF(L72:L101,2)),0)</f>
        <v>0</v>
      </c>
      <c r="AE91" s="54">
        <f>IF(M91&lt;3,(60/COUNTIF(M72:M101,2)),0)</f>
        <v>0</v>
      </c>
      <c r="AF91" s="54">
        <f>IF(N91&lt;3,(60/COUNTIF(N72:N101,2)),0)</f>
        <v>0</v>
      </c>
      <c r="AG91" s="54">
        <f>IF(O91&lt;3,(60/COUNTIF(O72:O101,2)),0)</f>
        <v>4.615384615384615</v>
      </c>
      <c r="AH91" s="54">
        <f>IF(P91&lt;4,(60/COUNTIF(P72:P101,3)),0)</f>
        <v>0</v>
      </c>
      <c r="AI91" s="54">
        <f>IF(Q91&lt;3,(60/COUNTIF(Q72:Q101,2)),0)</f>
        <v>0</v>
      </c>
      <c r="AJ91" s="54">
        <f>IF(R91&lt;3,(60/COUNTIF(R72:R101,2)),0)</f>
        <v>0</v>
      </c>
      <c r="AK91" s="54">
        <f>IF(S91&lt;3,(60/COUNTIF(S72:S101,2)),0)</f>
        <v>7.5</v>
      </c>
      <c r="AL91" s="54">
        <f>IF(T91&lt;3,(60/COUNTIF(T72:T101,2)),0)</f>
        <v>0</v>
      </c>
      <c r="AM91" s="183">
        <f t="shared" si="48"/>
        <v>12.115384615384615</v>
      </c>
      <c r="AN91" s="55" t="str">
        <f t="shared" si="49"/>
        <v>Remi</v>
      </c>
    </row>
    <row r="92" spans="1:40">
      <c r="A92" s="17"/>
      <c r="B92" s="18" t="s">
        <v>106</v>
      </c>
      <c r="C92" s="22">
        <v>3</v>
      </c>
      <c r="D92" s="42">
        <v>3</v>
      </c>
      <c r="E92" s="42">
        <v>3</v>
      </c>
      <c r="F92" s="42">
        <v>4</v>
      </c>
      <c r="G92" s="42">
        <v>4</v>
      </c>
      <c r="H92" s="42">
        <v>3</v>
      </c>
      <c r="I92" s="42">
        <v>4</v>
      </c>
      <c r="J92" s="42">
        <v>3</v>
      </c>
      <c r="K92" s="42">
        <v>3</v>
      </c>
      <c r="L92" s="42">
        <v>2</v>
      </c>
      <c r="M92" s="42">
        <v>2</v>
      </c>
      <c r="N92" s="42">
        <v>3</v>
      </c>
      <c r="O92" s="42">
        <v>3</v>
      </c>
      <c r="P92" s="42">
        <v>3</v>
      </c>
      <c r="Q92" s="42">
        <v>6</v>
      </c>
      <c r="R92" s="42">
        <v>4</v>
      </c>
      <c r="S92" s="42">
        <v>3</v>
      </c>
      <c r="T92" s="67">
        <v>3</v>
      </c>
      <c r="U92" s="53">
        <f>IF(C92&lt;3,(60/COUNTIF(C72:C101,2)),0)</f>
        <v>0</v>
      </c>
      <c r="V92" s="54">
        <f>IF(D92&lt;3,(60/COUNTIF(D72:D101,2)),0)</f>
        <v>0</v>
      </c>
      <c r="W92" s="54">
        <f>IF(E92&lt;3,(60/COUNTIF(E72:E101,2)),0)</f>
        <v>0</v>
      </c>
      <c r="X92" s="54">
        <f>IF(F92&lt;4,(60/COUNTIF(F72:F101,3)),0)</f>
        <v>0</v>
      </c>
      <c r="Y92" s="54">
        <f>IF(G92&lt;3,(60/COUNTIF(G72:G101,2)),0)</f>
        <v>0</v>
      </c>
      <c r="Z92" s="54">
        <f>IF(H92&lt;3,(60/COUNTIF(H72:H101,2)),0)</f>
        <v>0</v>
      </c>
      <c r="AA92" s="54">
        <f>IF(I92&lt;3,(60/COUNTIF(I72:I101,2)),0)</f>
        <v>0</v>
      </c>
      <c r="AB92" s="54">
        <f>IF(J92&lt;3,(60/COUNTIF(J72:J101,2)),0)</f>
        <v>0</v>
      </c>
      <c r="AC92" s="54">
        <f t="shared" si="51"/>
        <v>0</v>
      </c>
      <c r="AD92" s="54">
        <f>IF(L92&lt;3,(60/COUNTIF(L72:L101,2)),0)</f>
        <v>6</v>
      </c>
      <c r="AE92" s="54">
        <f>IF(M92&lt;3,(60/COUNTIF(M72:M101,2)),0)</f>
        <v>3.3333333333333335</v>
      </c>
      <c r="AF92" s="54">
        <f>IF(N92&lt;3,(60/COUNTIF(N72:N101,2)),0)</f>
        <v>0</v>
      </c>
      <c r="AG92" s="54">
        <f>IF(O92&lt;3,(60/COUNTIF(O72:O101,2)),0)</f>
        <v>0</v>
      </c>
      <c r="AH92" s="54">
        <f>IF(P92&lt;4,(60/COUNTIF(P72:P101,3)),0)</f>
        <v>5.4545454545454541</v>
      </c>
      <c r="AI92" s="54">
        <f>IF(Q92&lt;3,(60/COUNTIF(Q72:Q101,2)),0)</f>
        <v>0</v>
      </c>
      <c r="AJ92" s="54">
        <f>IF(R92&lt;3,(60/COUNTIF(R72:R101,2)),0)</f>
        <v>0</v>
      </c>
      <c r="AK92" s="54">
        <f>IF(S92&lt;3,(60/COUNTIF(S72:S101,2)),0)</f>
        <v>0</v>
      </c>
      <c r="AL92" s="54">
        <f>IF(T92&lt;3,(60/COUNTIF(T72:T101,2)),0)</f>
        <v>0</v>
      </c>
      <c r="AM92" s="183">
        <f t="shared" si="48"/>
        <v>14.787878787878789</v>
      </c>
      <c r="AN92" s="55" t="str">
        <f t="shared" si="49"/>
        <v>Stein O</v>
      </c>
    </row>
    <row r="93" spans="1:40">
      <c r="A93" s="17"/>
      <c r="B93" s="18" t="s">
        <v>4</v>
      </c>
      <c r="C93" s="22">
        <v>3</v>
      </c>
      <c r="D93" s="42">
        <v>4</v>
      </c>
      <c r="E93" s="42">
        <v>4</v>
      </c>
      <c r="F93" s="42">
        <v>4</v>
      </c>
      <c r="G93" s="42">
        <v>3</v>
      </c>
      <c r="H93" s="42">
        <v>3</v>
      </c>
      <c r="I93" s="42">
        <v>3</v>
      </c>
      <c r="J93" s="42">
        <v>2</v>
      </c>
      <c r="K93" s="42">
        <v>3</v>
      </c>
      <c r="L93" s="42">
        <v>3</v>
      </c>
      <c r="M93" s="42">
        <v>4</v>
      </c>
      <c r="N93" s="42">
        <v>2</v>
      </c>
      <c r="O93" s="42">
        <v>2</v>
      </c>
      <c r="P93" s="42">
        <v>4</v>
      </c>
      <c r="Q93" s="42">
        <v>2</v>
      </c>
      <c r="R93" s="42">
        <v>3</v>
      </c>
      <c r="S93" s="42">
        <v>2</v>
      </c>
      <c r="T93" s="67">
        <v>4</v>
      </c>
      <c r="U93" s="53">
        <f>IF(C93&lt;3,(60/COUNTIF(C72:C101,2)),0)</f>
        <v>0</v>
      </c>
      <c r="V93" s="54">
        <f>IF(D93&lt;3,(60/COUNTIF(D72:D101,2)),0)</f>
        <v>0</v>
      </c>
      <c r="W93" s="54">
        <f>IF(E93&lt;3,(60/COUNTIF(E72:E101,2)),0)</f>
        <v>0</v>
      </c>
      <c r="X93" s="54">
        <f>IF(F93&lt;4,(60/COUNTIF(F72:F101,3)),0)</f>
        <v>0</v>
      </c>
      <c r="Y93" s="54">
        <f>IF(G93&lt;3,(60/COUNTIF(G72:G101,2)),0)</f>
        <v>0</v>
      </c>
      <c r="Z93" s="54">
        <f>IF(H93&lt;3,(60/COUNTIF(H72:H101,2)),0)</f>
        <v>0</v>
      </c>
      <c r="AA93" s="54">
        <f>IF(I93&lt;3,(60/COUNTIF(I72:I101,2)),0)</f>
        <v>0</v>
      </c>
      <c r="AB93" s="54">
        <f>IF(J93&lt;3,(60/COUNTIF(J72:J101,2)),0)</f>
        <v>7.5</v>
      </c>
      <c r="AC93" s="54">
        <f t="shared" si="51"/>
        <v>0</v>
      </c>
      <c r="AD93" s="54">
        <f>IF(L93&lt;3,(60/COUNTIF(L72:L101,2)),0)</f>
        <v>0</v>
      </c>
      <c r="AE93" s="54">
        <f>IF(M93&lt;3,(60/COUNTIF(M72:M101,2)),0)</f>
        <v>0</v>
      </c>
      <c r="AF93" s="54">
        <f>IF(N93&lt;3,(60/COUNTIF(N72:N101,2)),0)</f>
        <v>5</v>
      </c>
      <c r="AG93" s="54">
        <f>IF(O93&lt;3,(60/COUNTIF(O72:O101,2)),0)</f>
        <v>4.615384615384615</v>
      </c>
      <c r="AH93" s="54">
        <f>IF(P93&lt;4,(60/COUNTIF(P72:P101,3)),0)</f>
        <v>0</v>
      </c>
      <c r="AI93" s="54">
        <f>IF(Q93&lt;3,(60/COUNTIF(Q72:Q101,2)),0)</f>
        <v>12</v>
      </c>
      <c r="AJ93" s="54">
        <f>IF(R93&lt;3,(60/COUNTIF(R72:R101,2)),0)</f>
        <v>0</v>
      </c>
      <c r="AK93" s="54">
        <f>IF(S93&lt;3,(60/COUNTIF(S72:S101,2)),0)</f>
        <v>7.5</v>
      </c>
      <c r="AL93" s="54">
        <f>IF(T93&lt;3,(60/COUNTIF(T72:T101,2)),0)</f>
        <v>0</v>
      </c>
      <c r="AM93" s="183">
        <f t="shared" si="48"/>
        <v>36.615384615384613</v>
      </c>
      <c r="AN93" s="55" t="str">
        <f t="shared" si="49"/>
        <v>Stian W</v>
      </c>
    </row>
    <row r="94" spans="1:40">
      <c r="A94" s="17"/>
      <c r="B94" s="18" t="s">
        <v>98</v>
      </c>
      <c r="C94" s="22">
        <v>3</v>
      </c>
      <c r="D94" s="42">
        <v>3</v>
      </c>
      <c r="E94" s="42">
        <v>4</v>
      </c>
      <c r="F94" s="42">
        <v>4</v>
      </c>
      <c r="G94" s="42">
        <v>3</v>
      </c>
      <c r="H94" s="42">
        <v>3</v>
      </c>
      <c r="I94" s="42">
        <v>4</v>
      </c>
      <c r="J94" s="42">
        <v>3</v>
      </c>
      <c r="K94" s="42">
        <v>3</v>
      </c>
      <c r="L94" s="42">
        <v>3</v>
      </c>
      <c r="M94" s="42">
        <v>4</v>
      </c>
      <c r="N94" s="42">
        <v>2</v>
      </c>
      <c r="O94" s="42">
        <v>4</v>
      </c>
      <c r="P94" s="42">
        <v>3</v>
      </c>
      <c r="Q94" s="42">
        <v>2</v>
      </c>
      <c r="R94" s="42">
        <v>2</v>
      </c>
      <c r="S94" s="42">
        <v>3</v>
      </c>
      <c r="T94" s="67">
        <v>4</v>
      </c>
      <c r="U94" s="53">
        <f>IF(C94&lt;3,(60/COUNTIF(C72:C101,2)),0)</f>
        <v>0</v>
      </c>
      <c r="V94" s="54">
        <f>IF(D94&lt;3,(60/COUNTIF(D72:D101,2)),0)</f>
        <v>0</v>
      </c>
      <c r="W94" s="54">
        <f>IF(E94&lt;3,(60/COUNTIF(E72:E101,2)),0)</f>
        <v>0</v>
      </c>
      <c r="X94" s="54">
        <f>IF(F94&lt;4,(60/COUNTIF(F72:F101,3)),0)</f>
        <v>0</v>
      </c>
      <c r="Y94" s="54">
        <f>IF(G94&lt;3,(60/COUNTIF(G72:G101,2)),0)</f>
        <v>0</v>
      </c>
      <c r="Z94" s="54">
        <f>IF(H94&lt;3,(60/COUNTIF(H72:H101,2)),0)</f>
        <v>0</v>
      </c>
      <c r="AA94" s="54">
        <f>IF(I94&lt;3,(60/COUNTIF(I72:I101,2)),0)</f>
        <v>0</v>
      </c>
      <c r="AB94" s="54">
        <f>IF(J94&lt;3,(60/COUNTIF(J72:J101,2)),0)</f>
        <v>0</v>
      </c>
      <c r="AC94" s="54">
        <f t="shared" si="51"/>
        <v>0</v>
      </c>
      <c r="AD94" s="54">
        <f>IF(L94&lt;3,(60/COUNTIF(L72:L101,2)),0)</f>
        <v>0</v>
      </c>
      <c r="AE94" s="54">
        <f>IF(M94&lt;3,(60/COUNTIF(M72:M101,2)),0)</f>
        <v>0</v>
      </c>
      <c r="AF94" s="54">
        <f>IF(N94&lt;3,(60/COUNTIF(N72:N101,2)),0)</f>
        <v>5</v>
      </c>
      <c r="AG94" s="54">
        <f>IF(O94&lt;3,(60/COUNTIF(O72:O101,2)),0)</f>
        <v>0</v>
      </c>
      <c r="AH94" s="54">
        <f>IF(P94&lt;4,(60/COUNTIF(P72:P101,3)),0)</f>
        <v>5.4545454545454541</v>
      </c>
      <c r="AI94" s="54">
        <f>IF(Q94&lt;3,(60/COUNTIF(Q72:Q101,2)),0)</f>
        <v>12</v>
      </c>
      <c r="AJ94" s="54">
        <f>IF(R94&lt;3,(60/COUNTIF(R72:R101,2)),0)</f>
        <v>6</v>
      </c>
      <c r="AK94" s="54">
        <f>IF(S94&lt;3,(60/COUNTIF(S72:S101,2)),0)</f>
        <v>0</v>
      </c>
      <c r="AL94" s="54">
        <f>IF(T94&lt;3,(60/COUNTIF(T72:T101,2)),0)</f>
        <v>0</v>
      </c>
      <c r="AM94" s="183">
        <f t="shared" si="48"/>
        <v>28.454545454545453</v>
      </c>
      <c r="AN94" s="55" t="str">
        <f t="shared" si="49"/>
        <v>Stig S</v>
      </c>
    </row>
    <row r="95" spans="1:40">
      <c r="A95" s="17"/>
      <c r="B95" s="18" t="s">
        <v>101</v>
      </c>
      <c r="C95" s="22">
        <v>4</v>
      </c>
      <c r="D95" s="42">
        <v>3</v>
      </c>
      <c r="E95" s="42">
        <v>3</v>
      </c>
      <c r="F95" s="42">
        <v>7</v>
      </c>
      <c r="G95" s="42">
        <v>4</v>
      </c>
      <c r="H95" s="42">
        <v>3</v>
      </c>
      <c r="I95" s="42">
        <v>4</v>
      </c>
      <c r="J95" s="42">
        <v>3</v>
      </c>
      <c r="K95" s="42">
        <v>4</v>
      </c>
      <c r="L95" s="42">
        <v>4</v>
      </c>
      <c r="M95" s="42">
        <v>4</v>
      </c>
      <c r="N95" s="42">
        <v>2</v>
      </c>
      <c r="O95" s="42">
        <v>2</v>
      </c>
      <c r="P95" s="42">
        <v>4</v>
      </c>
      <c r="Q95" s="42">
        <v>5</v>
      </c>
      <c r="R95" s="42">
        <v>3</v>
      </c>
      <c r="S95" s="42">
        <v>3</v>
      </c>
      <c r="T95" s="67">
        <v>4</v>
      </c>
      <c r="U95" s="53">
        <f>IF(C95&lt;3,(60/COUNTIF(C72:C101,2)),0)</f>
        <v>0</v>
      </c>
      <c r="V95" s="54">
        <f>IF(D95&lt;3,(60/COUNTIF(D72:D101,2)),0)</f>
        <v>0</v>
      </c>
      <c r="W95" s="54">
        <f>IF(E95&lt;3,(60/COUNTIF(E72:E101,2)),0)</f>
        <v>0</v>
      </c>
      <c r="X95" s="54">
        <f>IF(F95&lt;4,(60/COUNTIF(F72:F101,3)),0)</f>
        <v>0</v>
      </c>
      <c r="Y95" s="54">
        <f>IF(G95&lt;3,(60/COUNTIF(G72:G101,2)),0)</f>
        <v>0</v>
      </c>
      <c r="Z95" s="54">
        <f>IF(H95&lt;3,(60/COUNTIF(H72:H101,2)),0)</f>
        <v>0</v>
      </c>
      <c r="AA95" s="54">
        <f>IF(I95&lt;3,(60/COUNTIF(I72:I101,2)),0)</f>
        <v>0</v>
      </c>
      <c r="AB95" s="54">
        <f>IF(J95&lt;3,(60/COUNTIF(J72:J101,2)),0)</f>
        <v>0</v>
      </c>
      <c r="AC95" s="54">
        <f t="shared" si="51"/>
        <v>0</v>
      </c>
      <c r="AD95" s="54">
        <f>IF(L95&lt;3,(60/COUNTIF(L72:L101,2)),0)</f>
        <v>0</v>
      </c>
      <c r="AE95" s="54">
        <f>IF(M95&lt;3,(60/COUNTIF(M72:M101,2)),0)</f>
        <v>0</v>
      </c>
      <c r="AF95" s="54">
        <f>IF(N95&lt;3,(60/COUNTIF(N72:N101,2)),0)</f>
        <v>5</v>
      </c>
      <c r="AG95" s="54">
        <f>IF(O95&lt;3,(60/COUNTIF(O72:O101,2)),0)</f>
        <v>4.615384615384615</v>
      </c>
      <c r="AH95" s="54">
        <f>IF(P95&lt;4,(60/COUNTIF(P72:P101,3)),0)</f>
        <v>0</v>
      </c>
      <c r="AI95" s="54">
        <f>IF(Q95&lt;3,(60/COUNTIF(Q72:Q101,2)),0)</f>
        <v>0</v>
      </c>
      <c r="AJ95" s="54">
        <f>IF(R95&lt;3,(60/COUNTIF(R72:R101,2)),0)</f>
        <v>0</v>
      </c>
      <c r="AK95" s="54">
        <f>IF(S95&lt;3,(60/COUNTIF(S72:S101,2)),0)</f>
        <v>0</v>
      </c>
      <c r="AL95" s="54">
        <f>IF(T95&lt;3,(60/COUNTIF(T72:T101,2)),0)</f>
        <v>0</v>
      </c>
      <c r="AM95" s="183">
        <f t="shared" si="48"/>
        <v>9.615384615384615</v>
      </c>
      <c r="AN95" s="55" t="str">
        <f t="shared" si="49"/>
        <v>Svein Arne</v>
      </c>
    </row>
    <row r="96" spans="1:40">
      <c r="A96" s="17"/>
      <c r="B96" s="18" t="s">
        <v>5</v>
      </c>
      <c r="C96" s="22">
        <v>3</v>
      </c>
      <c r="D96" s="42">
        <v>3</v>
      </c>
      <c r="E96" s="42">
        <v>3</v>
      </c>
      <c r="F96" s="42">
        <v>5</v>
      </c>
      <c r="G96" s="42">
        <v>3</v>
      </c>
      <c r="H96" s="42">
        <v>2</v>
      </c>
      <c r="I96" s="42">
        <v>4</v>
      </c>
      <c r="J96" s="42">
        <v>2</v>
      </c>
      <c r="K96" s="42">
        <v>3</v>
      </c>
      <c r="L96" s="42">
        <v>3</v>
      </c>
      <c r="M96" s="42">
        <v>2</v>
      </c>
      <c r="N96" s="42">
        <v>2</v>
      </c>
      <c r="O96" s="42">
        <v>3</v>
      </c>
      <c r="P96" s="42">
        <v>5</v>
      </c>
      <c r="Q96" s="42">
        <v>3</v>
      </c>
      <c r="R96" s="42">
        <v>3</v>
      </c>
      <c r="S96" s="42">
        <v>3</v>
      </c>
      <c r="T96" s="67">
        <v>3</v>
      </c>
      <c r="U96" s="53">
        <f>IF(C96&lt;3,(60/COUNTIF(C72:C101,2)),0)</f>
        <v>0</v>
      </c>
      <c r="V96" s="54">
        <f>IF(D96&lt;3,(60/COUNTIF(D72:D101,2)),0)</f>
        <v>0</v>
      </c>
      <c r="W96" s="54">
        <f>IF(E96&lt;3,(60/COUNTIF(E72:E101,2)),0)</f>
        <v>0</v>
      </c>
      <c r="X96" s="54">
        <f>IF(F96&lt;4,(60/COUNTIF(F72:F101,3)),0)</f>
        <v>0</v>
      </c>
      <c r="Y96" s="54">
        <f>IF(G96&lt;3,(60/COUNTIF(G72:G101,2)),0)</f>
        <v>0</v>
      </c>
      <c r="Z96" s="54">
        <f>IF(H96&lt;3,(60/COUNTIF(H72:H101,2)),0)</f>
        <v>20</v>
      </c>
      <c r="AA96" s="54">
        <f>IF(I96&lt;3,(60/COUNTIF(I72:I101,2)),0)</f>
        <v>0</v>
      </c>
      <c r="AB96" s="54">
        <f>IF(J96&lt;3,(60/COUNTIF(J72:J101,2)),0)</f>
        <v>7.5</v>
      </c>
      <c r="AC96" s="54">
        <f t="shared" si="51"/>
        <v>0</v>
      </c>
      <c r="AD96" s="54">
        <f>IF(L96&lt;3,(60/COUNTIF(L72:L101,2)),0)</f>
        <v>0</v>
      </c>
      <c r="AE96" s="54">
        <f>IF(M96&lt;3,(60/COUNTIF(M72:M101,2)),0)</f>
        <v>3.3333333333333335</v>
      </c>
      <c r="AF96" s="54">
        <f>IF(N96&lt;3,(60/COUNTIF(N72:N101,2)),0)</f>
        <v>5</v>
      </c>
      <c r="AG96" s="54">
        <f>IF(O96&lt;3,(60/COUNTIF(O72:O101,2)),0)</f>
        <v>0</v>
      </c>
      <c r="AH96" s="54">
        <f>IF(P96&lt;4,(60/COUNTIF(P72:P101,3)),0)</f>
        <v>0</v>
      </c>
      <c r="AI96" s="54">
        <f>IF(Q96&lt;3,(60/COUNTIF(Q72:Q101,2)),0)</f>
        <v>0</v>
      </c>
      <c r="AJ96" s="54">
        <f>IF(R96&lt;3,(60/COUNTIF(R72:R101,2)),0)</f>
        <v>0</v>
      </c>
      <c r="AK96" s="54">
        <f>IF(S96&lt;3,(60/COUNTIF(S72:S101,2)),0)</f>
        <v>0</v>
      </c>
      <c r="AL96" s="54">
        <f>IF(T96&lt;3,(60/COUNTIF(T72:T101,2)),0)</f>
        <v>0</v>
      </c>
      <c r="AM96" s="183">
        <f t="shared" si="48"/>
        <v>35.833333333333329</v>
      </c>
      <c r="AN96" s="55" t="str">
        <f t="shared" si="49"/>
        <v>Thomas F</v>
      </c>
    </row>
    <row r="97" spans="1:40">
      <c r="A97" s="17"/>
      <c r="B97" s="18" t="s">
        <v>97</v>
      </c>
      <c r="C97" s="22">
        <v>6</v>
      </c>
      <c r="D97" s="42">
        <v>3</v>
      </c>
      <c r="E97" s="42">
        <v>5</v>
      </c>
      <c r="F97" s="42">
        <v>6</v>
      </c>
      <c r="G97" s="42">
        <v>4</v>
      </c>
      <c r="H97" s="42">
        <v>4</v>
      </c>
      <c r="I97" s="42">
        <v>6</v>
      </c>
      <c r="J97" s="42">
        <v>4</v>
      </c>
      <c r="K97" s="42">
        <v>4</v>
      </c>
      <c r="L97" s="42">
        <v>4</v>
      </c>
      <c r="M97" s="42">
        <v>4</v>
      </c>
      <c r="N97" s="42">
        <v>5</v>
      </c>
      <c r="O97" s="42">
        <v>4</v>
      </c>
      <c r="P97" s="42">
        <v>5</v>
      </c>
      <c r="Q97" s="42">
        <v>4</v>
      </c>
      <c r="R97" s="42">
        <v>5</v>
      </c>
      <c r="S97" s="42">
        <v>3</v>
      </c>
      <c r="T97" s="67">
        <v>3</v>
      </c>
      <c r="U97" s="53">
        <f>IF(C97&lt;3,(60/COUNTIF(C72:C101,2)),0)</f>
        <v>0</v>
      </c>
      <c r="V97" s="54">
        <f>IF(D97&lt;3,(60/COUNTIF(D72:D101,2)),0)</f>
        <v>0</v>
      </c>
      <c r="W97" s="54">
        <f>IF(E97&lt;3,(60/COUNTIF(E72:E101,2)),0)</f>
        <v>0</v>
      </c>
      <c r="X97" s="54">
        <f>IF(F97&lt;4,(60/COUNTIF(F72:F101,3)),0)</f>
        <v>0</v>
      </c>
      <c r="Y97" s="54">
        <f>IF(G97&lt;3,(60/COUNTIF(G72:G101,2)),0)</f>
        <v>0</v>
      </c>
      <c r="Z97" s="54">
        <f>IF(H97&lt;3,(60/COUNTIF(H72:H101,2)),0)</f>
        <v>0</v>
      </c>
      <c r="AA97" s="54">
        <f>IF(I97&lt;3,(60/COUNTIF(I72:I101,2)),0)</f>
        <v>0</v>
      </c>
      <c r="AB97" s="54">
        <f>IF(J97&lt;3,(60/COUNTIF(J72:J101,2)),0)</f>
        <v>0</v>
      </c>
      <c r="AC97" s="54">
        <f t="shared" si="51"/>
        <v>0</v>
      </c>
      <c r="AD97" s="54">
        <f>IF(L97&lt;3,(60/COUNTIF(L72:L101,2)),0)</f>
        <v>0</v>
      </c>
      <c r="AE97" s="54">
        <f>IF(M97&lt;3,(60/COUNTIF(M72:M101,2)),0)</f>
        <v>0</v>
      </c>
      <c r="AF97" s="54">
        <f>IF(N97&lt;3,(60/COUNTIF(N72:N101,2)),0)</f>
        <v>0</v>
      </c>
      <c r="AG97" s="54">
        <f>IF(O97&lt;3,(60/COUNTIF(O72:O101,2)),0)</f>
        <v>0</v>
      </c>
      <c r="AH97" s="54">
        <f>IF(P97&lt;4,(60/COUNTIF(P72:P101,3)),0)</f>
        <v>0</v>
      </c>
      <c r="AI97" s="54">
        <f>IF(Q97&lt;3,(60/COUNTIF(Q72:Q101,2)),0)</f>
        <v>0</v>
      </c>
      <c r="AJ97" s="54">
        <f>IF(R97&lt;3,(60/COUNTIF(R72:R101,2)),0)</f>
        <v>0</v>
      </c>
      <c r="AK97" s="54">
        <f>IF(S97&lt;3,(60/COUNTIF(S72:S101,2)),0)</f>
        <v>0</v>
      </c>
      <c r="AL97" s="54">
        <f>IF(T97&lt;3,(60/COUNTIF(T72:T101,2)),0)</f>
        <v>0</v>
      </c>
      <c r="AM97" s="183">
        <f t="shared" si="48"/>
        <v>0</v>
      </c>
      <c r="AN97" s="55" t="str">
        <f t="shared" si="49"/>
        <v>Tone Svanhild</v>
      </c>
    </row>
    <row r="98" spans="1:40">
      <c r="A98" s="17"/>
      <c r="B98" s="18" t="s">
        <v>92</v>
      </c>
      <c r="C98" s="22">
        <v>3</v>
      </c>
      <c r="D98" s="42">
        <v>2</v>
      </c>
      <c r="E98" s="42">
        <v>4</v>
      </c>
      <c r="F98" s="42">
        <v>4</v>
      </c>
      <c r="G98" s="42">
        <v>3</v>
      </c>
      <c r="H98" s="42">
        <v>4</v>
      </c>
      <c r="I98" s="42">
        <v>4</v>
      </c>
      <c r="J98" s="42">
        <v>2</v>
      </c>
      <c r="K98" s="42">
        <v>3</v>
      </c>
      <c r="L98" s="42">
        <v>3</v>
      </c>
      <c r="M98" s="42">
        <v>2</v>
      </c>
      <c r="N98" s="42">
        <v>3</v>
      </c>
      <c r="O98" s="42">
        <v>2</v>
      </c>
      <c r="P98" s="42">
        <v>4</v>
      </c>
      <c r="Q98" s="42">
        <v>3</v>
      </c>
      <c r="R98" s="42">
        <v>3</v>
      </c>
      <c r="S98" s="42">
        <v>3</v>
      </c>
      <c r="T98" s="67">
        <v>2</v>
      </c>
      <c r="U98" s="53">
        <f>IF(C98&lt;3,(60/COUNTIF(C72:C101,2)),0)</f>
        <v>0</v>
      </c>
      <c r="V98" s="54">
        <f>IF(D98&lt;3,(60/COUNTIF(D72:D101,2)),0)</f>
        <v>10</v>
      </c>
      <c r="W98" s="54">
        <f>IF(E98&lt;3,(60/COUNTIF(E72:E101,2)),0)</f>
        <v>0</v>
      </c>
      <c r="X98" s="54">
        <f>IF(F98&lt;4,(60/COUNTIF(F72:F101,3)),0)</f>
        <v>0</v>
      </c>
      <c r="Y98" s="54">
        <f>IF(G98&lt;3,(60/COUNTIF(G72:G101,2)),0)</f>
        <v>0</v>
      </c>
      <c r="Z98" s="54">
        <f>IF(H98&lt;3,(60/COUNTIF(H72:H101,2)),0)</f>
        <v>0</v>
      </c>
      <c r="AA98" s="54">
        <f>IF(I98&lt;3,(60/COUNTIF(I72:I101,2)),0)</f>
        <v>0</v>
      </c>
      <c r="AB98" s="54">
        <f>IF(J98&lt;3,(60/COUNTIF(J72:J101,2)),0)</f>
        <v>7.5</v>
      </c>
      <c r="AC98" s="54">
        <f t="shared" si="51"/>
        <v>0</v>
      </c>
      <c r="AD98" s="54">
        <f>IF(L98&lt;3,(60/COUNTIF(L72:L101,2)),0)</f>
        <v>0</v>
      </c>
      <c r="AE98" s="54">
        <f>IF(M98&lt;3,(60/COUNTIF(M72:M101,2)),0)</f>
        <v>3.3333333333333335</v>
      </c>
      <c r="AF98" s="54">
        <f>IF(N98&lt;3,(60/COUNTIF(N72:N101,2)),0)</f>
        <v>0</v>
      </c>
      <c r="AG98" s="54">
        <f>IF(O98&lt;3,(60/COUNTIF(O72:O101,2)),0)</f>
        <v>4.615384615384615</v>
      </c>
      <c r="AH98" s="54">
        <f>IF(P98&lt;4,(60/COUNTIF(P72:P101,3)),0)</f>
        <v>0</v>
      </c>
      <c r="AI98" s="54">
        <f>IF(Q98&lt;3,(60/COUNTIF(Q72:Q101,2)),0)</f>
        <v>0</v>
      </c>
      <c r="AJ98" s="54">
        <f>IF(R98&lt;3,(60/COUNTIF(R72:R101,2)),0)</f>
        <v>0</v>
      </c>
      <c r="AK98" s="54">
        <f>IF(S98&lt;3,(60/COUNTIF(S72:S101,2)),0)</f>
        <v>0</v>
      </c>
      <c r="AL98" s="54">
        <f>IF(T98&lt;3,(60/COUNTIF(T72:T101,2)),0)</f>
        <v>15</v>
      </c>
      <c r="AM98" s="183">
        <f t="shared" si="48"/>
        <v>40.448717948717949</v>
      </c>
      <c r="AN98" s="55" t="str">
        <f t="shared" si="49"/>
        <v>Tor Erik I</v>
      </c>
    </row>
    <row r="99" spans="1:40">
      <c r="A99" s="17"/>
      <c r="B99" s="18" t="s">
        <v>73</v>
      </c>
      <c r="C99" s="22">
        <v>4</v>
      </c>
      <c r="D99" s="42">
        <v>4</v>
      </c>
      <c r="E99" s="42">
        <v>3</v>
      </c>
      <c r="F99" s="42">
        <v>4</v>
      </c>
      <c r="G99" s="42">
        <v>3</v>
      </c>
      <c r="H99" s="42">
        <v>2</v>
      </c>
      <c r="I99" s="42">
        <v>5</v>
      </c>
      <c r="J99" s="42">
        <v>3</v>
      </c>
      <c r="K99" s="42">
        <v>4</v>
      </c>
      <c r="L99" s="42">
        <v>5</v>
      </c>
      <c r="M99" s="42">
        <v>2</v>
      </c>
      <c r="N99" s="42">
        <v>3</v>
      </c>
      <c r="O99" s="42">
        <v>2</v>
      </c>
      <c r="P99" s="42">
        <v>4</v>
      </c>
      <c r="Q99" s="42">
        <v>3</v>
      </c>
      <c r="R99" s="42">
        <v>3</v>
      </c>
      <c r="S99" s="42">
        <v>4</v>
      </c>
      <c r="T99" s="67">
        <v>3</v>
      </c>
      <c r="U99" s="53">
        <f>IF(C99&lt;3,(60/COUNTIF(C72:C101,2)),0)</f>
        <v>0</v>
      </c>
      <c r="V99" s="54">
        <f>IF(D99&lt;3,(60/COUNTIF(D72:D101,2)),0)</f>
        <v>0</v>
      </c>
      <c r="W99" s="54">
        <f>IF(E99&lt;3,(60/COUNTIF(E72:E101,2)),0)</f>
        <v>0</v>
      </c>
      <c r="X99" s="54">
        <f>IF(F99&lt;4,(60/COUNTIF(F72:F101,3)),0)</f>
        <v>0</v>
      </c>
      <c r="Y99" s="54">
        <f>IF(G99&lt;3,(60/COUNTIF(G72:G101,2)),0)</f>
        <v>0</v>
      </c>
      <c r="Z99" s="54">
        <f>IF(H99&lt;3,(60/COUNTIF(H72:H101,2)),0)</f>
        <v>20</v>
      </c>
      <c r="AA99" s="54">
        <f>IF(I99&lt;3,(60/COUNTIF(I72:I101,2)),0)</f>
        <v>0</v>
      </c>
      <c r="AB99" s="54">
        <f>IF(J99&lt;3,(60/COUNTIF(J72:J101,2)),0)</f>
        <v>0</v>
      </c>
      <c r="AC99" s="54">
        <f t="shared" si="51"/>
        <v>0</v>
      </c>
      <c r="AD99" s="54">
        <f>IF(L99&lt;3,(60/COUNTIF(L72:L101,2)),0)</f>
        <v>0</v>
      </c>
      <c r="AE99" s="54">
        <f>IF(M99&lt;3,(60/COUNTIF(M72:M101,2)),0)</f>
        <v>3.3333333333333335</v>
      </c>
      <c r="AF99" s="54">
        <f>IF(N99&lt;3,(60/COUNTIF(N72:N101,2)),0)</f>
        <v>0</v>
      </c>
      <c r="AG99" s="54">
        <f>IF(O99&lt;3,(60/COUNTIF(O72:O101,2)),0)</f>
        <v>4.615384615384615</v>
      </c>
      <c r="AH99" s="54">
        <f>IF(P99&lt;4,(60/COUNTIF(P72:P101,3)),0)</f>
        <v>0</v>
      </c>
      <c r="AI99" s="54">
        <f>IF(Q99&lt;3,(60/COUNTIF(Q72:Q101,2)),0)</f>
        <v>0</v>
      </c>
      <c r="AJ99" s="54">
        <f>IF(R99&lt;3,(60/COUNTIF(R72:R101,2)),0)</f>
        <v>0</v>
      </c>
      <c r="AK99" s="54">
        <f>IF(S99&lt;3,(60/COUNTIF(S72:S101,2)),0)</f>
        <v>0</v>
      </c>
      <c r="AL99" s="54">
        <f>IF(T99&lt;3,(60/COUNTIF(T72:T101,2)),0)</f>
        <v>0</v>
      </c>
      <c r="AM99" s="183">
        <f t="shared" si="48"/>
        <v>27.948717948717949</v>
      </c>
      <c r="AN99" s="55" t="str">
        <f t="shared" si="49"/>
        <v>Trude S</v>
      </c>
    </row>
    <row r="100" spans="1:40">
      <c r="A100" s="17"/>
      <c r="B100" s="18" t="s">
        <v>22</v>
      </c>
      <c r="C100" s="22">
        <v>4</v>
      </c>
      <c r="D100" s="42">
        <v>3</v>
      </c>
      <c r="E100" s="42">
        <v>3</v>
      </c>
      <c r="F100" s="42">
        <v>5</v>
      </c>
      <c r="G100" s="42">
        <v>3</v>
      </c>
      <c r="H100" s="42">
        <v>3</v>
      </c>
      <c r="I100" s="42">
        <v>4</v>
      </c>
      <c r="J100" s="42">
        <v>3</v>
      </c>
      <c r="K100" s="42">
        <v>3</v>
      </c>
      <c r="L100" s="42">
        <v>3</v>
      </c>
      <c r="M100" s="42">
        <v>2</v>
      </c>
      <c r="N100" s="42">
        <v>5</v>
      </c>
      <c r="O100" s="42">
        <v>3</v>
      </c>
      <c r="P100" s="42">
        <v>4</v>
      </c>
      <c r="Q100" s="42">
        <v>3</v>
      </c>
      <c r="R100" s="42">
        <v>2</v>
      </c>
      <c r="S100" s="42">
        <v>3</v>
      </c>
      <c r="T100" s="67">
        <v>2</v>
      </c>
      <c r="U100" s="53">
        <f>IF(C100&lt;3,(60/COUNTIF(C72:C101,2)),0)</f>
        <v>0</v>
      </c>
      <c r="V100" s="54">
        <f>IF(D100&lt;3,(60/COUNTIF(D72:D101,2)),0)</f>
        <v>0</v>
      </c>
      <c r="W100" s="54">
        <f>IF(E100&lt;3,(60/COUNTIF(E72:E101,2)),0)</f>
        <v>0</v>
      </c>
      <c r="X100" s="54">
        <f>IF(F100&lt;4,(60/COUNTIF(F72:F101,3)),0)</f>
        <v>0</v>
      </c>
      <c r="Y100" s="54">
        <f>IF(G100&lt;3,(60/COUNTIF(G72:G101,2)),0)</f>
        <v>0</v>
      </c>
      <c r="Z100" s="54">
        <f>IF(H100&lt;3,(60/COUNTIF(H72:H101,2)),0)</f>
        <v>0</v>
      </c>
      <c r="AA100" s="54">
        <f>IF(I100&lt;3,(60/COUNTIF(I72:I101,2)),0)</f>
        <v>0</v>
      </c>
      <c r="AB100" s="54">
        <f>IF(J100&lt;3,(60/COUNTIF(J72:J101,2)),0)</f>
        <v>0</v>
      </c>
      <c r="AC100" s="54">
        <f t="shared" si="51"/>
        <v>0</v>
      </c>
      <c r="AD100" s="54">
        <f>IF(L100&lt;3,(60/COUNTIF(L72:L101,2)),0)</f>
        <v>0</v>
      </c>
      <c r="AE100" s="54">
        <f>IF(M100&lt;3,(60/COUNTIF(M72:M101,2)),0)</f>
        <v>3.3333333333333335</v>
      </c>
      <c r="AF100" s="54">
        <f>IF(N100&lt;3,(60/COUNTIF(N72:N101,2)),0)</f>
        <v>0</v>
      </c>
      <c r="AG100" s="54">
        <f>IF(O100&lt;3,(60/COUNTIF(O72:O101,2)),0)</f>
        <v>0</v>
      </c>
      <c r="AH100" s="54">
        <f>IF(P100&lt;4,(60/COUNTIF(P72:P101,3)),0)</f>
        <v>0</v>
      </c>
      <c r="AI100" s="54">
        <f>IF(Q100&lt;3,(60/COUNTIF(Q72:Q101,2)),0)</f>
        <v>0</v>
      </c>
      <c r="AJ100" s="54">
        <f>IF(R100&lt;3,(60/COUNTIF(R72:R101,2)),0)</f>
        <v>6</v>
      </c>
      <c r="AK100" s="54">
        <f>IF(S100&lt;3,(60/COUNTIF(S72:S101,2)),0)</f>
        <v>0</v>
      </c>
      <c r="AL100" s="54">
        <f>IF(T100&lt;3,(60/COUNTIF(T72:T101,2)),0)</f>
        <v>15</v>
      </c>
      <c r="AM100" s="183">
        <f t="shared" si="48"/>
        <v>24.333333333333336</v>
      </c>
      <c r="AN100" s="55" t="str">
        <f t="shared" si="49"/>
        <v>Vegar L</v>
      </c>
    </row>
    <row r="101" spans="1:40">
      <c r="A101" s="17"/>
      <c r="B101" s="18" t="s">
        <v>29</v>
      </c>
      <c r="C101" s="22">
        <v>3</v>
      </c>
      <c r="D101" s="42">
        <v>5</v>
      </c>
      <c r="E101" s="42">
        <v>4</v>
      </c>
      <c r="F101" s="42">
        <v>4</v>
      </c>
      <c r="G101" s="42">
        <v>4</v>
      </c>
      <c r="H101" s="42">
        <v>3</v>
      </c>
      <c r="I101" s="42">
        <v>3</v>
      </c>
      <c r="J101" s="42">
        <v>4</v>
      </c>
      <c r="K101" s="42">
        <v>3</v>
      </c>
      <c r="L101" s="42">
        <v>3</v>
      </c>
      <c r="M101" s="42">
        <v>2</v>
      </c>
      <c r="N101" s="42">
        <v>2</v>
      </c>
      <c r="O101" s="42">
        <v>3</v>
      </c>
      <c r="P101" s="42">
        <v>3</v>
      </c>
      <c r="Q101" s="42">
        <v>4</v>
      </c>
      <c r="R101" s="42">
        <v>4</v>
      </c>
      <c r="S101" s="42">
        <v>2</v>
      </c>
      <c r="T101" s="67">
        <v>4</v>
      </c>
      <c r="U101" s="56">
        <f>IF(C101&lt;3,(60/COUNTIF(C72:C101,2)),0)</f>
        <v>0</v>
      </c>
      <c r="V101" s="57">
        <f>IF(D101&lt;3,(60/COUNTIF(D72:D101,2)),0)</f>
        <v>0</v>
      </c>
      <c r="W101" s="57">
        <f>IF(E101&lt;3,(60/COUNTIF(E72:E101,2)),0)</f>
        <v>0</v>
      </c>
      <c r="X101" s="57">
        <f>IF(F101&lt;4,(60/COUNTIF(F72:F101,3)),0)</f>
        <v>0</v>
      </c>
      <c r="Y101" s="57">
        <f>IF(G101&lt;3,(60/COUNTIF(G72:G101,2)),0)</f>
        <v>0</v>
      </c>
      <c r="Z101" s="57">
        <f>IF(H101&lt;3,(60/COUNTIF(H72:H101,2)),0)</f>
        <v>0</v>
      </c>
      <c r="AA101" s="57">
        <f>IF(I101&lt;3,(60/COUNTIF(I72:I101,2)),0)</f>
        <v>0</v>
      </c>
      <c r="AB101" s="57">
        <f>IF(J101&lt;3,(60/COUNTIF(J72:J101,2)),0)</f>
        <v>0</v>
      </c>
      <c r="AC101" s="57">
        <f t="shared" si="51"/>
        <v>0</v>
      </c>
      <c r="AD101" s="57">
        <f>IF(L101&lt;3,(60/COUNTIF(L72:L101,2)),0)</f>
        <v>0</v>
      </c>
      <c r="AE101" s="57">
        <f>IF(M101&lt;3,(60/COUNTIF(M72:M101,2)),0)</f>
        <v>3.3333333333333335</v>
      </c>
      <c r="AF101" s="57">
        <f>IF(N101&lt;3,(60/COUNTIF(N72:N101,2)),0)</f>
        <v>5</v>
      </c>
      <c r="AG101" s="57">
        <f>IF(O101&lt;3,(60/COUNTIF(O72:O101,2)),0)</f>
        <v>0</v>
      </c>
      <c r="AH101" s="57">
        <f>IF(P101&lt;4,(60/COUNTIF(P72:P101,3)),0)</f>
        <v>5.4545454545454541</v>
      </c>
      <c r="AI101" s="57">
        <f>IF(Q101&lt;3,(60/COUNTIF(Q72:Q101,2)),0)</f>
        <v>0</v>
      </c>
      <c r="AJ101" s="57">
        <f>IF(R101&lt;3,(60/COUNTIF(R72:R101,2)),0)</f>
        <v>0</v>
      </c>
      <c r="AK101" s="57">
        <f>IF(S101&lt;3,(60/COUNTIF(S72:S101,2)),0)</f>
        <v>7.5</v>
      </c>
      <c r="AL101" s="57">
        <f>IF(T101&lt;3,(60/COUNTIF(T72:T101,2)),0)</f>
        <v>0</v>
      </c>
      <c r="AM101" s="184">
        <f t="shared" si="48"/>
        <v>21.287878787878789</v>
      </c>
      <c r="AN101" s="58" t="str">
        <f t="shared" si="49"/>
        <v>Yuri Z</v>
      </c>
    </row>
    <row r="102" spans="1:40">
      <c r="A102" s="39">
        <v>39946</v>
      </c>
      <c r="B102" s="15" t="s">
        <v>37</v>
      </c>
      <c r="C102" s="20">
        <v>3</v>
      </c>
      <c r="D102" s="41">
        <v>4</v>
      </c>
      <c r="E102" s="41">
        <v>3</v>
      </c>
      <c r="F102" s="41">
        <v>6</v>
      </c>
      <c r="G102" s="41">
        <v>4</v>
      </c>
      <c r="H102" s="41">
        <v>3</v>
      </c>
      <c r="I102" s="41">
        <v>4</v>
      </c>
      <c r="J102" s="41">
        <v>2</v>
      </c>
      <c r="K102" s="41">
        <v>3</v>
      </c>
      <c r="L102" s="41">
        <v>3</v>
      </c>
      <c r="M102" s="41">
        <v>4</v>
      </c>
      <c r="N102" s="41">
        <v>3</v>
      </c>
      <c r="O102" s="41">
        <v>2</v>
      </c>
      <c r="P102" s="41">
        <v>4</v>
      </c>
      <c r="Q102" s="41">
        <v>3</v>
      </c>
      <c r="R102" s="41">
        <v>3</v>
      </c>
      <c r="S102" s="41">
        <v>3</v>
      </c>
      <c r="T102" s="66">
        <v>4</v>
      </c>
      <c r="U102" s="50">
        <f>IF(C102&lt;3,(60/COUNTIF(C102:C138,2)),0)</f>
        <v>0</v>
      </c>
      <c r="V102" s="51">
        <f>IF(D102&lt;3,(60/COUNTIF(D102:D138,2)),0)</f>
        <v>0</v>
      </c>
      <c r="W102" s="51">
        <f>IF(E102&lt;3,(60/COUNTIF(E102:E138,2)),0)</f>
        <v>0</v>
      </c>
      <c r="X102" s="51">
        <f>IF(F102&lt;4,(60/COUNTIF(F102:F138,3)),0)</f>
        <v>0</v>
      </c>
      <c r="Y102" s="51">
        <f t="shared" ref="Y102:AG102" si="52">IF(G102&lt;3,(60/COUNTIF(G102:G138,2)),0)</f>
        <v>0</v>
      </c>
      <c r="Z102" s="51">
        <f t="shared" si="52"/>
        <v>0</v>
      </c>
      <c r="AA102" s="51">
        <f t="shared" si="52"/>
        <v>0</v>
      </c>
      <c r="AB102" s="51">
        <f t="shared" si="52"/>
        <v>30</v>
      </c>
      <c r="AC102" s="51">
        <f t="shared" si="52"/>
        <v>0</v>
      </c>
      <c r="AD102" s="51">
        <f t="shared" si="52"/>
        <v>0</v>
      </c>
      <c r="AE102" s="51">
        <f t="shared" si="52"/>
        <v>0</v>
      </c>
      <c r="AF102" s="51">
        <f t="shared" si="52"/>
        <v>0</v>
      </c>
      <c r="AG102" s="51">
        <f t="shared" si="52"/>
        <v>3.1578947368421053</v>
      </c>
      <c r="AH102" s="51">
        <f>IF(P102&lt;4,(60/COUNTIF(P102:P138,3)),0)</f>
        <v>0</v>
      </c>
      <c r="AI102" s="51">
        <f>IF(Q102&lt;3,(60/COUNTIF(Q102:Q138,2)),0)</f>
        <v>0</v>
      </c>
      <c r="AJ102" s="51">
        <f>IF(R102&lt;3,(60/COUNTIF(R102:R138,2)),0)</f>
        <v>0</v>
      </c>
      <c r="AK102" s="51">
        <f>IF(S102&lt;3,(60/COUNTIF(S102:S138,2)),0)</f>
        <v>0</v>
      </c>
      <c r="AL102" s="51">
        <f>IF(T102&lt;3,(60/COUNTIF(T102:T138,2)),0)</f>
        <v>0</v>
      </c>
      <c r="AM102" s="182">
        <f t="shared" si="48"/>
        <v>33.157894736842103</v>
      </c>
      <c r="AN102" s="52" t="str">
        <f t="shared" si="49"/>
        <v>Anders A</v>
      </c>
    </row>
    <row r="103" spans="1:40">
      <c r="A103" s="17"/>
      <c r="B103" s="18" t="s">
        <v>11</v>
      </c>
      <c r="C103" s="22">
        <v>3</v>
      </c>
      <c r="D103" s="42">
        <v>3</v>
      </c>
      <c r="E103" s="42">
        <v>3</v>
      </c>
      <c r="F103" s="42">
        <v>4</v>
      </c>
      <c r="G103" s="42">
        <v>3</v>
      </c>
      <c r="H103" s="42">
        <v>3</v>
      </c>
      <c r="I103" s="42">
        <v>3</v>
      </c>
      <c r="J103" s="42">
        <v>3</v>
      </c>
      <c r="K103" s="42">
        <v>3</v>
      </c>
      <c r="L103" s="42">
        <v>2</v>
      </c>
      <c r="M103" s="42">
        <v>3</v>
      </c>
      <c r="N103" s="42">
        <v>3</v>
      </c>
      <c r="O103" s="42">
        <v>2</v>
      </c>
      <c r="P103" s="42">
        <v>3</v>
      </c>
      <c r="Q103" s="42">
        <v>3</v>
      </c>
      <c r="R103" s="42">
        <v>3</v>
      </c>
      <c r="S103" s="42">
        <v>3</v>
      </c>
      <c r="T103" s="67">
        <v>3</v>
      </c>
      <c r="U103" s="53">
        <f>IF(C103&lt;3,(60/COUNTIF(C102:C138,2)),0)</f>
        <v>0</v>
      </c>
      <c r="V103" s="54">
        <f>IF(D103&lt;3,(60/COUNTIF(D102:D138,2)),0)</f>
        <v>0</v>
      </c>
      <c r="W103" s="54">
        <f>IF(E103&lt;3,(60/COUNTIF(E102:E138,2)),0)</f>
        <v>0</v>
      </c>
      <c r="X103" s="54">
        <f>IF(F103&lt;4,(60/COUNTIF(F102:F138,3)),0)</f>
        <v>0</v>
      </c>
      <c r="Y103" s="54">
        <f t="shared" ref="Y103:AG103" si="53">IF(G103&lt;3,(60/COUNTIF(G102:G138,2)),0)</f>
        <v>0</v>
      </c>
      <c r="Z103" s="54">
        <f t="shared" si="53"/>
        <v>0</v>
      </c>
      <c r="AA103" s="54">
        <f t="shared" si="53"/>
        <v>0</v>
      </c>
      <c r="AB103" s="54">
        <f t="shared" si="53"/>
        <v>0</v>
      </c>
      <c r="AC103" s="54">
        <f t="shared" si="53"/>
        <v>0</v>
      </c>
      <c r="AD103" s="54">
        <f t="shared" si="53"/>
        <v>6</v>
      </c>
      <c r="AE103" s="54">
        <f t="shared" si="53"/>
        <v>0</v>
      </c>
      <c r="AF103" s="54">
        <f t="shared" si="53"/>
        <v>0</v>
      </c>
      <c r="AG103" s="54">
        <f t="shared" si="53"/>
        <v>3.1578947368421053</v>
      </c>
      <c r="AH103" s="54">
        <f>IF(P103&lt;4,(60/COUNTIF(P102:P138,3)),0)</f>
        <v>6.666666666666667</v>
      </c>
      <c r="AI103" s="54">
        <f>IF(Q103&lt;3,(60/COUNTIF(Q102:Q138,2)),0)</f>
        <v>0</v>
      </c>
      <c r="AJ103" s="54">
        <f>IF(R103&lt;3,(60/COUNTIF(R102:R138,2)),0)</f>
        <v>0</v>
      </c>
      <c r="AK103" s="54">
        <f>IF(S103&lt;3,(60/COUNTIF(S102:S138,2)),0)</f>
        <v>0</v>
      </c>
      <c r="AL103" s="54">
        <f>IF(T103&lt;3,(60/COUNTIF(T102:T138,2)),0)</f>
        <v>0</v>
      </c>
      <c r="AM103" s="183">
        <f t="shared" si="48"/>
        <v>15.824561403508774</v>
      </c>
      <c r="AN103" s="55" t="str">
        <f t="shared" si="49"/>
        <v>Anders D</v>
      </c>
    </row>
    <row r="104" spans="1:40">
      <c r="A104" s="17"/>
      <c r="B104" s="18" t="s">
        <v>52</v>
      </c>
      <c r="C104" s="22">
        <v>3</v>
      </c>
      <c r="D104" s="42">
        <v>3</v>
      </c>
      <c r="E104" s="42">
        <v>3</v>
      </c>
      <c r="F104" s="42">
        <v>4</v>
      </c>
      <c r="G104" s="42">
        <v>3</v>
      </c>
      <c r="H104" s="42">
        <v>3</v>
      </c>
      <c r="I104" s="42">
        <v>4</v>
      </c>
      <c r="J104" s="42">
        <v>3</v>
      </c>
      <c r="K104" s="42">
        <v>3</v>
      </c>
      <c r="L104" s="42">
        <v>2</v>
      </c>
      <c r="M104" s="42">
        <v>2</v>
      </c>
      <c r="N104" s="42">
        <v>3</v>
      </c>
      <c r="O104" s="42">
        <v>2</v>
      </c>
      <c r="P104" s="42">
        <v>3</v>
      </c>
      <c r="Q104" s="42">
        <v>3</v>
      </c>
      <c r="R104" s="42">
        <v>3</v>
      </c>
      <c r="S104" s="42">
        <v>3</v>
      </c>
      <c r="T104" s="67">
        <v>3</v>
      </c>
      <c r="U104" s="53">
        <f>IF(C104&lt;3,(60/COUNTIF(C102:C138,2)),0)</f>
        <v>0</v>
      </c>
      <c r="V104" s="54">
        <f>IF(D104&lt;3,(60/COUNTIF(D102:D138,2)),0)</f>
        <v>0</v>
      </c>
      <c r="W104" s="54">
        <f>IF(E104&lt;3,(60/COUNTIF(E102:E138,2)),0)</f>
        <v>0</v>
      </c>
      <c r="X104" s="54">
        <f>IF(F104&lt;4,(60/COUNTIF(F102:F138,3)),0)</f>
        <v>0</v>
      </c>
      <c r="Y104" s="54">
        <f t="shared" ref="Y104:AG104" si="54">IF(G104&lt;3,(60/COUNTIF(G102:G138,2)),0)</f>
        <v>0</v>
      </c>
      <c r="Z104" s="54">
        <f t="shared" si="54"/>
        <v>0</v>
      </c>
      <c r="AA104" s="54">
        <f t="shared" si="54"/>
        <v>0</v>
      </c>
      <c r="AB104" s="54">
        <f t="shared" si="54"/>
        <v>0</v>
      </c>
      <c r="AC104" s="54">
        <f t="shared" si="54"/>
        <v>0</v>
      </c>
      <c r="AD104" s="54">
        <f t="shared" si="54"/>
        <v>6</v>
      </c>
      <c r="AE104" s="54">
        <f t="shared" si="54"/>
        <v>6.666666666666667</v>
      </c>
      <c r="AF104" s="54">
        <f t="shared" si="54"/>
        <v>0</v>
      </c>
      <c r="AG104" s="54">
        <f t="shared" si="54"/>
        <v>3.1578947368421053</v>
      </c>
      <c r="AH104" s="54">
        <f>IF(P104&lt;4,(60/COUNTIF(P102:P138,3)),0)</f>
        <v>6.666666666666667</v>
      </c>
      <c r="AI104" s="54">
        <f>IF(Q104&lt;3,(60/COUNTIF(Q102:Q138,2)),0)</f>
        <v>0</v>
      </c>
      <c r="AJ104" s="54">
        <f>IF(R104&lt;3,(60/COUNTIF(R102:R138,2)),0)</f>
        <v>0</v>
      </c>
      <c r="AK104" s="54">
        <f>IF(S104&lt;3,(60/COUNTIF(S102:S138,2)),0)</f>
        <v>0</v>
      </c>
      <c r="AL104" s="54">
        <f>IF(T104&lt;3,(60/COUNTIF(T102:T138,2)),0)</f>
        <v>0</v>
      </c>
      <c r="AM104" s="183">
        <f t="shared" si="48"/>
        <v>22.491228070175442</v>
      </c>
      <c r="AN104" s="55" t="str">
        <f t="shared" si="49"/>
        <v>Anders Derkum</v>
      </c>
    </row>
    <row r="105" spans="1:40">
      <c r="A105" s="17"/>
      <c r="B105" s="18" t="s">
        <v>86</v>
      </c>
      <c r="C105" s="22">
        <v>5</v>
      </c>
      <c r="D105" s="42">
        <v>4</v>
      </c>
      <c r="E105" s="42">
        <v>4</v>
      </c>
      <c r="F105" s="42">
        <v>5</v>
      </c>
      <c r="G105" s="42">
        <v>3</v>
      </c>
      <c r="H105" s="42">
        <v>2</v>
      </c>
      <c r="I105" s="42">
        <v>6</v>
      </c>
      <c r="J105" s="42">
        <v>4</v>
      </c>
      <c r="K105" s="42">
        <v>4</v>
      </c>
      <c r="L105" s="42">
        <v>4</v>
      </c>
      <c r="M105" s="42">
        <v>4</v>
      </c>
      <c r="N105" s="42">
        <v>3</v>
      </c>
      <c r="O105" s="42">
        <v>3</v>
      </c>
      <c r="P105" s="42">
        <v>6</v>
      </c>
      <c r="Q105" s="42">
        <v>3</v>
      </c>
      <c r="R105" s="42">
        <v>4</v>
      </c>
      <c r="S105" s="42">
        <v>3</v>
      </c>
      <c r="T105" s="67">
        <v>5</v>
      </c>
      <c r="U105" s="53">
        <f>IF(C105&lt;3,(60/COUNTIF(C102:C138,2)),0)</f>
        <v>0</v>
      </c>
      <c r="V105" s="54">
        <f>IF(D105&lt;3,(60/COUNTIF(D102:D138,2)),0)</f>
        <v>0</v>
      </c>
      <c r="W105" s="54">
        <f>IF(E105&lt;3,(60/COUNTIF(E102:E138,2)),0)</f>
        <v>0</v>
      </c>
      <c r="X105" s="54">
        <f>IF(F105&lt;4,(60/COUNTIF(F102:F138,3)),0)</f>
        <v>0</v>
      </c>
      <c r="Y105" s="54">
        <f t="shared" ref="Y105:AG105" si="55">IF(G105&lt;3,(60/COUNTIF(G102:G138,2)),0)</f>
        <v>0</v>
      </c>
      <c r="Z105" s="54">
        <f t="shared" si="55"/>
        <v>4.2857142857142856</v>
      </c>
      <c r="AA105" s="54">
        <f t="shared" si="55"/>
        <v>0</v>
      </c>
      <c r="AB105" s="54">
        <f t="shared" si="55"/>
        <v>0</v>
      </c>
      <c r="AC105" s="54">
        <f t="shared" si="55"/>
        <v>0</v>
      </c>
      <c r="AD105" s="54">
        <f t="shared" si="55"/>
        <v>0</v>
      </c>
      <c r="AE105" s="54">
        <f t="shared" si="55"/>
        <v>0</v>
      </c>
      <c r="AF105" s="54">
        <f t="shared" si="55"/>
        <v>0</v>
      </c>
      <c r="AG105" s="54">
        <f t="shared" si="55"/>
        <v>0</v>
      </c>
      <c r="AH105" s="54">
        <f>IF(P105&lt;4,(60/COUNTIF(P102:P138,3)),0)</f>
        <v>0</v>
      </c>
      <c r="AI105" s="54">
        <f>IF(Q105&lt;3,(60/COUNTIF(Q102:Q138,2)),0)</f>
        <v>0</v>
      </c>
      <c r="AJ105" s="54">
        <f>IF(R105&lt;3,(60/COUNTIF(R102:R138,2)),0)</f>
        <v>0</v>
      </c>
      <c r="AK105" s="54">
        <f>IF(S105&lt;3,(60/COUNTIF(S102:S138,2)),0)</f>
        <v>0</v>
      </c>
      <c r="AL105" s="54">
        <f>IF(T105&lt;3,(60/COUNTIF(T102:T138,2)),0)</f>
        <v>0</v>
      </c>
      <c r="AM105" s="183">
        <f t="shared" si="48"/>
        <v>4.2857142857142856</v>
      </c>
      <c r="AN105" s="55" t="str">
        <f t="shared" si="49"/>
        <v>Anund</v>
      </c>
    </row>
    <row r="106" spans="1:40">
      <c r="A106" s="17"/>
      <c r="B106" s="18" t="s">
        <v>10</v>
      </c>
      <c r="C106" s="22">
        <v>3</v>
      </c>
      <c r="D106" s="42">
        <v>4</v>
      </c>
      <c r="E106" s="42">
        <v>4</v>
      </c>
      <c r="F106" s="42">
        <v>5</v>
      </c>
      <c r="G106" s="42">
        <v>4</v>
      </c>
      <c r="H106" s="42">
        <v>2</v>
      </c>
      <c r="I106" s="42">
        <v>5</v>
      </c>
      <c r="J106" s="42">
        <v>3</v>
      </c>
      <c r="K106" s="42">
        <v>4</v>
      </c>
      <c r="L106" s="42">
        <v>2</v>
      </c>
      <c r="M106" s="42">
        <v>3</v>
      </c>
      <c r="N106" s="42">
        <v>3</v>
      </c>
      <c r="O106" s="42">
        <v>3</v>
      </c>
      <c r="P106" s="42">
        <v>5</v>
      </c>
      <c r="Q106" s="42">
        <v>3</v>
      </c>
      <c r="R106" s="42">
        <v>3</v>
      </c>
      <c r="S106" s="42">
        <v>3</v>
      </c>
      <c r="T106" s="67">
        <v>2</v>
      </c>
      <c r="U106" s="53">
        <f>IF(C106&lt;3,(60/COUNTIF(C102:C138,2)),0)</f>
        <v>0</v>
      </c>
      <c r="V106" s="54">
        <f>IF(D106&lt;3,(60/COUNTIF(D102:D138,2)),0)</f>
        <v>0</v>
      </c>
      <c r="W106" s="54">
        <f>IF(E106&lt;3,(60/COUNTIF(E102:E138,2)),0)</f>
        <v>0</v>
      </c>
      <c r="X106" s="54">
        <f>IF(F106&lt;4,(60/COUNTIF(F102:F138,3)),0)</f>
        <v>0</v>
      </c>
      <c r="Y106" s="54">
        <f t="shared" ref="Y106:AG106" si="56">IF(G106&lt;3,(60/COUNTIF(G102:G138,2)),0)</f>
        <v>0</v>
      </c>
      <c r="Z106" s="54">
        <f t="shared" si="56"/>
        <v>4.2857142857142856</v>
      </c>
      <c r="AA106" s="54">
        <f t="shared" si="56"/>
        <v>0</v>
      </c>
      <c r="AB106" s="54">
        <f t="shared" si="56"/>
        <v>0</v>
      </c>
      <c r="AC106" s="54">
        <f t="shared" si="56"/>
        <v>0</v>
      </c>
      <c r="AD106" s="54">
        <f t="shared" si="56"/>
        <v>6</v>
      </c>
      <c r="AE106" s="54">
        <f t="shared" si="56"/>
        <v>0</v>
      </c>
      <c r="AF106" s="54">
        <f t="shared" si="56"/>
        <v>0</v>
      </c>
      <c r="AG106" s="54">
        <f t="shared" si="56"/>
        <v>0</v>
      </c>
      <c r="AH106" s="54">
        <f>IF(P106&lt;4,(60/COUNTIF(P102:P138,3)),0)</f>
        <v>0</v>
      </c>
      <c r="AI106" s="54">
        <f>IF(Q106&lt;3,(60/COUNTIF(Q102:Q138,2)),0)</f>
        <v>0</v>
      </c>
      <c r="AJ106" s="54">
        <f>IF(R106&lt;3,(60/COUNTIF(R102:R138,2)),0)</f>
        <v>0</v>
      </c>
      <c r="AK106" s="54">
        <f>IF(S106&lt;3,(60/COUNTIF(S102:S138,2)),0)</f>
        <v>0</v>
      </c>
      <c r="AL106" s="54">
        <f>IF(T106&lt;3,(60/COUNTIF(T102:T138,2)),0)</f>
        <v>8.5714285714285712</v>
      </c>
      <c r="AM106" s="183">
        <f t="shared" si="48"/>
        <v>18.857142857142854</v>
      </c>
      <c r="AN106" s="55" t="str">
        <f t="shared" si="49"/>
        <v>Arne F</v>
      </c>
    </row>
    <row r="107" spans="1:40">
      <c r="A107" s="17"/>
      <c r="B107" s="18" t="s">
        <v>69</v>
      </c>
      <c r="C107" s="22">
        <v>3</v>
      </c>
      <c r="D107" s="42">
        <v>3</v>
      </c>
      <c r="E107" s="42">
        <v>3</v>
      </c>
      <c r="F107" s="42">
        <v>4</v>
      </c>
      <c r="G107" s="42">
        <v>3</v>
      </c>
      <c r="H107" s="42">
        <v>3</v>
      </c>
      <c r="I107" s="42">
        <v>4</v>
      </c>
      <c r="J107" s="42">
        <v>3</v>
      </c>
      <c r="K107" s="42">
        <v>4</v>
      </c>
      <c r="L107" s="42">
        <v>3</v>
      </c>
      <c r="M107" s="42">
        <v>2</v>
      </c>
      <c r="N107" s="42">
        <v>3</v>
      </c>
      <c r="O107" s="42">
        <v>3</v>
      </c>
      <c r="P107" s="42">
        <v>4</v>
      </c>
      <c r="Q107" s="42">
        <v>3</v>
      </c>
      <c r="R107" s="42">
        <v>3</v>
      </c>
      <c r="S107" s="42">
        <v>2</v>
      </c>
      <c r="T107" s="67">
        <v>3</v>
      </c>
      <c r="U107" s="53">
        <f>IF(C107&lt;3,(60/COUNTIF(C102:C138,2)),0)</f>
        <v>0</v>
      </c>
      <c r="V107" s="54">
        <f>IF(D107&lt;3,(60/COUNTIF(D102:D138,2)),0)</f>
        <v>0</v>
      </c>
      <c r="W107" s="54">
        <f>IF(E107&lt;3,(60/COUNTIF(E102:E138,2)),0)</f>
        <v>0</v>
      </c>
      <c r="X107" s="54">
        <f>IF(F107&lt;4,(60/COUNTIF(F102:F138,3)),0)</f>
        <v>0</v>
      </c>
      <c r="Y107" s="54">
        <f t="shared" ref="Y107:AG107" si="57">IF(G107&lt;3,(60/COUNTIF(G102:G138,2)),0)</f>
        <v>0</v>
      </c>
      <c r="Z107" s="54">
        <f t="shared" si="57"/>
        <v>0</v>
      </c>
      <c r="AA107" s="54">
        <f t="shared" si="57"/>
        <v>0</v>
      </c>
      <c r="AB107" s="54">
        <f t="shared" si="57"/>
        <v>0</v>
      </c>
      <c r="AC107" s="54">
        <f t="shared" si="57"/>
        <v>0</v>
      </c>
      <c r="AD107" s="54">
        <f t="shared" si="57"/>
        <v>0</v>
      </c>
      <c r="AE107" s="54">
        <f t="shared" si="57"/>
        <v>6.666666666666667</v>
      </c>
      <c r="AF107" s="54">
        <f t="shared" si="57"/>
        <v>0</v>
      </c>
      <c r="AG107" s="54">
        <f t="shared" si="57"/>
        <v>0</v>
      </c>
      <c r="AH107" s="54">
        <f>IF(P107&lt;4,(60/COUNTIF(P102:P138,3)),0)</f>
        <v>0</v>
      </c>
      <c r="AI107" s="54">
        <f>IF(Q107&lt;3,(60/COUNTIF(Q102:Q138,2)),0)</f>
        <v>0</v>
      </c>
      <c r="AJ107" s="54">
        <f>IF(R107&lt;3,(60/COUNTIF(R102:R138,2)),0)</f>
        <v>0</v>
      </c>
      <c r="AK107" s="54">
        <f>IF(S107&lt;3,(60/COUNTIF(S102:S138,2)),0)</f>
        <v>6</v>
      </c>
      <c r="AL107" s="54">
        <f>IF(T107&lt;3,(60/COUNTIF(T102:T138,2)),0)</f>
        <v>0</v>
      </c>
      <c r="AM107" s="183">
        <f t="shared" si="48"/>
        <v>12.666666666666668</v>
      </c>
      <c r="AN107" s="55" t="str">
        <f t="shared" si="49"/>
        <v>Asgeir S</v>
      </c>
    </row>
    <row r="108" spans="1:40">
      <c r="A108" s="17"/>
      <c r="B108" s="18" t="s">
        <v>99</v>
      </c>
      <c r="C108" s="22">
        <v>3</v>
      </c>
      <c r="D108" s="42">
        <v>2</v>
      </c>
      <c r="E108" s="42">
        <v>3</v>
      </c>
      <c r="F108" s="42">
        <v>3</v>
      </c>
      <c r="G108" s="42">
        <v>2</v>
      </c>
      <c r="H108" s="42">
        <v>3</v>
      </c>
      <c r="I108" s="42">
        <v>4</v>
      </c>
      <c r="J108" s="42">
        <v>4</v>
      </c>
      <c r="K108" s="42">
        <v>4</v>
      </c>
      <c r="L108" s="42">
        <v>3</v>
      </c>
      <c r="M108" s="42">
        <v>3</v>
      </c>
      <c r="N108" s="42">
        <v>3</v>
      </c>
      <c r="O108" s="42">
        <v>3</v>
      </c>
      <c r="P108" s="42">
        <v>4</v>
      </c>
      <c r="Q108" s="42">
        <v>4</v>
      </c>
      <c r="R108" s="42">
        <v>3</v>
      </c>
      <c r="S108" s="42">
        <v>2</v>
      </c>
      <c r="T108" s="67">
        <v>4</v>
      </c>
      <c r="U108" s="53">
        <f>IF(C108&lt;3,(60/COUNTIF(C102:C138,2)),0)</f>
        <v>0</v>
      </c>
      <c r="V108" s="54">
        <f>IF(D108&lt;3,(60/COUNTIF(D102:D138,2)),0)</f>
        <v>7.5</v>
      </c>
      <c r="W108" s="54">
        <f>IF(E108&lt;3,(60/COUNTIF(E102:E138,2)),0)</f>
        <v>0</v>
      </c>
      <c r="X108" s="54">
        <f>IF(F108&lt;4,(60/COUNTIF(F102:F138,3)),0)</f>
        <v>30</v>
      </c>
      <c r="Y108" s="54">
        <f t="shared" ref="Y108:AG108" si="58">IF(G108&lt;3,(60/COUNTIF(G102:G138,2)),0)</f>
        <v>60</v>
      </c>
      <c r="Z108" s="54">
        <f t="shared" si="58"/>
        <v>0</v>
      </c>
      <c r="AA108" s="54">
        <f t="shared" si="58"/>
        <v>0</v>
      </c>
      <c r="AB108" s="54">
        <f t="shared" si="58"/>
        <v>0</v>
      </c>
      <c r="AC108" s="54">
        <f t="shared" si="58"/>
        <v>0</v>
      </c>
      <c r="AD108" s="54">
        <f t="shared" si="58"/>
        <v>0</v>
      </c>
      <c r="AE108" s="54">
        <f t="shared" si="58"/>
        <v>0</v>
      </c>
      <c r="AF108" s="54">
        <f t="shared" si="58"/>
        <v>0</v>
      </c>
      <c r="AG108" s="54">
        <f t="shared" si="58"/>
        <v>0</v>
      </c>
      <c r="AH108" s="54">
        <f>IF(P108&lt;4,(60/COUNTIF(P102:P138,3)),0)</f>
        <v>0</v>
      </c>
      <c r="AI108" s="54">
        <f>IF(Q108&lt;3,(60/COUNTIF(Q102:Q138,2)),0)</f>
        <v>0</v>
      </c>
      <c r="AJ108" s="54">
        <f>IF(R108&lt;3,(60/COUNTIF(R102:R138,2)),0)</f>
        <v>0</v>
      </c>
      <c r="AK108" s="54">
        <f>IF(S108&lt;3,(60/COUNTIF(S102:S138,2)),0)</f>
        <v>6</v>
      </c>
      <c r="AL108" s="54">
        <f>IF(T108&lt;3,(60/COUNTIF(T102:T138,2)),0)</f>
        <v>0</v>
      </c>
      <c r="AM108" s="183">
        <f t="shared" si="48"/>
        <v>103.5</v>
      </c>
      <c r="AN108" s="55" t="str">
        <f t="shared" si="49"/>
        <v>Bjørnar S</v>
      </c>
    </row>
    <row r="109" spans="1:40">
      <c r="A109" s="17"/>
      <c r="B109" s="18" t="s">
        <v>91</v>
      </c>
      <c r="C109" s="22">
        <v>3</v>
      </c>
      <c r="D109" s="42">
        <v>2</v>
      </c>
      <c r="E109" s="42">
        <v>3</v>
      </c>
      <c r="F109" s="42">
        <v>4</v>
      </c>
      <c r="G109" s="42">
        <v>3</v>
      </c>
      <c r="H109" s="42">
        <v>2</v>
      </c>
      <c r="I109" s="42">
        <v>3</v>
      </c>
      <c r="J109" s="42">
        <v>3</v>
      </c>
      <c r="K109" s="42">
        <v>3</v>
      </c>
      <c r="L109" s="42">
        <v>3</v>
      </c>
      <c r="M109" s="42">
        <v>4</v>
      </c>
      <c r="N109" s="42">
        <v>2</v>
      </c>
      <c r="O109" s="42">
        <v>2</v>
      </c>
      <c r="P109" s="42">
        <v>3</v>
      </c>
      <c r="Q109" s="42">
        <v>3</v>
      </c>
      <c r="R109" s="42">
        <v>2</v>
      </c>
      <c r="S109" s="42">
        <v>2</v>
      </c>
      <c r="T109" s="67">
        <v>4</v>
      </c>
      <c r="U109" s="53">
        <f>IF(C109&lt;3,(60/COUNTIF(C102:C138,2)),0)</f>
        <v>0</v>
      </c>
      <c r="V109" s="54">
        <f>IF(D109&lt;3,(60/COUNTIF(D102:D138,2)),0)</f>
        <v>7.5</v>
      </c>
      <c r="W109" s="54">
        <f>IF(E109&lt;3,(60/COUNTIF(E102:E138,2)),0)</f>
        <v>0</v>
      </c>
      <c r="X109" s="54">
        <f>IF(F109&lt;4,(60/COUNTIF(F102:F138,3)),0)</f>
        <v>0</v>
      </c>
      <c r="Y109" s="54">
        <f t="shared" ref="Y109:AG109" si="59">IF(G109&lt;3,(60/COUNTIF(G102:G138,2)),0)</f>
        <v>0</v>
      </c>
      <c r="Z109" s="54">
        <f t="shared" si="59"/>
        <v>4.2857142857142856</v>
      </c>
      <c r="AA109" s="54">
        <f t="shared" si="59"/>
        <v>0</v>
      </c>
      <c r="AB109" s="54">
        <f t="shared" si="59"/>
        <v>0</v>
      </c>
      <c r="AC109" s="54">
        <f t="shared" si="59"/>
        <v>0</v>
      </c>
      <c r="AD109" s="54">
        <f t="shared" si="59"/>
        <v>0</v>
      </c>
      <c r="AE109" s="54">
        <f t="shared" si="59"/>
        <v>0</v>
      </c>
      <c r="AF109" s="54">
        <f t="shared" si="59"/>
        <v>4.615384615384615</v>
      </c>
      <c r="AG109" s="54">
        <f t="shared" si="59"/>
        <v>3.1578947368421053</v>
      </c>
      <c r="AH109" s="54">
        <f>IF(P109&lt;4,(60/COUNTIF(P102:P138,3)),0)</f>
        <v>6.666666666666667</v>
      </c>
      <c r="AI109" s="54">
        <f>IF(Q109&lt;3,(60/COUNTIF(Q102:Q138,2)),0)</f>
        <v>0</v>
      </c>
      <c r="AJ109" s="54">
        <f>IF(R109&lt;3,(60/COUNTIF(R102:R138,2)),0)</f>
        <v>6</v>
      </c>
      <c r="AK109" s="54">
        <f>IF(S109&lt;3,(60/COUNTIF(S102:S138,2)),0)</f>
        <v>6</v>
      </c>
      <c r="AL109" s="54">
        <f>IF(T109&lt;3,(60/COUNTIF(T102:T138,2)),0)</f>
        <v>0</v>
      </c>
      <c r="AM109" s="183">
        <f t="shared" si="48"/>
        <v>38.225660304607672</v>
      </c>
      <c r="AN109" s="55" t="str">
        <f t="shared" si="49"/>
        <v>Carlos Rio</v>
      </c>
    </row>
    <row r="110" spans="1:40">
      <c r="A110" s="17"/>
      <c r="B110" s="18" t="s">
        <v>7</v>
      </c>
      <c r="C110" s="22">
        <v>4</v>
      </c>
      <c r="D110" s="42">
        <v>3</v>
      </c>
      <c r="E110" s="42">
        <v>4</v>
      </c>
      <c r="F110" s="42">
        <v>5</v>
      </c>
      <c r="G110" s="42">
        <v>3</v>
      </c>
      <c r="H110" s="42">
        <v>2</v>
      </c>
      <c r="I110" s="42">
        <v>6</v>
      </c>
      <c r="J110" s="42">
        <v>3</v>
      </c>
      <c r="K110" s="42">
        <v>3</v>
      </c>
      <c r="L110" s="42">
        <v>2</v>
      </c>
      <c r="M110" s="42">
        <v>4</v>
      </c>
      <c r="N110" s="42">
        <v>2</v>
      </c>
      <c r="O110" s="42">
        <v>2</v>
      </c>
      <c r="P110" s="42">
        <v>4</v>
      </c>
      <c r="Q110" s="42">
        <v>4</v>
      </c>
      <c r="R110" s="42">
        <v>3</v>
      </c>
      <c r="S110" s="42">
        <v>4</v>
      </c>
      <c r="T110" s="67">
        <v>3</v>
      </c>
      <c r="U110" s="53">
        <f>IF(C110&lt;3,(60/COUNTIF(C102:C138,2)),0)</f>
        <v>0</v>
      </c>
      <c r="V110" s="54">
        <f>IF(D110&lt;3,(60/COUNTIF(D102:D138,2)),0)</f>
        <v>0</v>
      </c>
      <c r="W110" s="54">
        <f>IF(E110&lt;3,(60/COUNTIF(E102:E138,2)),0)</f>
        <v>0</v>
      </c>
      <c r="X110" s="54">
        <f>IF(F110&lt;4,(60/COUNTIF(F102:F138,3)),0)</f>
        <v>0</v>
      </c>
      <c r="Y110" s="54">
        <f t="shared" ref="Y110:AG110" si="60">IF(G110&lt;3,(60/COUNTIF(G102:G138,2)),0)</f>
        <v>0</v>
      </c>
      <c r="Z110" s="54">
        <f t="shared" si="60"/>
        <v>4.2857142857142856</v>
      </c>
      <c r="AA110" s="54">
        <f t="shared" si="60"/>
        <v>0</v>
      </c>
      <c r="AB110" s="54">
        <f t="shared" si="60"/>
        <v>0</v>
      </c>
      <c r="AC110" s="54">
        <f t="shared" si="60"/>
        <v>0</v>
      </c>
      <c r="AD110" s="54">
        <f t="shared" si="60"/>
        <v>6</v>
      </c>
      <c r="AE110" s="54">
        <f t="shared" si="60"/>
        <v>0</v>
      </c>
      <c r="AF110" s="54">
        <f t="shared" si="60"/>
        <v>4.615384615384615</v>
      </c>
      <c r="AG110" s="54">
        <f t="shared" si="60"/>
        <v>3.1578947368421053</v>
      </c>
      <c r="AH110" s="54">
        <f>IF(P110&lt;4,(60/COUNTIF(P102:P138,3)),0)</f>
        <v>0</v>
      </c>
      <c r="AI110" s="54">
        <f>IF(Q110&lt;3,(60/COUNTIF(Q102:Q138,2)),0)</f>
        <v>0</v>
      </c>
      <c r="AJ110" s="54">
        <f>IF(R110&lt;3,(60/COUNTIF(R102:R138,2)),0)</f>
        <v>0</v>
      </c>
      <c r="AK110" s="54">
        <f>IF(S110&lt;3,(60/COUNTIF(S102:S138,2)),0)</f>
        <v>0</v>
      </c>
      <c r="AL110" s="54">
        <f>IF(T110&lt;3,(60/COUNTIF(T102:T138,2)),0)</f>
        <v>0</v>
      </c>
      <c r="AM110" s="183">
        <f t="shared" si="48"/>
        <v>18.058993637941004</v>
      </c>
      <c r="AN110" s="55" t="str">
        <f t="shared" si="49"/>
        <v>Eirik A</v>
      </c>
    </row>
    <row r="111" spans="1:40">
      <c r="A111" s="17"/>
      <c r="B111" s="18" t="s">
        <v>8</v>
      </c>
      <c r="C111" s="22">
        <v>3</v>
      </c>
      <c r="D111" s="42">
        <v>2</v>
      </c>
      <c r="E111" s="42">
        <v>3</v>
      </c>
      <c r="F111" s="42">
        <v>4</v>
      </c>
      <c r="G111" s="42">
        <v>3</v>
      </c>
      <c r="H111" s="42">
        <v>4</v>
      </c>
      <c r="I111" s="42">
        <v>4</v>
      </c>
      <c r="J111" s="42">
        <v>3</v>
      </c>
      <c r="K111" s="42">
        <v>3</v>
      </c>
      <c r="L111" s="42">
        <v>2</v>
      </c>
      <c r="M111" s="42">
        <v>4</v>
      </c>
      <c r="N111" s="42">
        <v>2</v>
      </c>
      <c r="O111" s="42">
        <v>2</v>
      </c>
      <c r="P111" s="42">
        <v>3</v>
      </c>
      <c r="Q111" s="42">
        <v>3</v>
      </c>
      <c r="R111" s="42">
        <v>2</v>
      </c>
      <c r="S111" s="42">
        <v>3</v>
      </c>
      <c r="T111" s="67">
        <v>3</v>
      </c>
      <c r="U111" s="53">
        <f>IF(C111&lt;3,(60/COUNTIF(C102:C138,2)),0)</f>
        <v>0</v>
      </c>
      <c r="V111" s="54">
        <f>IF(D111&lt;3,(60/COUNTIF(D102:D138,2)),0)</f>
        <v>7.5</v>
      </c>
      <c r="W111" s="54">
        <f>IF(E111&lt;3,(60/COUNTIF(E102:E138,2)),0)</f>
        <v>0</v>
      </c>
      <c r="X111" s="54">
        <f>IF(F111&lt;4,(60/COUNTIF(F102:F138,3)),0)</f>
        <v>0</v>
      </c>
      <c r="Y111" s="54">
        <f t="shared" ref="Y111:AG111" si="61">IF(G111&lt;3,(60/COUNTIF(G102:G138,2)),0)</f>
        <v>0</v>
      </c>
      <c r="Z111" s="54">
        <f t="shared" si="61"/>
        <v>0</v>
      </c>
      <c r="AA111" s="54">
        <f t="shared" si="61"/>
        <v>0</v>
      </c>
      <c r="AB111" s="54">
        <f t="shared" si="61"/>
        <v>0</v>
      </c>
      <c r="AC111" s="54">
        <f t="shared" si="61"/>
        <v>0</v>
      </c>
      <c r="AD111" s="54">
        <f t="shared" si="61"/>
        <v>6</v>
      </c>
      <c r="AE111" s="54">
        <f t="shared" si="61"/>
        <v>0</v>
      </c>
      <c r="AF111" s="54">
        <f t="shared" si="61"/>
        <v>4.615384615384615</v>
      </c>
      <c r="AG111" s="54">
        <f t="shared" si="61"/>
        <v>3.1578947368421053</v>
      </c>
      <c r="AH111" s="54">
        <f>IF(P111&lt;4,(60/COUNTIF(P102:P138,3)),0)</f>
        <v>6.666666666666667</v>
      </c>
      <c r="AI111" s="54">
        <f>IF(Q111&lt;3,(60/COUNTIF(Q102:Q138,2)),0)</f>
        <v>0</v>
      </c>
      <c r="AJ111" s="54">
        <f>IF(R111&lt;3,(60/COUNTIF(R102:R138,2)),0)</f>
        <v>6</v>
      </c>
      <c r="AK111" s="54">
        <f>IF(S111&lt;3,(60/COUNTIF(S102:S138,2)),0)</f>
        <v>0</v>
      </c>
      <c r="AL111" s="54">
        <f>IF(T111&lt;3,(60/COUNTIF(T102:T138,2)),0)</f>
        <v>0</v>
      </c>
      <c r="AM111" s="183">
        <f t="shared" si="48"/>
        <v>33.939946018893387</v>
      </c>
      <c r="AN111" s="55" t="str">
        <f t="shared" si="49"/>
        <v>Erik B M</v>
      </c>
    </row>
    <row r="112" spans="1:40">
      <c r="A112" s="17"/>
      <c r="B112" s="18" t="s">
        <v>30</v>
      </c>
      <c r="C112" s="22">
        <v>4</v>
      </c>
      <c r="D112" s="42">
        <v>3</v>
      </c>
      <c r="E112" s="42">
        <v>3</v>
      </c>
      <c r="F112" s="42">
        <v>4</v>
      </c>
      <c r="G112" s="42">
        <v>4</v>
      </c>
      <c r="H112" s="42">
        <v>2</v>
      </c>
      <c r="I112" s="42">
        <v>3</v>
      </c>
      <c r="J112" s="42">
        <v>3</v>
      </c>
      <c r="K112" s="42">
        <v>3</v>
      </c>
      <c r="L112" s="42">
        <v>2</v>
      </c>
      <c r="M112" s="42">
        <v>2</v>
      </c>
      <c r="N112" s="42">
        <v>2</v>
      </c>
      <c r="O112" s="42">
        <v>3</v>
      </c>
      <c r="P112" s="42">
        <v>3</v>
      </c>
      <c r="Q112" s="42">
        <v>3</v>
      </c>
      <c r="R112" s="42">
        <v>4</v>
      </c>
      <c r="S112" s="42">
        <v>2</v>
      </c>
      <c r="T112" s="67">
        <v>2</v>
      </c>
      <c r="U112" s="53">
        <f>IF(C112&lt;3,(60/COUNTIF(C102:C138,2)),0)</f>
        <v>0</v>
      </c>
      <c r="V112" s="54">
        <f>IF(D112&lt;3,(60/COUNTIF(D102:D138,2)),0)</f>
        <v>0</v>
      </c>
      <c r="W112" s="54">
        <f>IF(E112&lt;3,(60/COUNTIF(E102:E138,2)),0)</f>
        <v>0</v>
      </c>
      <c r="X112" s="54">
        <f>IF(F112&lt;4,(60/COUNTIF(F102:F138,3)),0)</f>
        <v>0</v>
      </c>
      <c r="Y112" s="54">
        <f t="shared" ref="Y112:AG112" si="62">IF(G112&lt;3,(60/COUNTIF(G102:G138,2)),0)</f>
        <v>0</v>
      </c>
      <c r="Z112" s="54">
        <f t="shared" si="62"/>
        <v>4.2857142857142856</v>
      </c>
      <c r="AA112" s="54">
        <f t="shared" si="62"/>
        <v>0</v>
      </c>
      <c r="AB112" s="54">
        <f t="shared" si="62"/>
        <v>0</v>
      </c>
      <c r="AC112" s="54">
        <f t="shared" si="62"/>
        <v>0</v>
      </c>
      <c r="AD112" s="54">
        <f t="shared" si="62"/>
        <v>6</v>
      </c>
      <c r="AE112" s="54">
        <f t="shared" si="62"/>
        <v>6.666666666666667</v>
      </c>
      <c r="AF112" s="54">
        <f t="shared" si="62"/>
        <v>4.615384615384615</v>
      </c>
      <c r="AG112" s="54">
        <f t="shared" si="62"/>
        <v>0</v>
      </c>
      <c r="AH112" s="54">
        <f>IF(P112&lt;4,(60/COUNTIF(P102:P138,3)),0)</f>
        <v>6.666666666666667</v>
      </c>
      <c r="AI112" s="54">
        <f>IF(Q112&lt;3,(60/COUNTIF(Q102:Q138,2)),0)</f>
        <v>0</v>
      </c>
      <c r="AJ112" s="54">
        <f>IF(R112&lt;3,(60/COUNTIF(R102:R138,2)),0)</f>
        <v>0</v>
      </c>
      <c r="AK112" s="54">
        <f>IF(S112&lt;3,(60/COUNTIF(S102:S138,2)),0)</f>
        <v>6</v>
      </c>
      <c r="AL112" s="54">
        <f>IF(T112&lt;3,(60/COUNTIF(T102:T138,2)),0)</f>
        <v>8.5714285714285712</v>
      </c>
      <c r="AM112" s="183">
        <f t="shared" si="48"/>
        <v>42.805860805860803</v>
      </c>
      <c r="AN112" s="55" t="str">
        <f t="shared" si="49"/>
        <v>Espen M</v>
      </c>
    </row>
    <row r="113" spans="1:40">
      <c r="A113" s="17"/>
      <c r="B113" s="18" t="s">
        <v>31</v>
      </c>
      <c r="C113" s="22">
        <v>3</v>
      </c>
      <c r="D113" s="42">
        <v>4</v>
      </c>
      <c r="E113" s="42">
        <v>3</v>
      </c>
      <c r="F113" s="42">
        <v>5</v>
      </c>
      <c r="G113" s="42">
        <v>3</v>
      </c>
      <c r="H113" s="42">
        <v>2</v>
      </c>
      <c r="I113" s="42">
        <v>3</v>
      </c>
      <c r="J113" s="42">
        <v>3</v>
      </c>
      <c r="K113" s="42">
        <v>3</v>
      </c>
      <c r="L113" s="42">
        <v>3</v>
      </c>
      <c r="M113" s="42">
        <v>2</v>
      </c>
      <c r="N113" s="42">
        <v>2</v>
      </c>
      <c r="O113" s="42">
        <v>2</v>
      </c>
      <c r="P113" s="42">
        <v>3</v>
      </c>
      <c r="Q113" s="42">
        <v>3</v>
      </c>
      <c r="R113" s="42">
        <v>2</v>
      </c>
      <c r="S113" s="42">
        <v>2</v>
      </c>
      <c r="T113" s="67">
        <v>4</v>
      </c>
      <c r="U113" s="53">
        <f>IF(C113&lt;3,(60/COUNTIF(C102:C138,2)),0)</f>
        <v>0</v>
      </c>
      <c r="V113" s="54">
        <f>IF(D113&lt;3,(60/COUNTIF(D102:D138,2)),0)</f>
        <v>0</v>
      </c>
      <c r="W113" s="54">
        <f>IF(E113&lt;3,(60/COUNTIF(E102:E138,2)),0)</f>
        <v>0</v>
      </c>
      <c r="X113" s="54">
        <f>IF(F113&lt;4,(60/COUNTIF(F102:F138,3)),0)</f>
        <v>0</v>
      </c>
      <c r="Y113" s="54">
        <f t="shared" ref="Y113:AG113" si="63">IF(G113&lt;3,(60/COUNTIF(G102:G138,2)),0)</f>
        <v>0</v>
      </c>
      <c r="Z113" s="54">
        <f t="shared" si="63"/>
        <v>4.2857142857142856</v>
      </c>
      <c r="AA113" s="54">
        <f t="shared" si="63"/>
        <v>0</v>
      </c>
      <c r="AB113" s="54">
        <f t="shared" si="63"/>
        <v>0</v>
      </c>
      <c r="AC113" s="54">
        <f t="shared" si="63"/>
        <v>0</v>
      </c>
      <c r="AD113" s="54">
        <f t="shared" si="63"/>
        <v>0</v>
      </c>
      <c r="AE113" s="54">
        <f t="shared" si="63"/>
        <v>6.666666666666667</v>
      </c>
      <c r="AF113" s="54">
        <f t="shared" si="63"/>
        <v>4.615384615384615</v>
      </c>
      <c r="AG113" s="54">
        <f t="shared" si="63"/>
        <v>3.1578947368421053</v>
      </c>
      <c r="AH113" s="54">
        <f>IF(P113&lt;4,(60/COUNTIF(P102:P138,3)),0)</f>
        <v>6.666666666666667</v>
      </c>
      <c r="AI113" s="54">
        <f>IF(Q113&lt;3,(60/COUNTIF(Q102:Q138,2)),0)</f>
        <v>0</v>
      </c>
      <c r="AJ113" s="54">
        <f>IF(R113&lt;3,(60/COUNTIF(R102:R138,2)),0)</f>
        <v>6</v>
      </c>
      <c r="AK113" s="54">
        <f>IF(S113&lt;3,(60/COUNTIF(S102:S138,2)),0)</f>
        <v>6</v>
      </c>
      <c r="AL113" s="54">
        <f>IF(T113&lt;3,(60/COUNTIF(T102:T138,2)),0)</f>
        <v>0</v>
      </c>
      <c r="AM113" s="183">
        <f t="shared" si="48"/>
        <v>37.392326971274343</v>
      </c>
      <c r="AN113" s="55" t="str">
        <f t="shared" si="49"/>
        <v>Frank W</v>
      </c>
    </row>
    <row r="114" spans="1:40">
      <c r="A114" s="17"/>
      <c r="B114" s="18" t="s">
        <v>103</v>
      </c>
      <c r="C114" s="22">
        <v>5</v>
      </c>
      <c r="D114" s="42">
        <v>3</v>
      </c>
      <c r="E114" s="42">
        <v>4</v>
      </c>
      <c r="F114" s="42">
        <v>5</v>
      </c>
      <c r="G114" s="42">
        <v>4</v>
      </c>
      <c r="H114" s="42">
        <v>4</v>
      </c>
      <c r="I114" s="42">
        <v>5</v>
      </c>
      <c r="J114" s="42">
        <v>3</v>
      </c>
      <c r="K114" s="42">
        <v>4</v>
      </c>
      <c r="L114" s="42">
        <v>4</v>
      </c>
      <c r="M114" s="42">
        <v>4</v>
      </c>
      <c r="N114" s="42">
        <v>4</v>
      </c>
      <c r="O114" s="42">
        <v>2</v>
      </c>
      <c r="P114" s="42">
        <v>4</v>
      </c>
      <c r="Q114" s="42">
        <v>5</v>
      </c>
      <c r="R114" s="42">
        <v>4</v>
      </c>
      <c r="S114" s="42">
        <v>3</v>
      </c>
      <c r="T114" s="67">
        <v>3</v>
      </c>
      <c r="U114" s="53">
        <f>IF(C114&lt;3,(60/COUNTIF(C102:C138,2)),0)</f>
        <v>0</v>
      </c>
      <c r="V114" s="54">
        <f>IF(D114&lt;3,(60/COUNTIF(D102:D138,2)),0)</f>
        <v>0</v>
      </c>
      <c r="W114" s="54">
        <f>IF(E114&lt;3,(60/COUNTIF(E102:E138,2)),0)</f>
        <v>0</v>
      </c>
      <c r="X114" s="54">
        <f>IF(F114&lt;4,(60/COUNTIF(F102:F138,3)),0)</f>
        <v>0</v>
      </c>
      <c r="Y114" s="54">
        <f t="shared" ref="Y114:AG114" si="64">IF(G114&lt;3,(60/COUNTIF(G102:G138,2)),0)</f>
        <v>0</v>
      </c>
      <c r="Z114" s="54">
        <f t="shared" si="64"/>
        <v>0</v>
      </c>
      <c r="AA114" s="54">
        <f t="shared" si="64"/>
        <v>0</v>
      </c>
      <c r="AB114" s="54">
        <f t="shared" si="64"/>
        <v>0</v>
      </c>
      <c r="AC114" s="54">
        <f t="shared" si="64"/>
        <v>0</v>
      </c>
      <c r="AD114" s="54">
        <f t="shared" si="64"/>
        <v>0</v>
      </c>
      <c r="AE114" s="54">
        <f t="shared" si="64"/>
        <v>0</v>
      </c>
      <c r="AF114" s="54">
        <f t="shared" si="64"/>
        <v>0</v>
      </c>
      <c r="AG114" s="54">
        <f t="shared" si="64"/>
        <v>3.1578947368421053</v>
      </c>
      <c r="AH114" s="54">
        <f>IF(P114&lt;4,(60/COUNTIF(P102:P138,3)),0)</f>
        <v>0</v>
      </c>
      <c r="AI114" s="54">
        <f>IF(Q114&lt;3,(60/COUNTIF(Q102:Q138,2)),0)</f>
        <v>0</v>
      </c>
      <c r="AJ114" s="54">
        <f>IF(R114&lt;3,(60/COUNTIF(R102:R138,2)),0)</f>
        <v>0</v>
      </c>
      <c r="AK114" s="54">
        <f>IF(S114&lt;3,(60/COUNTIF(S102:S138,2)),0)</f>
        <v>0</v>
      </c>
      <c r="AL114" s="54">
        <f>IF(T114&lt;3,(60/COUNTIF(T102:T138,2)),0)</f>
        <v>0</v>
      </c>
      <c r="AM114" s="183">
        <f t="shared" si="48"/>
        <v>3.1578947368421053</v>
      </c>
      <c r="AN114" s="55" t="str">
        <f t="shared" si="49"/>
        <v>Frode S</v>
      </c>
    </row>
    <row r="115" spans="1:40">
      <c r="A115" s="17"/>
      <c r="B115" s="18" t="s">
        <v>13</v>
      </c>
      <c r="C115" s="22">
        <v>4</v>
      </c>
      <c r="D115" s="42">
        <v>5</v>
      </c>
      <c r="E115" s="42">
        <v>3</v>
      </c>
      <c r="F115" s="42">
        <v>4</v>
      </c>
      <c r="G115" s="42">
        <v>3</v>
      </c>
      <c r="H115" s="42">
        <v>4</v>
      </c>
      <c r="I115" s="42">
        <v>4</v>
      </c>
      <c r="J115" s="42">
        <v>3</v>
      </c>
      <c r="K115" s="42">
        <v>3</v>
      </c>
      <c r="L115" s="42">
        <v>3</v>
      </c>
      <c r="M115" s="42">
        <v>3</v>
      </c>
      <c r="N115" s="42">
        <v>3</v>
      </c>
      <c r="O115" s="42">
        <v>3</v>
      </c>
      <c r="P115" s="42">
        <v>4</v>
      </c>
      <c r="Q115" s="42">
        <v>4</v>
      </c>
      <c r="R115" s="42">
        <v>3</v>
      </c>
      <c r="S115" s="42">
        <v>3</v>
      </c>
      <c r="T115" s="67">
        <v>3</v>
      </c>
      <c r="U115" s="53">
        <f>IF(C115&lt;3,(60/COUNTIF(C102:C138,2)),0)</f>
        <v>0</v>
      </c>
      <c r="V115" s="54">
        <f>IF(D115&lt;3,(60/COUNTIF(D102:D138,2)),0)</f>
        <v>0</v>
      </c>
      <c r="W115" s="54">
        <f>IF(E115&lt;3,(60/COUNTIF(E102:E138,2)),0)</f>
        <v>0</v>
      </c>
      <c r="X115" s="54">
        <f>IF(F115&lt;4,(60/COUNTIF(F102:F138,3)),0)</f>
        <v>0</v>
      </c>
      <c r="Y115" s="54">
        <f t="shared" ref="Y115:AG115" si="65">IF(G115&lt;3,(60/COUNTIF(G102:G138,2)),0)</f>
        <v>0</v>
      </c>
      <c r="Z115" s="54">
        <f t="shared" si="65"/>
        <v>0</v>
      </c>
      <c r="AA115" s="54">
        <f t="shared" si="65"/>
        <v>0</v>
      </c>
      <c r="AB115" s="54">
        <f t="shared" si="65"/>
        <v>0</v>
      </c>
      <c r="AC115" s="54">
        <f t="shared" si="65"/>
        <v>0</v>
      </c>
      <c r="AD115" s="54">
        <f t="shared" si="65"/>
        <v>0</v>
      </c>
      <c r="AE115" s="54">
        <f t="shared" si="65"/>
        <v>0</v>
      </c>
      <c r="AF115" s="54">
        <f t="shared" si="65"/>
        <v>0</v>
      </c>
      <c r="AG115" s="54">
        <f t="shared" si="65"/>
        <v>0</v>
      </c>
      <c r="AH115" s="54">
        <f>IF(P115&lt;4,(60/COUNTIF(P102:P138,3)),0)</f>
        <v>0</v>
      </c>
      <c r="AI115" s="54">
        <f>IF(Q115&lt;3,(60/COUNTIF(Q102:Q138,2)),0)</f>
        <v>0</v>
      </c>
      <c r="AJ115" s="54">
        <f>IF(R115&lt;3,(60/COUNTIF(R102:R138,2)),0)</f>
        <v>0</v>
      </c>
      <c r="AK115" s="54">
        <f>IF(S115&lt;3,(60/COUNTIF(S102:S138,2)),0)</f>
        <v>0</v>
      </c>
      <c r="AL115" s="54">
        <f>IF(T115&lt;3,(60/COUNTIF(T102:T138,2)),0)</f>
        <v>0</v>
      </c>
      <c r="AM115" s="183">
        <f t="shared" si="48"/>
        <v>0</v>
      </c>
      <c r="AN115" s="55" t="str">
        <f t="shared" si="49"/>
        <v>Gunnar A</v>
      </c>
    </row>
    <row r="116" spans="1:40">
      <c r="A116" s="17"/>
      <c r="B116" s="18" t="s">
        <v>41</v>
      </c>
      <c r="C116" s="22">
        <v>3</v>
      </c>
      <c r="D116" s="42">
        <v>4</v>
      </c>
      <c r="E116" s="42">
        <v>4</v>
      </c>
      <c r="F116" s="42">
        <v>5</v>
      </c>
      <c r="G116" s="42">
        <v>3</v>
      </c>
      <c r="H116" s="42">
        <v>3</v>
      </c>
      <c r="I116" s="42">
        <v>4</v>
      </c>
      <c r="J116" s="42">
        <v>4</v>
      </c>
      <c r="K116" s="42">
        <v>2</v>
      </c>
      <c r="L116" s="42">
        <v>4</v>
      </c>
      <c r="M116" s="42">
        <v>2</v>
      </c>
      <c r="N116" s="42">
        <v>4</v>
      </c>
      <c r="O116" s="42">
        <v>3</v>
      </c>
      <c r="P116" s="42">
        <v>4</v>
      </c>
      <c r="Q116" s="42">
        <v>3</v>
      </c>
      <c r="R116" s="42">
        <v>3</v>
      </c>
      <c r="S116" s="42">
        <v>4</v>
      </c>
      <c r="T116" s="67">
        <v>2</v>
      </c>
      <c r="U116" s="53">
        <f>IF(C116&lt;3,(60/COUNTIF(C102:C138,2)),0)</f>
        <v>0</v>
      </c>
      <c r="V116" s="54">
        <f>IF(D116&lt;3,(60/COUNTIF(D102:D138,2)),0)</f>
        <v>0</v>
      </c>
      <c r="W116" s="54">
        <f>IF(E116&lt;3,(60/COUNTIF(E102:E138,2)),0)</f>
        <v>0</v>
      </c>
      <c r="X116" s="54">
        <f>IF(F116&lt;4,(60/COUNTIF(F102:F138,3)),0)</f>
        <v>0</v>
      </c>
      <c r="Y116" s="54">
        <f t="shared" ref="Y116:AG116" si="66">IF(G116&lt;3,(60/COUNTIF(G102:G138,2)),0)</f>
        <v>0</v>
      </c>
      <c r="Z116" s="54">
        <f t="shared" si="66"/>
        <v>0</v>
      </c>
      <c r="AA116" s="54">
        <f t="shared" si="66"/>
        <v>0</v>
      </c>
      <c r="AB116" s="54">
        <f t="shared" si="66"/>
        <v>0</v>
      </c>
      <c r="AC116" s="54">
        <f t="shared" si="66"/>
        <v>12</v>
      </c>
      <c r="AD116" s="54">
        <f t="shared" si="66"/>
        <v>0</v>
      </c>
      <c r="AE116" s="54">
        <f t="shared" si="66"/>
        <v>6.666666666666667</v>
      </c>
      <c r="AF116" s="54">
        <f t="shared" si="66"/>
        <v>0</v>
      </c>
      <c r="AG116" s="54">
        <f t="shared" si="66"/>
        <v>0</v>
      </c>
      <c r="AH116" s="54">
        <f>IF(P116&lt;4,(60/COUNTIF(P102:P138,3)),0)</f>
        <v>0</v>
      </c>
      <c r="AI116" s="54">
        <f>IF(Q116&lt;3,(60/COUNTIF(Q102:Q138,2)),0)</f>
        <v>0</v>
      </c>
      <c r="AJ116" s="54">
        <f>IF(R116&lt;3,(60/COUNTIF(R102:R138,2)),0)</f>
        <v>0</v>
      </c>
      <c r="AK116" s="54">
        <f>IF(S116&lt;3,(60/COUNTIF(S102:S138,2)),0)</f>
        <v>0</v>
      </c>
      <c r="AL116" s="54">
        <f>IF(T116&lt;3,(60/COUNTIF(T102:T138,2)),0)</f>
        <v>8.5714285714285712</v>
      </c>
      <c r="AM116" s="183">
        <f t="shared" si="48"/>
        <v>27.238095238095241</v>
      </c>
      <c r="AN116" s="55" t="str">
        <f t="shared" si="49"/>
        <v>Isak</v>
      </c>
    </row>
    <row r="117" spans="1:40">
      <c r="A117" s="17"/>
      <c r="B117" s="18" t="s">
        <v>102</v>
      </c>
      <c r="C117" s="22">
        <v>4</v>
      </c>
      <c r="D117" s="42">
        <v>3</v>
      </c>
      <c r="E117" s="42">
        <v>4</v>
      </c>
      <c r="F117" s="42">
        <v>6</v>
      </c>
      <c r="G117" s="42">
        <v>4</v>
      </c>
      <c r="H117" s="42">
        <v>3</v>
      </c>
      <c r="I117" s="42">
        <v>5</v>
      </c>
      <c r="J117" s="42">
        <v>3</v>
      </c>
      <c r="K117" s="42">
        <v>3</v>
      </c>
      <c r="L117" s="42">
        <v>3</v>
      </c>
      <c r="M117" s="42">
        <v>3</v>
      </c>
      <c r="N117" s="42">
        <v>3</v>
      </c>
      <c r="O117" s="42">
        <v>3</v>
      </c>
      <c r="P117" s="42">
        <v>6</v>
      </c>
      <c r="Q117" s="42">
        <v>3</v>
      </c>
      <c r="R117" s="42">
        <v>4</v>
      </c>
      <c r="S117" s="42">
        <v>3</v>
      </c>
      <c r="T117" s="67">
        <v>3</v>
      </c>
      <c r="U117" s="53">
        <f>IF(C117&lt;3,(60/COUNTIF(C102:C138,2)),0)</f>
        <v>0</v>
      </c>
      <c r="V117" s="54">
        <f>IF(D117&lt;3,(60/COUNTIF(D102:D138,2)),0)</f>
        <v>0</v>
      </c>
      <c r="W117" s="54">
        <f>IF(E117&lt;3,(60/COUNTIF(E102:E138,2)),0)</f>
        <v>0</v>
      </c>
      <c r="X117" s="54">
        <f>IF(F117&lt;4,(60/COUNTIF(F102:F138,3)),0)</f>
        <v>0</v>
      </c>
      <c r="Y117" s="54">
        <f t="shared" ref="Y117:AG117" si="67">IF(G117&lt;3,(60/COUNTIF(G102:G138,2)),0)</f>
        <v>0</v>
      </c>
      <c r="Z117" s="54">
        <f t="shared" si="67"/>
        <v>0</v>
      </c>
      <c r="AA117" s="54">
        <f t="shared" si="67"/>
        <v>0</v>
      </c>
      <c r="AB117" s="54">
        <f t="shared" si="67"/>
        <v>0</v>
      </c>
      <c r="AC117" s="54">
        <f t="shared" si="67"/>
        <v>0</v>
      </c>
      <c r="AD117" s="54">
        <f t="shared" si="67"/>
        <v>0</v>
      </c>
      <c r="AE117" s="54">
        <f t="shared" si="67"/>
        <v>0</v>
      </c>
      <c r="AF117" s="54">
        <f t="shared" si="67"/>
        <v>0</v>
      </c>
      <c r="AG117" s="54">
        <f t="shared" si="67"/>
        <v>0</v>
      </c>
      <c r="AH117" s="54">
        <f>IF(P117&lt;4,(60/COUNTIF(P102:P138,3)),0)</f>
        <v>0</v>
      </c>
      <c r="AI117" s="54">
        <f>IF(Q117&lt;3,(60/COUNTIF(Q102:Q138,2)),0)</f>
        <v>0</v>
      </c>
      <c r="AJ117" s="54">
        <f>IF(R117&lt;3,(60/COUNTIF(R102:R138,2)),0)</f>
        <v>0</v>
      </c>
      <c r="AK117" s="54">
        <f>IF(S117&lt;3,(60/COUNTIF(S102:S138,2)),0)</f>
        <v>0</v>
      </c>
      <c r="AL117" s="54">
        <f>IF(T117&lt;3,(60/COUNTIF(T102:T138,2)),0)</f>
        <v>0</v>
      </c>
      <c r="AM117" s="183">
        <f t="shared" si="48"/>
        <v>0</v>
      </c>
      <c r="AN117" s="55" t="str">
        <f t="shared" si="49"/>
        <v>Jo Gjerpe</v>
      </c>
    </row>
    <row r="118" spans="1:40">
      <c r="A118" s="17"/>
      <c r="B118" s="18" t="s">
        <v>38</v>
      </c>
      <c r="C118" s="22">
        <v>4</v>
      </c>
      <c r="D118" s="42">
        <v>2</v>
      </c>
      <c r="E118" s="42">
        <v>4</v>
      </c>
      <c r="F118" s="42">
        <v>4</v>
      </c>
      <c r="G118" s="42">
        <v>3</v>
      </c>
      <c r="H118" s="42">
        <v>3</v>
      </c>
      <c r="I118" s="42">
        <v>4</v>
      </c>
      <c r="J118" s="42">
        <v>5</v>
      </c>
      <c r="K118" s="42">
        <v>4</v>
      </c>
      <c r="L118" s="42">
        <v>3</v>
      </c>
      <c r="M118" s="42">
        <v>2</v>
      </c>
      <c r="N118" s="42">
        <v>2</v>
      </c>
      <c r="O118" s="42">
        <v>2</v>
      </c>
      <c r="P118" s="42">
        <v>4</v>
      </c>
      <c r="Q118" s="42">
        <v>3</v>
      </c>
      <c r="R118" s="42">
        <v>2</v>
      </c>
      <c r="S118" s="42">
        <v>3</v>
      </c>
      <c r="T118" s="67">
        <v>3</v>
      </c>
      <c r="U118" s="53">
        <f>IF(C118&lt;3,(60/COUNTIF(C102:C138,2)),0)</f>
        <v>0</v>
      </c>
      <c r="V118" s="54">
        <f>IF(D118&lt;3,(60/COUNTIF(D102:D138,2)),0)</f>
        <v>7.5</v>
      </c>
      <c r="W118" s="54">
        <f>IF(E118&lt;3,(60/COUNTIF(E102:E138,2)),0)</f>
        <v>0</v>
      </c>
      <c r="X118" s="54">
        <f>IF(F118&lt;4,(60/COUNTIF(F102:F138,3)),0)</f>
        <v>0</v>
      </c>
      <c r="Y118" s="54">
        <f t="shared" ref="Y118:AG118" si="68">IF(G118&lt;3,(60/COUNTIF(G102:G138,2)),0)</f>
        <v>0</v>
      </c>
      <c r="Z118" s="54">
        <f t="shared" si="68"/>
        <v>0</v>
      </c>
      <c r="AA118" s="54">
        <f t="shared" si="68"/>
        <v>0</v>
      </c>
      <c r="AB118" s="54">
        <f t="shared" si="68"/>
        <v>0</v>
      </c>
      <c r="AC118" s="54">
        <f t="shared" si="68"/>
        <v>0</v>
      </c>
      <c r="AD118" s="54">
        <f t="shared" si="68"/>
        <v>0</v>
      </c>
      <c r="AE118" s="54">
        <f t="shared" si="68"/>
        <v>6.666666666666667</v>
      </c>
      <c r="AF118" s="54">
        <f t="shared" si="68"/>
        <v>4.615384615384615</v>
      </c>
      <c r="AG118" s="54">
        <f t="shared" si="68"/>
        <v>3.1578947368421053</v>
      </c>
      <c r="AH118" s="54">
        <f>IF(P118&lt;4,(60/COUNTIF(P102:P138,3)),0)</f>
        <v>0</v>
      </c>
      <c r="AI118" s="54">
        <f>IF(Q118&lt;3,(60/COUNTIF(Q102:Q138,2)),0)</f>
        <v>0</v>
      </c>
      <c r="AJ118" s="54">
        <f>IF(R118&lt;3,(60/COUNTIF(R102:R138,2)),0)</f>
        <v>6</v>
      </c>
      <c r="AK118" s="54">
        <f>IF(S118&lt;3,(60/COUNTIF(S102:S138,2)),0)</f>
        <v>0</v>
      </c>
      <c r="AL118" s="54">
        <f>IF(T118&lt;3,(60/COUNTIF(T102:T138,2)),0)</f>
        <v>0</v>
      </c>
      <c r="AM118" s="183">
        <f t="shared" si="48"/>
        <v>27.939946018893391</v>
      </c>
      <c r="AN118" s="55" t="str">
        <f t="shared" si="49"/>
        <v>Kim B</v>
      </c>
    </row>
    <row r="119" spans="1:40">
      <c r="A119" s="17"/>
      <c r="B119" s="18" t="s">
        <v>96</v>
      </c>
      <c r="C119" s="22">
        <v>4</v>
      </c>
      <c r="D119" s="42">
        <v>3</v>
      </c>
      <c r="E119" s="42">
        <v>3</v>
      </c>
      <c r="F119" s="42">
        <v>4</v>
      </c>
      <c r="G119" s="42">
        <v>4</v>
      </c>
      <c r="H119" s="42">
        <v>3</v>
      </c>
      <c r="I119" s="42">
        <v>4</v>
      </c>
      <c r="J119" s="42">
        <v>3</v>
      </c>
      <c r="K119" s="42">
        <v>3</v>
      </c>
      <c r="L119" s="42">
        <v>3</v>
      </c>
      <c r="M119" s="42">
        <v>3</v>
      </c>
      <c r="N119" s="42">
        <v>2</v>
      </c>
      <c r="O119" s="42">
        <v>3</v>
      </c>
      <c r="P119" s="42">
        <v>4</v>
      </c>
      <c r="Q119" s="42">
        <v>3</v>
      </c>
      <c r="R119" s="42">
        <v>3</v>
      </c>
      <c r="S119" s="42">
        <v>3</v>
      </c>
      <c r="T119" s="67">
        <v>3</v>
      </c>
      <c r="U119" s="53">
        <f>IF(C119&lt;3,(60/COUNTIF(C102:C138,2)),0)</f>
        <v>0</v>
      </c>
      <c r="V119" s="54">
        <f>IF(D119&lt;3,(60/COUNTIF(D102:D138,2)),0)</f>
        <v>0</v>
      </c>
      <c r="W119" s="54">
        <f>IF(E119&lt;3,(60/COUNTIF(E102:E138,2)),0)</f>
        <v>0</v>
      </c>
      <c r="X119" s="54">
        <f>IF(F119&lt;4,(60/COUNTIF(F102:F138,3)),0)</f>
        <v>0</v>
      </c>
      <c r="Y119" s="54">
        <f t="shared" ref="Y119:AG119" si="69">IF(G119&lt;3,(60/COUNTIF(G102:G138,2)),0)</f>
        <v>0</v>
      </c>
      <c r="Z119" s="54">
        <f t="shared" si="69"/>
        <v>0</v>
      </c>
      <c r="AA119" s="54">
        <f t="shared" si="69"/>
        <v>0</v>
      </c>
      <c r="AB119" s="54">
        <f t="shared" si="69"/>
        <v>0</v>
      </c>
      <c r="AC119" s="54">
        <f t="shared" si="69"/>
        <v>0</v>
      </c>
      <c r="AD119" s="54">
        <f t="shared" si="69"/>
        <v>0</v>
      </c>
      <c r="AE119" s="54">
        <f t="shared" si="69"/>
        <v>0</v>
      </c>
      <c r="AF119" s="54">
        <f t="shared" si="69"/>
        <v>4.615384615384615</v>
      </c>
      <c r="AG119" s="54">
        <f t="shared" si="69"/>
        <v>0</v>
      </c>
      <c r="AH119" s="54">
        <f>IF(P119&lt;4,(60/COUNTIF(P102:P138,3)),0)</f>
        <v>0</v>
      </c>
      <c r="AI119" s="54">
        <f>IF(Q119&lt;3,(60/COUNTIF(Q102:Q138,2)),0)</f>
        <v>0</v>
      </c>
      <c r="AJ119" s="54">
        <f>IF(R119&lt;3,(60/COUNTIF(R102:R138,2)),0)</f>
        <v>0</v>
      </c>
      <c r="AK119" s="54">
        <f>IF(S119&lt;3,(60/COUNTIF(S102:S138,2)),0)</f>
        <v>0</v>
      </c>
      <c r="AL119" s="54">
        <f>IF(T119&lt;3,(60/COUNTIF(T102:T138,2)),0)</f>
        <v>0</v>
      </c>
      <c r="AM119" s="183">
        <f t="shared" si="48"/>
        <v>4.615384615384615</v>
      </c>
      <c r="AN119" s="55" t="str">
        <f t="shared" si="49"/>
        <v>Kristian Gryt</v>
      </c>
    </row>
    <row r="120" spans="1:40">
      <c r="A120" s="17"/>
      <c r="B120" s="18" t="s">
        <v>33</v>
      </c>
      <c r="C120" s="22">
        <v>4</v>
      </c>
      <c r="D120" s="42">
        <v>3</v>
      </c>
      <c r="E120" s="42">
        <v>4</v>
      </c>
      <c r="F120" s="42">
        <v>4</v>
      </c>
      <c r="G120" s="42">
        <v>3</v>
      </c>
      <c r="H120" s="42">
        <v>3</v>
      </c>
      <c r="I120" s="42">
        <v>6</v>
      </c>
      <c r="J120" s="42">
        <v>4</v>
      </c>
      <c r="K120" s="42">
        <v>3</v>
      </c>
      <c r="L120" s="42">
        <v>3</v>
      </c>
      <c r="M120" s="42">
        <v>4</v>
      </c>
      <c r="N120" s="42">
        <v>2</v>
      </c>
      <c r="O120" s="42">
        <v>3</v>
      </c>
      <c r="P120" s="42">
        <v>4</v>
      </c>
      <c r="Q120" s="42">
        <v>4</v>
      </c>
      <c r="R120" s="42">
        <v>3</v>
      </c>
      <c r="S120" s="42">
        <v>3</v>
      </c>
      <c r="T120" s="67">
        <v>2</v>
      </c>
      <c r="U120" s="53">
        <f>IF(C120&lt;3,(60/COUNTIF(C102:C138,2)),0)</f>
        <v>0</v>
      </c>
      <c r="V120" s="54">
        <f>IF(D120&lt;3,(60/COUNTIF(D102:D138,2)),0)</f>
        <v>0</v>
      </c>
      <c r="W120" s="54">
        <f>IF(E120&lt;3,(60/COUNTIF(E102:E138,2)),0)</f>
        <v>0</v>
      </c>
      <c r="X120" s="54">
        <f>IF(F120&lt;4,(60/COUNTIF(F102:F138,3)),0)</f>
        <v>0</v>
      </c>
      <c r="Y120" s="54">
        <f t="shared" ref="Y120:AG120" si="70">IF(G120&lt;3,(60/COUNTIF(G102:G138,2)),0)</f>
        <v>0</v>
      </c>
      <c r="Z120" s="54">
        <f t="shared" si="70"/>
        <v>0</v>
      </c>
      <c r="AA120" s="54">
        <f t="shared" si="70"/>
        <v>0</v>
      </c>
      <c r="AB120" s="54">
        <f t="shared" si="70"/>
        <v>0</v>
      </c>
      <c r="AC120" s="54">
        <f t="shared" si="70"/>
        <v>0</v>
      </c>
      <c r="AD120" s="54">
        <f t="shared" si="70"/>
        <v>0</v>
      </c>
      <c r="AE120" s="54">
        <f t="shared" si="70"/>
        <v>0</v>
      </c>
      <c r="AF120" s="54">
        <f t="shared" si="70"/>
        <v>4.615384615384615</v>
      </c>
      <c r="AG120" s="54">
        <f t="shared" si="70"/>
        <v>0</v>
      </c>
      <c r="AH120" s="54">
        <f>IF(P120&lt;4,(60/COUNTIF(P102:P138,3)),0)</f>
        <v>0</v>
      </c>
      <c r="AI120" s="54">
        <f>IF(Q120&lt;3,(60/COUNTIF(Q102:Q138,2)),0)</f>
        <v>0</v>
      </c>
      <c r="AJ120" s="54">
        <f>IF(R120&lt;3,(60/COUNTIF(R102:R138,2)),0)</f>
        <v>0</v>
      </c>
      <c r="AK120" s="54">
        <f>IF(S120&lt;3,(60/COUNTIF(S102:S138,2)),0)</f>
        <v>0</v>
      </c>
      <c r="AL120" s="54">
        <f>IF(T120&lt;3,(60/COUNTIF(T102:T138,2)),0)</f>
        <v>8.5714285714285712</v>
      </c>
      <c r="AM120" s="183">
        <f t="shared" si="48"/>
        <v>13.186813186813186</v>
      </c>
      <c r="AN120" s="55" t="str">
        <f t="shared" si="49"/>
        <v>Lars S</v>
      </c>
    </row>
    <row r="121" spans="1:40">
      <c r="A121" s="17"/>
      <c r="B121" s="18" t="s">
        <v>105</v>
      </c>
      <c r="C121" s="22">
        <v>6</v>
      </c>
      <c r="D121" s="42">
        <v>4</v>
      </c>
      <c r="E121" s="42">
        <v>5</v>
      </c>
      <c r="F121" s="42">
        <v>6</v>
      </c>
      <c r="G121" s="42">
        <v>4</v>
      </c>
      <c r="H121" s="42">
        <v>5</v>
      </c>
      <c r="I121" s="42">
        <v>6</v>
      </c>
      <c r="J121" s="42">
        <v>5</v>
      </c>
      <c r="K121" s="42">
        <v>3</v>
      </c>
      <c r="L121" s="42">
        <v>3</v>
      </c>
      <c r="M121" s="42">
        <v>4</v>
      </c>
      <c r="N121" s="42">
        <v>3</v>
      </c>
      <c r="O121" s="42">
        <v>2</v>
      </c>
      <c r="P121" s="42">
        <v>6</v>
      </c>
      <c r="Q121" s="42">
        <v>6</v>
      </c>
      <c r="R121" s="42">
        <v>4</v>
      </c>
      <c r="S121" s="42">
        <v>3</v>
      </c>
      <c r="T121" s="67">
        <v>5</v>
      </c>
      <c r="U121" s="53">
        <f>IF(C121&lt;3,(60/COUNTIF(C102:C138,2)),0)</f>
        <v>0</v>
      </c>
      <c r="V121" s="54">
        <f>IF(D121&lt;3,(60/COUNTIF(D102:D138,2)),0)</f>
        <v>0</v>
      </c>
      <c r="W121" s="54">
        <f>IF(E121&lt;3,(60/COUNTIF(E102:E138,2)),0)</f>
        <v>0</v>
      </c>
      <c r="X121" s="54">
        <f>IF(F121&lt;4,(60/COUNTIF(F102:F138,3)),0)</f>
        <v>0</v>
      </c>
      <c r="Y121" s="54">
        <f t="shared" ref="Y121:AG121" si="71">IF(G121&lt;3,(60/COUNTIF(G102:G138,2)),0)</f>
        <v>0</v>
      </c>
      <c r="Z121" s="54">
        <f t="shared" si="71"/>
        <v>0</v>
      </c>
      <c r="AA121" s="54">
        <f t="shared" si="71"/>
        <v>0</v>
      </c>
      <c r="AB121" s="54">
        <f t="shared" si="71"/>
        <v>0</v>
      </c>
      <c r="AC121" s="54">
        <f t="shared" si="71"/>
        <v>0</v>
      </c>
      <c r="AD121" s="54">
        <f t="shared" si="71"/>
        <v>0</v>
      </c>
      <c r="AE121" s="54">
        <f t="shared" si="71"/>
        <v>0</v>
      </c>
      <c r="AF121" s="54">
        <f t="shared" si="71"/>
        <v>0</v>
      </c>
      <c r="AG121" s="54">
        <f t="shared" si="71"/>
        <v>3.1578947368421053</v>
      </c>
      <c r="AH121" s="54">
        <f>IF(P121&lt;4,(60/COUNTIF(P102:P138,3)),0)</f>
        <v>0</v>
      </c>
      <c r="AI121" s="54">
        <f>IF(Q121&lt;3,(60/COUNTIF(Q102:Q138,2)),0)</f>
        <v>0</v>
      </c>
      <c r="AJ121" s="54">
        <f>IF(R121&lt;3,(60/COUNTIF(R102:R138,2)),0)</f>
        <v>0</v>
      </c>
      <c r="AK121" s="54">
        <f>IF(S121&lt;3,(60/COUNTIF(S102:S138,2)),0)</f>
        <v>0</v>
      </c>
      <c r="AL121" s="54">
        <f>IF(T121&lt;3,(60/COUNTIF(T102:T138,2)),0)</f>
        <v>0</v>
      </c>
      <c r="AM121" s="183">
        <f t="shared" si="48"/>
        <v>3.1578947368421053</v>
      </c>
      <c r="AN121" s="55" t="str">
        <f t="shared" si="49"/>
        <v>Leif Einar</v>
      </c>
    </row>
    <row r="122" spans="1:40">
      <c r="A122" s="17"/>
      <c r="B122" s="18" t="s">
        <v>46</v>
      </c>
      <c r="C122" s="22">
        <v>4</v>
      </c>
      <c r="D122" s="42">
        <v>4</v>
      </c>
      <c r="E122" s="42">
        <v>4</v>
      </c>
      <c r="F122" s="42">
        <v>5</v>
      </c>
      <c r="G122" s="42">
        <v>4</v>
      </c>
      <c r="H122" s="42">
        <v>3</v>
      </c>
      <c r="I122" s="42">
        <v>5</v>
      </c>
      <c r="J122" s="42">
        <v>4</v>
      </c>
      <c r="K122" s="42">
        <v>4</v>
      </c>
      <c r="L122" s="42">
        <v>4</v>
      </c>
      <c r="M122" s="42">
        <v>2</v>
      </c>
      <c r="N122" s="42">
        <v>2</v>
      </c>
      <c r="O122" s="42">
        <v>3</v>
      </c>
      <c r="P122" s="42">
        <v>6</v>
      </c>
      <c r="Q122" s="42">
        <v>3</v>
      </c>
      <c r="R122" s="42">
        <v>3</v>
      </c>
      <c r="S122" s="42">
        <v>3</v>
      </c>
      <c r="T122" s="67">
        <v>2</v>
      </c>
      <c r="U122" s="53">
        <f>IF(C122&lt;3,(60/COUNTIF(C102:C138,2)),0)</f>
        <v>0</v>
      </c>
      <c r="V122" s="54">
        <f>IF(D122&lt;3,(60/COUNTIF(D102:D138,2)),0)</f>
        <v>0</v>
      </c>
      <c r="W122" s="54">
        <f>IF(E122&lt;3,(60/COUNTIF(E102:E138,2)),0)</f>
        <v>0</v>
      </c>
      <c r="X122" s="54">
        <f>IF(F122&lt;4,(60/COUNTIF(F102:F138,3)),0)</f>
        <v>0</v>
      </c>
      <c r="Y122" s="54">
        <f t="shared" ref="Y122:AG122" si="72">IF(G122&lt;3,(60/COUNTIF(G102:G138,2)),0)</f>
        <v>0</v>
      </c>
      <c r="Z122" s="54">
        <f t="shared" si="72"/>
        <v>0</v>
      </c>
      <c r="AA122" s="54">
        <f t="shared" si="72"/>
        <v>0</v>
      </c>
      <c r="AB122" s="54">
        <f t="shared" si="72"/>
        <v>0</v>
      </c>
      <c r="AC122" s="54">
        <f t="shared" si="72"/>
        <v>0</v>
      </c>
      <c r="AD122" s="54">
        <f t="shared" si="72"/>
        <v>0</v>
      </c>
      <c r="AE122" s="54">
        <f t="shared" si="72"/>
        <v>6.666666666666667</v>
      </c>
      <c r="AF122" s="54">
        <f t="shared" si="72"/>
        <v>4.615384615384615</v>
      </c>
      <c r="AG122" s="54">
        <f t="shared" si="72"/>
        <v>0</v>
      </c>
      <c r="AH122" s="54">
        <f>IF(P122&lt;4,(60/COUNTIF(P102:P138,3)),0)</f>
        <v>0</v>
      </c>
      <c r="AI122" s="54">
        <f>IF(Q122&lt;3,(60/COUNTIF(Q102:Q138,2)),0)</f>
        <v>0</v>
      </c>
      <c r="AJ122" s="54">
        <f>IF(R122&lt;3,(60/COUNTIF(R102:R138,2)),0)</f>
        <v>0</v>
      </c>
      <c r="AK122" s="54">
        <f>IF(S122&lt;3,(60/COUNTIF(S102:S138,2)),0)</f>
        <v>0</v>
      </c>
      <c r="AL122" s="54">
        <f>IF(T122&lt;3,(60/COUNTIF(T102:T138,2)),0)</f>
        <v>8.5714285714285712</v>
      </c>
      <c r="AM122" s="183">
        <f t="shared" si="48"/>
        <v>19.853479853479854</v>
      </c>
      <c r="AN122" s="55" t="str">
        <f t="shared" si="49"/>
        <v>Linda W</v>
      </c>
    </row>
    <row r="123" spans="1:40">
      <c r="A123" s="17"/>
      <c r="B123" s="18" t="s">
        <v>100</v>
      </c>
      <c r="C123" s="22">
        <v>4</v>
      </c>
      <c r="D123" s="42">
        <v>3</v>
      </c>
      <c r="E123" s="42">
        <v>4</v>
      </c>
      <c r="F123" s="42">
        <v>4</v>
      </c>
      <c r="G123" s="42">
        <v>3</v>
      </c>
      <c r="H123" s="42">
        <v>3</v>
      </c>
      <c r="I123" s="42">
        <v>4</v>
      </c>
      <c r="J123" s="42">
        <v>3</v>
      </c>
      <c r="K123" s="42">
        <v>3</v>
      </c>
      <c r="L123" s="42">
        <v>3</v>
      </c>
      <c r="M123" s="42">
        <v>2</v>
      </c>
      <c r="N123" s="42">
        <v>4</v>
      </c>
      <c r="O123" s="42">
        <v>4</v>
      </c>
      <c r="P123" s="42">
        <v>5</v>
      </c>
      <c r="Q123" s="42">
        <v>3</v>
      </c>
      <c r="R123" s="42">
        <v>2</v>
      </c>
      <c r="S123" s="42">
        <v>3</v>
      </c>
      <c r="T123" s="67">
        <v>4</v>
      </c>
      <c r="U123" s="53">
        <f>IF(C123&lt;3,(60/COUNTIF(C102:C138,2)),0)</f>
        <v>0</v>
      </c>
      <c r="V123" s="54">
        <f>IF(D123&lt;3,(60/COUNTIF(D102:D138,2)),0)</f>
        <v>0</v>
      </c>
      <c r="W123" s="54">
        <f>IF(E123&lt;3,(60/COUNTIF(E102:E138,2)),0)</f>
        <v>0</v>
      </c>
      <c r="X123" s="54">
        <f>IF(F123&lt;4,(60/COUNTIF(F102:F138,3)),0)</f>
        <v>0</v>
      </c>
      <c r="Y123" s="54">
        <f t="shared" ref="Y123:AG123" si="73">IF(G123&lt;3,(60/COUNTIF(G102:G138,2)),0)</f>
        <v>0</v>
      </c>
      <c r="Z123" s="54">
        <f t="shared" si="73"/>
        <v>0</v>
      </c>
      <c r="AA123" s="54">
        <f t="shared" si="73"/>
        <v>0</v>
      </c>
      <c r="AB123" s="54">
        <f t="shared" si="73"/>
        <v>0</v>
      </c>
      <c r="AC123" s="54">
        <f t="shared" si="73"/>
        <v>0</v>
      </c>
      <c r="AD123" s="54">
        <f t="shared" si="73"/>
        <v>0</v>
      </c>
      <c r="AE123" s="54">
        <f t="shared" si="73"/>
        <v>6.666666666666667</v>
      </c>
      <c r="AF123" s="54">
        <f t="shared" si="73"/>
        <v>0</v>
      </c>
      <c r="AG123" s="54">
        <f t="shared" si="73"/>
        <v>0</v>
      </c>
      <c r="AH123" s="54">
        <f>IF(P123&lt;4,(60/COUNTIF(P102:P138,3)),0)</f>
        <v>0</v>
      </c>
      <c r="AI123" s="54">
        <f>IF(Q123&lt;3,(60/COUNTIF(Q102:Q138,2)),0)</f>
        <v>0</v>
      </c>
      <c r="AJ123" s="54">
        <f>IF(R123&lt;3,(60/COUNTIF(R102:R138,2)),0)</f>
        <v>6</v>
      </c>
      <c r="AK123" s="54">
        <f>IF(S123&lt;3,(60/COUNTIF(S102:S138,2)),0)</f>
        <v>0</v>
      </c>
      <c r="AL123" s="54">
        <f>IF(T123&lt;3,(60/COUNTIF(T102:T138,2)),0)</f>
        <v>0</v>
      </c>
      <c r="AM123" s="183">
        <f t="shared" si="48"/>
        <v>12.666666666666668</v>
      </c>
      <c r="AN123" s="55" t="str">
        <f t="shared" si="49"/>
        <v>Mads</v>
      </c>
    </row>
    <row r="124" spans="1:40">
      <c r="A124" s="17"/>
      <c r="B124" s="18" t="s">
        <v>9</v>
      </c>
      <c r="C124" s="22">
        <v>3</v>
      </c>
      <c r="D124" s="42">
        <v>3</v>
      </c>
      <c r="E124" s="42">
        <v>4</v>
      </c>
      <c r="F124" s="42">
        <v>4</v>
      </c>
      <c r="G124" s="42">
        <v>3</v>
      </c>
      <c r="H124" s="42">
        <v>2</v>
      </c>
      <c r="I124" s="42">
        <v>4</v>
      </c>
      <c r="J124" s="42">
        <v>4</v>
      </c>
      <c r="K124" s="42">
        <v>2</v>
      </c>
      <c r="L124" s="42">
        <v>3</v>
      </c>
      <c r="M124" s="42">
        <v>4</v>
      </c>
      <c r="N124" s="42">
        <v>2</v>
      </c>
      <c r="O124" s="42">
        <v>2</v>
      </c>
      <c r="P124" s="42">
        <v>4</v>
      </c>
      <c r="Q124" s="42">
        <v>5</v>
      </c>
      <c r="R124" s="42">
        <v>3</v>
      </c>
      <c r="S124" s="42">
        <v>2</v>
      </c>
      <c r="T124" s="67">
        <v>3</v>
      </c>
      <c r="U124" s="53">
        <f>IF(C124&lt;3,(60/COUNTIF(C102:C138,2)),0)</f>
        <v>0</v>
      </c>
      <c r="V124" s="54">
        <f>IF(D124&lt;3,(60/COUNTIF(D102:D138,2)),0)</f>
        <v>0</v>
      </c>
      <c r="W124" s="54">
        <f>IF(E124&lt;3,(60/COUNTIF(E102:E138,2)),0)</f>
        <v>0</v>
      </c>
      <c r="X124" s="54">
        <f>IF(F124&lt;4,(60/COUNTIF(F102:F138,3)),0)</f>
        <v>0</v>
      </c>
      <c r="Y124" s="54">
        <f t="shared" ref="Y124:AG124" si="74">IF(G124&lt;3,(60/COUNTIF(G102:G138,2)),0)</f>
        <v>0</v>
      </c>
      <c r="Z124" s="54">
        <f t="shared" si="74"/>
        <v>4.2857142857142856</v>
      </c>
      <c r="AA124" s="54">
        <f t="shared" si="74"/>
        <v>0</v>
      </c>
      <c r="AB124" s="54">
        <f t="shared" si="74"/>
        <v>0</v>
      </c>
      <c r="AC124" s="54">
        <f t="shared" si="74"/>
        <v>12</v>
      </c>
      <c r="AD124" s="54">
        <f t="shared" si="74"/>
        <v>0</v>
      </c>
      <c r="AE124" s="54">
        <f t="shared" si="74"/>
        <v>0</v>
      </c>
      <c r="AF124" s="54">
        <f t="shared" si="74"/>
        <v>4.615384615384615</v>
      </c>
      <c r="AG124" s="54">
        <f t="shared" si="74"/>
        <v>3.1578947368421053</v>
      </c>
      <c r="AH124" s="54">
        <f>IF(P124&lt;4,(60/COUNTIF(P102:P138,3)),0)</f>
        <v>0</v>
      </c>
      <c r="AI124" s="54">
        <f>IF(Q124&lt;3,(60/COUNTIF(Q102:Q138,2)),0)</f>
        <v>0</v>
      </c>
      <c r="AJ124" s="54">
        <f>IF(R124&lt;3,(60/COUNTIF(R102:R138,2)),0)</f>
        <v>0</v>
      </c>
      <c r="AK124" s="54">
        <f>IF(S124&lt;3,(60/COUNTIF(S102:S138,2)),0)</f>
        <v>6</v>
      </c>
      <c r="AL124" s="54">
        <f>IF(T124&lt;3,(60/COUNTIF(T102:T138,2)),0)</f>
        <v>0</v>
      </c>
      <c r="AM124" s="183">
        <f t="shared" si="48"/>
        <v>30.058993637941004</v>
      </c>
      <c r="AN124" s="55" t="str">
        <f t="shared" si="49"/>
        <v>Morten I</v>
      </c>
    </row>
    <row r="125" spans="1:40">
      <c r="A125" s="17"/>
      <c r="B125" s="18" t="s">
        <v>85</v>
      </c>
      <c r="C125" s="22">
        <v>3</v>
      </c>
      <c r="D125" s="42">
        <v>2</v>
      </c>
      <c r="E125" s="42">
        <v>3</v>
      </c>
      <c r="F125" s="42">
        <v>5</v>
      </c>
      <c r="G125" s="42">
        <v>3</v>
      </c>
      <c r="H125" s="42">
        <v>3</v>
      </c>
      <c r="I125" s="42">
        <v>4</v>
      </c>
      <c r="J125" s="42">
        <v>3</v>
      </c>
      <c r="K125" s="42">
        <v>3</v>
      </c>
      <c r="L125" s="42">
        <v>2</v>
      </c>
      <c r="M125" s="42">
        <v>4</v>
      </c>
      <c r="N125" s="42">
        <v>3</v>
      </c>
      <c r="O125" s="42">
        <v>2</v>
      </c>
      <c r="P125" s="42">
        <v>4</v>
      </c>
      <c r="Q125" s="42">
        <v>3</v>
      </c>
      <c r="R125" s="42">
        <v>3</v>
      </c>
      <c r="S125" s="42">
        <v>3</v>
      </c>
      <c r="T125" s="67">
        <v>2</v>
      </c>
      <c r="U125" s="53">
        <f>IF(C125&lt;3,(60/COUNTIF(C102:C138,2)),0)</f>
        <v>0</v>
      </c>
      <c r="V125" s="54">
        <f>IF(D125&lt;3,(60/COUNTIF(D102:D138,2)),0)</f>
        <v>7.5</v>
      </c>
      <c r="W125" s="54">
        <f>IF(E125&lt;3,(60/COUNTIF(E102:E138,2)),0)</f>
        <v>0</v>
      </c>
      <c r="X125" s="54">
        <f>IF(F125&lt;4,(60/COUNTIF(F102:F138,3)),0)</f>
        <v>0</v>
      </c>
      <c r="Y125" s="54">
        <f t="shared" ref="Y125:AG125" si="75">IF(G125&lt;3,(60/COUNTIF(G102:G138,2)),0)</f>
        <v>0</v>
      </c>
      <c r="Z125" s="54">
        <f t="shared" si="75"/>
        <v>0</v>
      </c>
      <c r="AA125" s="54">
        <f t="shared" si="75"/>
        <v>0</v>
      </c>
      <c r="AB125" s="54">
        <f t="shared" si="75"/>
        <v>0</v>
      </c>
      <c r="AC125" s="54">
        <f t="shared" si="75"/>
        <v>0</v>
      </c>
      <c r="AD125" s="54">
        <f t="shared" si="75"/>
        <v>6</v>
      </c>
      <c r="AE125" s="54">
        <f t="shared" si="75"/>
        <v>0</v>
      </c>
      <c r="AF125" s="54">
        <f t="shared" si="75"/>
        <v>0</v>
      </c>
      <c r="AG125" s="54">
        <f t="shared" si="75"/>
        <v>3.1578947368421053</v>
      </c>
      <c r="AH125" s="54">
        <f>IF(P125&lt;4,(60/COUNTIF(P102:P138,3)),0)</f>
        <v>0</v>
      </c>
      <c r="AI125" s="54">
        <f>IF(Q125&lt;3,(60/COUNTIF(Q102:Q138,2)),0)</f>
        <v>0</v>
      </c>
      <c r="AJ125" s="54">
        <f>IF(R125&lt;3,(60/COUNTIF(R102:R138,2)),0)</f>
        <v>0</v>
      </c>
      <c r="AK125" s="54">
        <f>IF(S125&lt;3,(60/COUNTIF(S102:S138,2)),0)</f>
        <v>0</v>
      </c>
      <c r="AL125" s="54">
        <f>IF(T125&lt;3,(60/COUNTIF(T102:T138,2)),0)</f>
        <v>8.5714285714285712</v>
      </c>
      <c r="AM125" s="183">
        <f t="shared" si="48"/>
        <v>25.229323308270679</v>
      </c>
      <c r="AN125" s="55" t="str">
        <f t="shared" si="49"/>
        <v>Morten S</v>
      </c>
    </row>
    <row r="126" spans="1:40">
      <c r="A126" s="17"/>
      <c r="B126" s="18" t="s">
        <v>14</v>
      </c>
      <c r="C126" s="22">
        <v>5</v>
      </c>
      <c r="D126" s="42">
        <v>3</v>
      </c>
      <c r="E126" s="42">
        <v>4</v>
      </c>
      <c r="F126" s="42">
        <v>4</v>
      </c>
      <c r="G126" s="42">
        <v>5</v>
      </c>
      <c r="H126" s="42">
        <v>4</v>
      </c>
      <c r="I126" s="42">
        <v>4</v>
      </c>
      <c r="J126" s="42">
        <v>3</v>
      </c>
      <c r="K126" s="42">
        <v>3</v>
      </c>
      <c r="L126" s="42">
        <v>3</v>
      </c>
      <c r="M126" s="42">
        <v>3</v>
      </c>
      <c r="N126" s="42">
        <v>3</v>
      </c>
      <c r="O126" s="42">
        <v>2</v>
      </c>
      <c r="P126" s="42">
        <v>3</v>
      </c>
      <c r="Q126" s="42">
        <v>4</v>
      </c>
      <c r="R126" s="42">
        <v>3</v>
      </c>
      <c r="S126" s="42">
        <v>3</v>
      </c>
      <c r="T126" s="67">
        <v>3</v>
      </c>
      <c r="U126" s="53">
        <f>IF(C126&lt;3,(60/COUNTIF(C102:C138,2)),0)</f>
        <v>0</v>
      </c>
      <c r="V126" s="54">
        <f>IF(D126&lt;3,(60/COUNTIF(D102:D138,2)),0)</f>
        <v>0</v>
      </c>
      <c r="W126" s="54">
        <f>IF(E126&lt;3,(60/COUNTIF(E102:E138,2)),0)</f>
        <v>0</v>
      </c>
      <c r="X126" s="54">
        <f>IF(F126&lt;4,(60/COUNTIF(F102:F138,3)),0)</f>
        <v>0</v>
      </c>
      <c r="Y126" s="54">
        <f t="shared" ref="Y126:AG126" si="76">IF(G126&lt;3,(60/COUNTIF(G102:G138,2)),0)</f>
        <v>0</v>
      </c>
      <c r="Z126" s="54">
        <f t="shared" si="76"/>
        <v>0</v>
      </c>
      <c r="AA126" s="54">
        <f t="shared" si="76"/>
        <v>0</v>
      </c>
      <c r="AB126" s="54">
        <f t="shared" si="76"/>
        <v>0</v>
      </c>
      <c r="AC126" s="54">
        <f t="shared" si="76"/>
        <v>0</v>
      </c>
      <c r="AD126" s="54">
        <f t="shared" si="76"/>
        <v>0</v>
      </c>
      <c r="AE126" s="54">
        <f t="shared" si="76"/>
        <v>0</v>
      </c>
      <c r="AF126" s="54">
        <f t="shared" si="76"/>
        <v>0</v>
      </c>
      <c r="AG126" s="54">
        <f t="shared" si="76"/>
        <v>3.1578947368421053</v>
      </c>
      <c r="AH126" s="54">
        <f>IF(P126&lt;4,(60/COUNTIF(P102:P138,3)),0)</f>
        <v>6.666666666666667</v>
      </c>
      <c r="AI126" s="54">
        <f>IF(Q126&lt;3,(60/COUNTIF(Q102:Q138,2)),0)</f>
        <v>0</v>
      </c>
      <c r="AJ126" s="54">
        <f>IF(R126&lt;3,(60/COUNTIF(R102:R138,2)),0)</f>
        <v>0</v>
      </c>
      <c r="AK126" s="54">
        <f>IF(S126&lt;3,(60/COUNTIF(S102:S138,2)),0)</f>
        <v>0</v>
      </c>
      <c r="AL126" s="54">
        <f>IF(T126&lt;3,(60/COUNTIF(T102:T138,2)),0)</f>
        <v>0</v>
      </c>
      <c r="AM126" s="183">
        <f t="shared" si="48"/>
        <v>9.8245614035087723</v>
      </c>
      <c r="AN126" s="55" t="str">
        <f t="shared" si="49"/>
        <v>Per Marius</v>
      </c>
    </row>
    <row r="127" spans="1:40">
      <c r="A127" s="17"/>
      <c r="B127" s="18" t="s">
        <v>93</v>
      </c>
      <c r="C127" s="22">
        <v>4</v>
      </c>
      <c r="D127" s="42">
        <v>3</v>
      </c>
      <c r="E127" s="42">
        <v>4</v>
      </c>
      <c r="F127" s="42">
        <v>5</v>
      </c>
      <c r="G127" s="42">
        <v>3</v>
      </c>
      <c r="H127" s="42">
        <v>2</v>
      </c>
      <c r="I127" s="42">
        <v>5</v>
      </c>
      <c r="J127" s="42">
        <v>4</v>
      </c>
      <c r="K127" s="42">
        <v>3</v>
      </c>
      <c r="L127" s="42">
        <v>2</v>
      </c>
      <c r="M127" s="42">
        <v>4</v>
      </c>
      <c r="N127" s="42">
        <v>3</v>
      </c>
      <c r="O127" s="42">
        <v>3</v>
      </c>
      <c r="P127" s="42">
        <v>4</v>
      </c>
      <c r="Q127" s="42">
        <v>3</v>
      </c>
      <c r="R127" s="42">
        <v>3</v>
      </c>
      <c r="S127" s="42">
        <v>4</v>
      </c>
      <c r="T127" s="67">
        <v>4</v>
      </c>
      <c r="U127" s="53">
        <f>IF(C127&lt;3,(60/COUNTIF(C102:C138,2)),0)</f>
        <v>0</v>
      </c>
      <c r="V127" s="54">
        <f>IF(D127&lt;3,(60/COUNTIF(D102:D138,2)),0)</f>
        <v>0</v>
      </c>
      <c r="W127" s="54">
        <f>IF(E127&lt;3,(60/COUNTIF(E102:E138,2)),0)</f>
        <v>0</v>
      </c>
      <c r="X127" s="54">
        <f>IF(F127&lt;4,(60/COUNTIF(F102:F138,3)),0)</f>
        <v>0</v>
      </c>
      <c r="Y127" s="54">
        <f t="shared" ref="Y127:AG127" si="77">IF(G127&lt;3,(60/COUNTIF(G102:G138,2)),0)</f>
        <v>0</v>
      </c>
      <c r="Z127" s="54">
        <f t="shared" si="77"/>
        <v>4.2857142857142856</v>
      </c>
      <c r="AA127" s="54">
        <f t="shared" si="77"/>
        <v>0</v>
      </c>
      <c r="AB127" s="54">
        <f t="shared" si="77"/>
        <v>0</v>
      </c>
      <c r="AC127" s="54">
        <f t="shared" si="77"/>
        <v>0</v>
      </c>
      <c r="AD127" s="54">
        <f t="shared" si="77"/>
        <v>6</v>
      </c>
      <c r="AE127" s="54">
        <f t="shared" si="77"/>
        <v>0</v>
      </c>
      <c r="AF127" s="54">
        <f t="shared" si="77"/>
        <v>0</v>
      </c>
      <c r="AG127" s="54">
        <f t="shared" si="77"/>
        <v>0</v>
      </c>
      <c r="AH127" s="54">
        <f>IF(P127&lt;4,(60/COUNTIF(P102:P138,3)),0)</f>
        <v>0</v>
      </c>
      <c r="AI127" s="54">
        <f>IF(Q127&lt;3,(60/COUNTIF(Q102:Q138,2)),0)</f>
        <v>0</v>
      </c>
      <c r="AJ127" s="54">
        <f>IF(R127&lt;3,(60/COUNTIF(R102:R138,2)),0)</f>
        <v>0</v>
      </c>
      <c r="AK127" s="54">
        <f>IF(S127&lt;3,(60/COUNTIF(S102:S138,2)),0)</f>
        <v>0</v>
      </c>
      <c r="AL127" s="54">
        <f>IF(T127&lt;3,(60/COUNTIF(T102:T138,2)),0)</f>
        <v>0</v>
      </c>
      <c r="AM127" s="183">
        <f t="shared" si="48"/>
        <v>10.285714285714285</v>
      </c>
      <c r="AN127" s="55" t="str">
        <f t="shared" si="49"/>
        <v>Reidar</v>
      </c>
    </row>
    <row r="128" spans="1:40">
      <c r="A128" s="17"/>
      <c r="B128" s="18" t="s">
        <v>104</v>
      </c>
      <c r="C128" s="22">
        <v>8</v>
      </c>
      <c r="D128" s="42">
        <v>5</v>
      </c>
      <c r="E128" s="42">
        <v>5</v>
      </c>
      <c r="F128" s="42">
        <v>6</v>
      </c>
      <c r="G128" s="42">
        <v>5</v>
      </c>
      <c r="H128" s="42">
        <v>5</v>
      </c>
      <c r="I128" s="42">
        <v>5</v>
      </c>
      <c r="J128" s="42">
        <v>3</v>
      </c>
      <c r="K128" s="42">
        <v>4</v>
      </c>
      <c r="L128" s="42">
        <v>3</v>
      </c>
      <c r="M128" s="42">
        <v>4</v>
      </c>
      <c r="N128" s="42">
        <v>4</v>
      </c>
      <c r="O128" s="42">
        <v>3</v>
      </c>
      <c r="P128" s="42">
        <v>6</v>
      </c>
      <c r="Q128" s="42">
        <v>4</v>
      </c>
      <c r="R128" s="42">
        <v>3</v>
      </c>
      <c r="S128" s="42">
        <v>3</v>
      </c>
      <c r="T128" s="67">
        <v>4</v>
      </c>
      <c r="U128" s="53">
        <f>IF(C128&lt;3,(60/COUNTIF(C102:C138,2)),0)</f>
        <v>0</v>
      </c>
      <c r="V128" s="54">
        <f>IF(D128&lt;3,(60/COUNTIF(D102:D138,2)),0)</f>
        <v>0</v>
      </c>
      <c r="W128" s="54">
        <f>IF(E128&lt;3,(60/COUNTIF(E102:E138,2)),0)</f>
        <v>0</v>
      </c>
      <c r="X128" s="54">
        <f>IF(F128&lt;4,(60/COUNTIF(F102:F138,3)),0)</f>
        <v>0</v>
      </c>
      <c r="Y128" s="54">
        <f t="shared" ref="Y128:AG128" si="78">IF(G128&lt;3,(60/COUNTIF(G102:G138,2)),0)</f>
        <v>0</v>
      </c>
      <c r="Z128" s="54">
        <f t="shared" si="78"/>
        <v>0</v>
      </c>
      <c r="AA128" s="54">
        <f t="shared" si="78"/>
        <v>0</v>
      </c>
      <c r="AB128" s="54">
        <f t="shared" si="78"/>
        <v>0</v>
      </c>
      <c r="AC128" s="54">
        <f t="shared" si="78"/>
        <v>0</v>
      </c>
      <c r="AD128" s="54">
        <f t="shared" si="78"/>
        <v>0</v>
      </c>
      <c r="AE128" s="54">
        <f t="shared" si="78"/>
        <v>0</v>
      </c>
      <c r="AF128" s="54">
        <f t="shared" si="78"/>
        <v>0</v>
      </c>
      <c r="AG128" s="54">
        <f t="shared" si="78"/>
        <v>0</v>
      </c>
      <c r="AH128" s="54">
        <f>IF(P128&lt;4,(60/COUNTIF(P102:P138,3)),0)</f>
        <v>0</v>
      </c>
      <c r="AI128" s="54">
        <f>IF(Q128&lt;3,(60/COUNTIF(Q102:Q138,2)),0)</f>
        <v>0</v>
      </c>
      <c r="AJ128" s="54">
        <f>IF(R128&lt;3,(60/COUNTIF(R102:R138,2)),0)</f>
        <v>0</v>
      </c>
      <c r="AK128" s="54">
        <f>IF(S128&lt;3,(60/COUNTIF(S102:S138,2)),0)</f>
        <v>0</v>
      </c>
      <c r="AL128" s="54">
        <f>IF(T128&lt;3,(60/COUNTIF(T102:T138,2)),0)</f>
        <v>0</v>
      </c>
      <c r="AM128" s="183">
        <f t="shared" si="48"/>
        <v>0</v>
      </c>
      <c r="AN128" s="55" t="str">
        <f t="shared" si="49"/>
        <v>Steffen</v>
      </c>
    </row>
    <row r="129" spans="1:43">
      <c r="A129" s="17"/>
      <c r="B129" s="18" t="s">
        <v>4</v>
      </c>
      <c r="C129" s="22">
        <v>3</v>
      </c>
      <c r="D129" s="42">
        <v>3</v>
      </c>
      <c r="E129" s="42">
        <v>3</v>
      </c>
      <c r="F129" s="42">
        <v>4</v>
      </c>
      <c r="G129" s="42">
        <v>4</v>
      </c>
      <c r="H129" s="42">
        <v>2</v>
      </c>
      <c r="I129" s="42">
        <v>4</v>
      </c>
      <c r="J129" s="42">
        <v>4</v>
      </c>
      <c r="K129" s="42">
        <v>2</v>
      </c>
      <c r="L129" s="42">
        <v>3</v>
      </c>
      <c r="M129" s="42">
        <v>3</v>
      </c>
      <c r="N129" s="42">
        <v>3</v>
      </c>
      <c r="O129" s="42">
        <v>2</v>
      </c>
      <c r="P129" s="42">
        <v>5</v>
      </c>
      <c r="Q129" s="42">
        <v>3</v>
      </c>
      <c r="R129" s="42">
        <v>3</v>
      </c>
      <c r="S129" s="42">
        <v>2</v>
      </c>
      <c r="T129" s="67">
        <v>4</v>
      </c>
      <c r="U129" s="53">
        <f>IF(C129&lt;3,(60/COUNTIF(C102:C138,2)),0)</f>
        <v>0</v>
      </c>
      <c r="V129" s="54">
        <f>IF(D129&lt;3,(60/COUNTIF(D102:D138,2)),0)</f>
        <v>0</v>
      </c>
      <c r="W129" s="54">
        <f>IF(E129&lt;3,(60/COUNTIF(E102:E138,2)),0)</f>
        <v>0</v>
      </c>
      <c r="X129" s="54">
        <f>IF(F129&lt;4,(60/COUNTIF(F102:F138,3)),0)</f>
        <v>0</v>
      </c>
      <c r="Y129" s="54">
        <f t="shared" ref="Y129:AG129" si="79">IF(G129&lt;3,(60/COUNTIF(G102:G138,2)),0)</f>
        <v>0</v>
      </c>
      <c r="Z129" s="54">
        <f t="shared" si="79"/>
        <v>4.2857142857142856</v>
      </c>
      <c r="AA129" s="54">
        <f t="shared" si="79"/>
        <v>0</v>
      </c>
      <c r="AB129" s="54">
        <f t="shared" si="79"/>
        <v>0</v>
      </c>
      <c r="AC129" s="54">
        <f t="shared" si="79"/>
        <v>12</v>
      </c>
      <c r="AD129" s="54">
        <f t="shared" si="79"/>
        <v>0</v>
      </c>
      <c r="AE129" s="54">
        <f t="shared" si="79"/>
        <v>0</v>
      </c>
      <c r="AF129" s="54">
        <f t="shared" si="79"/>
        <v>0</v>
      </c>
      <c r="AG129" s="54">
        <f t="shared" si="79"/>
        <v>3.1578947368421053</v>
      </c>
      <c r="AH129" s="54">
        <f>IF(P129&lt;4,(60/COUNTIF(P102:P138,3)),0)</f>
        <v>0</v>
      </c>
      <c r="AI129" s="54">
        <f>IF(Q129&lt;3,(60/COUNTIF(Q102:Q138,2)),0)</f>
        <v>0</v>
      </c>
      <c r="AJ129" s="54">
        <f>IF(R129&lt;3,(60/COUNTIF(R102:R138,2)),0)</f>
        <v>0</v>
      </c>
      <c r="AK129" s="54">
        <f>IF(S129&lt;3,(60/COUNTIF(S102:S138,2)),0)</f>
        <v>6</v>
      </c>
      <c r="AL129" s="54">
        <f>IF(T129&lt;3,(60/COUNTIF(T102:T138,2)),0)</f>
        <v>0</v>
      </c>
      <c r="AM129" s="183">
        <f t="shared" si="48"/>
        <v>25.443609022556391</v>
      </c>
      <c r="AN129" s="55" t="str">
        <f t="shared" si="49"/>
        <v>Stian W</v>
      </c>
    </row>
    <row r="130" spans="1:43">
      <c r="A130" s="17"/>
      <c r="B130" s="18" t="s">
        <v>98</v>
      </c>
      <c r="C130" s="22">
        <v>3</v>
      </c>
      <c r="D130" s="42">
        <v>2</v>
      </c>
      <c r="E130" s="42">
        <v>4</v>
      </c>
      <c r="F130" s="42">
        <v>5</v>
      </c>
      <c r="G130" s="42">
        <v>3</v>
      </c>
      <c r="H130" s="42">
        <v>2</v>
      </c>
      <c r="I130" s="42">
        <v>5</v>
      </c>
      <c r="J130" s="42">
        <v>3</v>
      </c>
      <c r="K130" s="42">
        <v>2</v>
      </c>
      <c r="L130" s="42">
        <v>2</v>
      </c>
      <c r="M130" s="42">
        <v>3</v>
      </c>
      <c r="N130" s="42">
        <v>4</v>
      </c>
      <c r="O130" s="42">
        <v>3</v>
      </c>
      <c r="P130" s="42">
        <v>3</v>
      </c>
      <c r="Q130" s="42">
        <v>3</v>
      </c>
      <c r="R130" s="42">
        <v>2</v>
      </c>
      <c r="S130" s="42">
        <v>2</v>
      </c>
      <c r="T130" s="67">
        <v>3</v>
      </c>
      <c r="U130" s="53">
        <f>IF(C130&lt;3,(60/COUNTIF(C102:C138,2)),0)</f>
        <v>0</v>
      </c>
      <c r="V130" s="54">
        <f>IF(D130&lt;3,(60/COUNTIF(D102:D138,2)),0)</f>
        <v>7.5</v>
      </c>
      <c r="W130" s="54">
        <f>IF(E130&lt;3,(60/COUNTIF(E102:E138,2)),0)</f>
        <v>0</v>
      </c>
      <c r="X130" s="54">
        <f>IF(F130&lt;4,(60/COUNTIF(F102:F138,3)),0)</f>
        <v>0</v>
      </c>
      <c r="Y130" s="54">
        <f t="shared" ref="Y130:AG130" si="80">IF(G130&lt;3,(60/COUNTIF(G102:G138,2)),0)</f>
        <v>0</v>
      </c>
      <c r="Z130" s="54">
        <f t="shared" si="80"/>
        <v>4.2857142857142856</v>
      </c>
      <c r="AA130" s="54">
        <f t="shared" si="80"/>
        <v>0</v>
      </c>
      <c r="AB130" s="54">
        <f t="shared" si="80"/>
        <v>0</v>
      </c>
      <c r="AC130" s="54">
        <f t="shared" si="80"/>
        <v>12</v>
      </c>
      <c r="AD130" s="54">
        <f t="shared" si="80"/>
        <v>6</v>
      </c>
      <c r="AE130" s="54">
        <f t="shared" si="80"/>
        <v>0</v>
      </c>
      <c r="AF130" s="54">
        <f t="shared" si="80"/>
        <v>0</v>
      </c>
      <c r="AG130" s="54">
        <f t="shared" si="80"/>
        <v>0</v>
      </c>
      <c r="AH130" s="54">
        <f>IF(P130&lt;4,(60/COUNTIF(P102:P138,3)),0)</f>
        <v>6.666666666666667</v>
      </c>
      <c r="AI130" s="54">
        <f>IF(Q130&lt;3,(60/COUNTIF(Q102:Q138,2)),0)</f>
        <v>0</v>
      </c>
      <c r="AJ130" s="54">
        <f>IF(R130&lt;3,(60/COUNTIF(R102:R138,2)),0)</f>
        <v>6</v>
      </c>
      <c r="AK130" s="54">
        <f>IF(S130&lt;3,(60/COUNTIF(S102:S138,2)),0)</f>
        <v>6</v>
      </c>
      <c r="AL130" s="54">
        <f>IF(T130&lt;3,(60/COUNTIF(T102:T138,2)),0)</f>
        <v>0</v>
      </c>
      <c r="AM130" s="183">
        <f t="shared" si="48"/>
        <v>48.452380952380949</v>
      </c>
      <c r="AN130" s="55" t="str">
        <f t="shared" si="49"/>
        <v>Stig S</v>
      </c>
    </row>
    <row r="131" spans="1:43">
      <c r="A131" s="17"/>
      <c r="B131" s="18" t="s">
        <v>101</v>
      </c>
      <c r="C131" s="22">
        <v>4</v>
      </c>
      <c r="D131" s="42">
        <v>5</v>
      </c>
      <c r="E131" s="42">
        <v>5</v>
      </c>
      <c r="F131" s="42">
        <v>4</v>
      </c>
      <c r="G131" s="42">
        <v>3</v>
      </c>
      <c r="H131" s="42">
        <v>3</v>
      </c>
      <c r="I131" s="42">
        <v>4</v>
      </c>
      <c r="J131" s="42">
        <v>3</v>
      </c>
      <c r="K131" s="42">
        <v>3</v>
      </c>
      <c r="L131" s="42">
        <v>4</v>
      </c>
      <c r="M131" s="42">
        <v>4</v>
      </c>
      <c r="N131" s="42">
        <v>4</v>
      </c>
      <c r="O131" s="42">
        <v>2</v>
      </c>
      <c r="P131" s="42">
        <v>4</v>
      </c>
      <c r="Q131" s="42">
        <v>3</v>
      </c>
      <c r="R131" s="42">
        <v>2</v>
      </c>
      <c r="S131" s="42">
        <v>4</v>
      </c>
      <c r="T131" s="67">
        <v>4</v>
      </c>
      <c r="U131" s="53">
        <f>IF(C131&lt;3,(60/COUNTIF(C102:C138,2)),0)</f>
        <v>0</v>
      </c>
      <c r="V131" s="54">
        <f>IF(D131&lt;3,(60/COUNTIF(D102:D138,2)),0)</f>
        <v>0</v>
      </c>
      <c r="W131" s="54">
        <f>IF(E131&lt;3,(60/COUNTIF(E102:E138,2)),0)</f>
        <v>0</v>
      </c>
      <c r="X131" s="54">
        <f>IF(F131&lt;4,(60/COUNTIF(F102:F138,3)),0)</f>
        <v>0</v>
      </c>
      <c r="Y131" s="54">
        <f t="shared" ref="Y131:AG131" si="81">IF(G131&lt;3,(60/COUNTIF(G102:G138,2)),0)</f>
        <v>0</v>
      </c>
      <c r="Z131" s="54">
        <f t="shared" si="81"/>
        <v>0</v>
      </c>
      <c r="AA131" s="54">
        <f t="shared" si="81"/>
        <v>0</v>
      </c>
      <c r="AB131" s="54">
        <f t="shared" si="81"/>
        <v>0</v>
      </c>
      <c r="AC131" s="54">
        <f t="shared" si="81"/>
        <v>0</v>
      </c>
      <c r="AD131" s="54">
        <f t="shared" si="81"/>
        <v>0</v>
      </c>
      <c r="AE131" s="54">
        <f t="shared" si="81"/>
        <v>0</v>
      </c>
      <c r="AF131" s="54">
        <f t="shared" si="81"/>
        <v>0</v>
      </c>
      <c r="AG131" s="54">
        <f t="shared" si="81"/>
        <v>3.1578947368421053</v>
      </c>
      <c r="AH131" s="54">
        <f>IF(P131&lt;4,(60/COUNTIF(P102:P138,3)),0)</f>
        <v>0</v>
      </c>
      <c r="AI131" s="54">
        <f>IF(Q131&lt;3,(60/COUNTIF(Q102:Q138,2)),0)</f>
        <v>0</v>
      </c>
      <c r="AJ131" s="54">
        <f>IF(R131&lt;3,(60/COUNTIF(R102:R138,2)),0)</f>
        <v>6</v>
      </c>
      <c r="AK131" s="54">
        <f>IF(S131&lt;3,(60/COUNTIF(S102:S138,2)),0)</f>
        <v>0</v>
      </c>
      <c r="AL131" s="54">
        <f>IF(T131&lt;3,(60/COUNTIF(T102:T138,2)),0)</f>
        <v>0</v>
      </c>
      <c r="AM131" s="183">
        <f t="shared" si="48"/>
        <v>9.1578947368421062</v>
      </c>
      <c r="AN131" s="55" t="str">
        <f t="shared" si="49"/>
        <v>Svein Arne</v>
      </c>
      <c r="AQ131"/>
    </row>
    <row r="132" spans="1:43">
      <c r="A132" s="17"/>
      <c r="B132" s="18" t="s">
        <v>5</v>
      </c>
      <c r="C132" s="22">
        <v>3</v>
      </c>
      <c r="D132" s="42">
        <v>2</v>
      </c>
      <c r="E132" s="42">
        <v>3</v>
      </c>
      <c r="F132" s="42">
        <v>4</v>
      </c>
      <c r="G132" s="42">
        <v>3</v>
      </c>
      <c r="H132" s="42">
        <v>2</v>
      </c>
      <c r="I132" s="42">
        <v>3</v>
      </c>
      <c r="J132" s="42">
        <v>3</v>
      </c>
      <c r="K132" s="42">
        <v>2</v>
      </c>
      <c r="L132" s="42">
        <v>4</v>
      </c>
      <c r="M132" s="42">
        <v>2</v>
      </c>
      <c r="N132" s="42">
        <v>3</v>
      </c>
      <c r="O132" s="42">
        <v>2</v>
      </c>
      <c r="P132" s="42">
        <v>4</v>
      </c>
      <c r="Q132" s="42">
        <v>3</v>
      </c>
      <c r="R132" s="42">
        <v>2</v>
      </c>
      <c r="S132" s="42">
        <v>3</v>
      </c>
      <c r="T132" s="67">
        <v>2</v>
      </c>
      <c r="U132" s="53">
        <f>IF(C132&lt;3,(60/COUNTIF(C102:C138,2)),0)</f>
        <v>0</v>
      </c>
      <c r="V132" s="54">
        <f>IF(D132&lt;3,(60/COUNTIF(D102:D138,2)),0)</f>
        <v>7.5</v>
      </c>
      <c r="W132" s="54">
        <f>IF(E132&lt;3,(60/COUNTIF(E102:E138,2)),0)</f>
        <v>0</v>
      </c>
      <c r="X132" s="54">
        <f>IF(F132&lt;4,(60/COUNTIF(F102:F138,3)),0)</f>
        <v>0</v>
      </c>
      <c r="Y132" s="54">
        <f t="shared" ref="Y132:AG132" si="82">IF(G132&lt;3,(60/COUNTIF(G102:G138,2)),0)</f>
        <v>0</v>
      </c>
      <c r="Z132" s="54">
        <f t="shared" si="82"/>
        <v>4.2857142857142856</v>
      </c>
      <c r="AA132" s="54">
        <f t="shared" si="82"/>
        <v>0</v>
      </c>
      <c r="AB132" s="54">
        <f t="shared" si="82"/>
        <v>0</v>
      </c>
      <c r="AC132" s="54">
        <f t="shared" si="82"/>
        <v>12</v>
      </c>
      <c r="AD132" s="54">
        <f t="shared" si="82"/>
        <v>0</v>
      </c>
      <c r="AE132" s="54">
        <f t="shared" si="82"/>
        <v>6.666666666666667</v>
      </c>
      <c r="AF132" s="54">
        <f t="shared" si="82"/>
        <v>0</v>
      </c>
      <c r="AG132" s="54">
        <f t="shared" si="82"/>
        <v>3.1578947368421053</v>
      </c>
      <c r="AH132" s="54">
        <f>IF(P132&lt;4,(60/COUNTIF(P102:P138,3)),0)</f>
        <v>0</v>
      </c>
      <c r="AI132" s="54">
        <f>IF(Q132&lt;3,(60/COUNTIF(Q102:Q138,2)),0)</f>
        <v>0</v>
      </c>
      <c r="AJ132" s="54">
        <f>IF(R132&lt;3,(60/COUNTIF(R102:R138,2)),0)</f>
        <v>6</v>
      </c>
      <c r="AK132" s="54">
        <f>IF(S132&lt;3,(60/COUNTIF(S102:S138,2)),0)</f>
        <v>0</v>
      </c>
      <c r="AL132" s="54">
        <f>IF(T132&lt;3,(60/COUNTIF(T102:T138,2)),0)</f>
        <v>8.5714285714285712</v>
      </c>
      <c r="AM132" s="183">
        <f t="shared" si="48"/>
        <v>48.181704260651628</v>
      </c>
      <c r="AN132" s="55" t="str">
        <f t="shared" si="49"/>
        <v>Thomas F</v>
      </c>
      <c r="AQ132"/>
    </row>
    <row r="133" spans="1:43">
      <c r="A133" s="17"/>
      <c r="B133" s="18" t="s">
        <v>97</v>
      </c>
      <c r="C133" s="22">
        <v>5</v>
      </c>
      <c r="D133" s="42">
        <v>4</v>
      </c>
      <c r="E133" s="42">
        <v>5</v>
      </c>
      <c r="F133" s="42">
        <v>7</v>
      </c>
      <c r="G133" s="42">
        <v>5</v>
      </c>
      <c r="H133" s="42">
        <v>5</v>
      </c>
      <c r="I133" s="42">
        <v>4</v>
      </c>
      <c r="J133" s="42">
        <v>4</v>
      </c>
      <c r="K133" s="42">
        <v>4</v>
      </c>
      <c r="L133" s="42">
        <v>3</v>
      </c>
      <c r="M133" s="42">
        <v>4</v>
      </c>
      <c r="N133" s="42">
        <v>4</v>
      </c>
      <c r="O133" s="42">
        <v>2</v>
      </c>
      <c r="P133" s="42">
        <v>5</v>
      </c>
      <c r="Q133" s="42">
        <v>4</v>
      </c>
      <c r="R133" s="42">
        <v>4</v>
      </c>
      <c r="S133" s="42">
        <v>3</v>
      </c>
      <c r="T133" s="67">
        <v>4</v>
      </c>
      <c r="U133" s="53">
        <f>IF(C133&lt;3,(60/COUNTIF(C102:C138,2)),0)</f>
        <v>0</v>
      </c>
      <c r="V133" s="54">
        <f>IF(D133&lt;3,(60/COUNTIF(D102:D138,2)),0)</f>
        <v>0</v>
      </c>
      <c r="W133" s="54">
        <f>IF(E133&lt;3,(60/COUNTIF(E102:E138,2)),0)</f>
        <v>0</v>
      </c>
      <c r="X133" s="54">
        <f>IF(F133&lt;4,(60/COUNTIF(F102:F138,3)),0)</f>
        <v>0</v>
      </c>
      <c r="Y133" s="54">
        <f t="shared" ref="Y133:AG133" si="83">IF(G133&lt;3,(60/COUNTIF(G102:G138,2)),0)</f>
        <v>0</v>
      </c>
      <c r="Z133" s="54">
        <f t="shared" si="83"/>
        <v>0</v>
      </c>
      <c r="AA133" s="54">
        <f t="shared" si="83"/>
        <v>0</v>
      </c>
      <c r="AB133" s="54">
        <f t="shared" si="83"/>
        <v>0</v>
      </c>
      <c r="AC133" s="54">
        <f t="shared" si="83"/>
        <v>0</v>
      </c>
      <c r="AD133" s="54">
        <f t="shared" si="83"/>
        <v>0</v>
      </c>
      <c r="AE133" s="54">
        <f t="shared" si="83"/>
        <v>0</v>
      </c>
      <c r="AF133" s="54">
        <f t="shared" si="83"/>
        <v>0</v>
      </c>
      <c r="AG133" s="54">
        <f t="shared" si="83"/>
        <v>3.1578947368421053</v>
      </c>
      <c r="AH133" s="54">
        <f>IF(P133&lt;4,(60/COUNTIF(P102:P138,3)),0)</f>
        <v>0</v>
      </c>
      <c r="AI133" s="54">
        <f>IF(Q133&lt;3,(60/COUNTIF(Q102:Q138,2)),0)</f>
        <v>0</v>
      </c>
      <c r="AJ133" s="54">
        <f>IF(R133&lt;3,(60/COUNTIF(R102:R138,2)),0)</f>
        <v>0</v>
      </c>
      <c r="AK133" s="54">
        <f>IF(S133&lt;3,(60/COUNTIF(S102:S138,2)),0)</f>
        <v>0</v>
      </c>
      <c r="AL133" s="54">
        <f>IF(T133&lt;3,(60/COUNTIF(T102:T138,2)),0)</f>
        <v>0</v>
      </c>
      <c r="AM133" s="183">
        <f t="shared" si="48"/>
        <v>3.1578947368421053</v>
      </c>
      <c r="AN133" s="55" t="str">
        <f t="shared" si="49"/>
        <v>Tone Svanhild</v>
      </c>
      <c r="AQ133"/>
    </row>
    <row r="134" spans="1:43">
      <c r="A134" s="17"/>
      <c r="B134" s="18" t="s">
        <v>35</v>
      </c>
      <c r="C134" s="22">
        <v>3</v>
      </c>
      <c r="D134" s="42">
        <v>3</v>
      </c>
      <c r="E134" s="42">
        <v>3</v>
      </c>
      <c r="F134" s="42">
        <v>4</v>
      </c>
      <c r="G134" s="42">
        <v>3</v>
      </c>
      <c r="H134" s="42">
        <v>2</v>
      </c>
      <c r="I134" s="42">
        <v>3</v>
      </c>
      <c r="J134" s="42">
        <v>2</v>
      </c>
      <c r="K134" s="42">
        <v>3</v>
      </c>
      <c r="L134" s="42">
        <v>3</v>
      </c>
      <c r="M134" s="42">
        <v>4</v>
      </c>
      <c r="N134" s="42">
        <v>3</v>
      </c>
      <c r="O134" s="42">
        <v>3</v>
      </c>
      <c r="P134" s="42">
        <v>6</v>
      </c>
      <c r="Q134" s="42">
        <v>3</v>
      </c>
      <c r="R134" s="42">
        <v>2</v>
      </c>
      <c r="S134" s="42">
        <v>2</v>
      </c>
      <c r="T134" s="67">
        <v>4</v>
      </c>
      <c r="U134" s="53">
        <f>IF(C134&lt;3,(60/COUNTIF(C102:C138,2)),0)</f>
        <v>0</v>
      </c>
      <c r="V134" s="54">
        <f>IF(D134&lt;3,(60/COUNTIF(D102:D138,2)),0)</f>
        <v>0</v>
      </c>
      <c r="W134" s="54">
        <f>IF(E134&lt;3,(60/COUNTIF(E102:E138,2)),0)</f>
        <v>0</v>
      </c>
      <c r="X134" s="54">
        <f>IF(F134&lt;4,(60/COUNTIF(F102:F138,3)),0)</f>
        <v>0</v>
      </c>
      <c r="Y134" s="54">
        <f t="shared" ref="Y134:AG134" si="84">IF(G134&lt;3,(60/COUNTIF(G102:G138,2)),0)</f>
        <v>0</v>
      </c>
      <c r="Z134" s="54">
        <f t="shared" si="84"/>
        <v>4.2857142857142856</v>
      </c>
      <c r="AA134" s="54">
        <f t="shared" si="84"/>
        <v>0</v>
      </c>
      <c r="AB134" s="54">
        <f t="shared" si="84"/>
        <v>30</v>
      </c>
      <c r="AC134" s="54">
        <f t="shared" si="84"/>
        <v>0</v>
      </c>
      <c r="AD134" s="54">
        <f t="shared" si="84"/>
        <v>0</v>
      </c>
      <c r="AE134" s="54">
        <f t="shared" si="84"/>
        <v>0</v>
      </c>
      <c r="AF134" s="54">
        <f t="shared" si="84"/>
        <v>0</v>
      </c>
      <c r="AG134" s="54">
        <f t="shared" si="84"/>
        <v>0</v>
      </c>
      <c r="AH134" s="54">
        <f>IF(P134&lt;4,(60/COUNTIF(P102:P138,3)),0)</f>
        <v>0</v>
      </c>
      <c r="AI134" s="54">
        <f>IF(Q134&lt;3,(60/COUNTIF(Q102:Q138,2)),0)</f>
        <v>0</v>
      </c>
      <c r="AJ134" s="54">
        <f>IF(R134&lt;3,(60/COUNTIF(R102:R138,2)),0)</f>
        <v>6</v>
      </c>
      <c r="AK134" s="54">
        <f>IF(S134&lt;3,(60/COUNTIF(S102:S138,2)),0)</f>
        <v>6</v>
      </c>
      <c r="AL134" s="54">
        <f>IF(T134&lt;3,(60/COUNTIF(T102:T138,2)),0)</f>
        <v>0</v>
      </c>
      <c r="AM134" s="183">
        <f t="shared" ref="AM134:AM197" si="85">SUM(U134:AL134)</f>
        <v>46.285714285714285</v>
      </c>
      <c r="AN134" s="55" t="str">
        <f t="shared" ref="AN134:AN197" si="86">B134</f>
        <v>Torleiv G</v>
      </c>
      <c r="AQ134"/>
    </row>
    <row r="135" spans="1:43">
      <c r="A135" s="17"/>
      <c r="B135" s="18" t="s">
        <v>57</v>
      </c>
      <c r="C135" s="22">
        <v>4</v>
      </c>
      <c r="D135" s="42">
        <v>2</v>
      </c>
      <c r="E135" s="42">
        <v>4</v>
      </c>
      <c r="F135" s="42">
        <v>4</v>
      </c>
      <c r="G135" s="42">
        <v>4</v>
      </c>
      <c r="H135" s="42">
        <v>3</v>
      </c>
      <c r="I135" s="42">
        <v>6</v>
      </c>
      <c r="J135" s="42">
        <v>3</v>
      </c>
      <c r="K135" s="42">
        <v>3</v>
      </c>
      <c r="L135" s="42">
        <v>2</v>
      </c>
      <c r="M135" s="42">
        <v>4</v>
      </c>
      <c r="N135" s="42">
        <v>2</v>
      </c>
      <c r="O135" s="42">
        <v>2</v>
      </c>
      <c r="P135" s="42">
        <v>4</v>
      </c>
      <c r="Q135" s="42">
        <v>3</v>
      </c>
      <c r="R135" s="42">
        <v>3</v>
      </c>
      <c r="S135" s="42">
        <v>3</v>
      </c>
      <c r="T135" s="67">
        <v>3</v>
      </c>
      <c r="U135" s="53">
        <f>IF(C135&lt;3,(60/COUNTIF(C102:C138,2)),0)</f>
        <v>0</v>
      </c>
      <c r="V135" s="54">
        <f>IF(D135&lt;3,(60/COUNTIF(D102:D138,2)),0)</f>
        <v>7.5</v>
      </c>
      <c r="W135" s="54">
        <f>IF(E135&lt;3,(60/COUNTIF(E102:E138,2)),0)</f>
        <v>0</v>
      </c>
      <c r="X135" s="54">
        <f>IF(F135&lt;4,(60/COUNTIF(F102:F138,3)),0)</f>
        <v>0</v>
      </c>
      <c r="Y135" s="54">
        <f t="shared" ref="Y135:AG135" si="87">IF(G135&lt;3,(60/COUNTIF(G102:G138,2)),0)</f>
        <v>0</v>
      </c>
      <c r="Z135" s="54">
        <f t="shared" si="87"/>
        <v>0</v>
      </c>
      <c r="AA135" s="54">
        <f t="shared" si="87"/>
        <v>0</v>
      </c>
      <c r="AB135" s="54">
        <f t="shared" si="87"/>
        <v>0</v>
      </c>
      <c r="AC135" s="54">
        <f t="shared" si="87"/>
        <v>0</v>
      </c>
      <c r="AD135" s="54">
        <f t="shared" si="87"/>
        <v>6</v>
      </c>
      <c r="AE135" s="54">
        <f t="shared" si="87"/>
        <v>0</v>
      </c>
      <c r="AF135" s="54">
        <f t="shared" si="87"/>
        <v>4.615384615384615</v>
      </c>
      <c r="AG135" s="54">
        <f t="shared" si="87"/>
        <v>3.1578947368421053</v>
      </c>
      <c r="AH135" s="54">
        <f>IF(P135&lt;4,(60/COUNTIF(P102:P138,3)),0)</f>
        <v>0</v>
      </c>
      <c r="AI135" s="54">
        <f>IF(Q135&lt;3,(60/COUNTIF(Q102:Q138,2)),0)</f>
        <v>0</v>
      </c>
      <c r="AJ135" s="54">
        <f>IF(R135&lt;3,(60/COUNTIF(R102:R138,2)),0)</f>
        <v>0</v>
      </c>
      <c r="AK135" s="54">
        <f>IF(S135&lt;3,(60/COUNTIF(S102:S138,2)),0)</f>
        <v>0</v>
      </c>
      <c r="AL135" s="54">
        <f>IF(T135&lt;3,(60/COUNTIF(T102:T138,2)),0)</f>
        <v>0</v>
      </c>
      <c r="AM135" s="183">
        <f t="shared" si="85"/>
        <v>21.273279352226719</v>
      </c>
      <c r="AN135" s="55" t="str">
        <f t="shared" si="86"/>
        <v>Uli R</v>
      </c>
      <c r="AQ135"/>
    </row>
    <row r="136" spans="1:43">
      <c r="A136" s="17"/>
      <c r="B136" s="18" t="s">
        <v>22</v>
      </c>
      <c r="C136" s="22">
        <v>4</v>
      </c>
      <c r="D136" s="42">
        <v>4</v>
      </c>
      <c r="E136" s="42">
        <v>4</v>
      </c>
      <c r="F136" s="42">
        <v>3</v>
      </c>
      <c r="G136" s="42">
        <v>4</v>
      </c>
      <c r="H136" s="42">
        <v>2</v>
      </c>
      <c r="I136" s="42">
        <v>4</v>
      </c>
      <c r="J136" s="42">
        <v>4</v>
      </c>
      <c r="K136" s="42">
        <v>3</v>
      </c>
      <c r="L136" s="42">
        <v>3</v>
      </c>
      <c r="M136" s="42">
        <v>3</v>
      </c>
      <c r="N136" s="42">
        <v>2</v>
      </c>
      <c r="O136" s="42">
        <v>3</v>
      </c>
      <c r="P136" s="42">
        <v>3</v>
      </c>
      <c r="Q136" s="42">
        <v>4</v>
      </c>
      <c r="R136" s="42">
        <v>2</v>
      </c>
      <c r="S136" s="42">
        <v>3</v>
      </c>
      <c r="T136" s="67">
        <v>4</v>
      </c>
      <c r="U136" s="53">
        <f>IF(C136&lt;3,(60/COUNTIF(C102:C138,2)),0)</f>
        <v>0</v>
      </c>
      <c r="V136" s="54">
        <f>IF(D136&lt;3,(60/COUNTIF(D102:D138,2)),0)</f>
        <v>0</v>
      </c>
      <c r="W136" s="54">
        <f>IF(E136&lt;3,(60/COUNTIF(E102:E138,2)),0)</f>
        <v>0</v>
      </c>
      <c r="X136" s="54">
        <f>IF(F136&lt;4,(60/COUNTIF(F102:F138,3)),0)</f>
        <v>30</v>
      </c>
      <c r="Y136" s="54">
        <f t="shared" ref="Y136:AG136" si="88">IF(G136&lt;3,(60/COUNTIF(G102:G138,2)),0)</f>
        <v>0</v>
      </c>
      <c r="Z136" s="54">
        <f t="shared" si="88"/>
        <v>4.2857142857142856</v>
      </c>
      <c r="AA136" s="54">
        <f t="shared" si="88"/>
        <v>0</v>
      </c>
      <c r="AB136" s="54">
        <f t="shared" si="88"/>
        <v>0</v>
      </c>
      <c r="AC136" s="54">
        <f t="shared" si="88"/>
        <v>0</v>
      </c>
      <c r="AD136" s="54">
        <f t="shared" si="88"/>
        <v>0</v>
      </c>
      <c r="AE136" s="54">
        <f t="shared" si="88"/>
        <v>0</v>
      </c>
      <c r="AF136" s="54">
        <f t="shared" si="88"/>
        <v>4.615384615384615</v>
      </c>
      <c r="AG136" s="54">
        <f t="shared" si="88"/>
        <v>0</v>
      </c>
      <c r="AH136" s="54">
        <f>IF(P136&lt;4,(60/COUNTIF(P102:P138,3)),0)</f>
        <v>6.666666666666667</v>
      </c>
      <c r="AI136" s="54">
        <f>IF(Q136&lt;3,(60/COUNTIF(Q102:Q138,2)),0)</f>
        <v>0</v>
      </c>
      <c r="AJ136" s="54">
        <f>IF(R136&lt;3,(60/COUNTIF(R102:R138,2)),0)</f>
        <v>6</v>
      </c>
      <c r="AK136" s="54">
        <f>IF(S136&lt;3,(60/COUNTIF(S102:S138,2)),0)</f>
        <v>0</v>
      </c>
      <c r="AL136" s="54">
        <f>IF(T136&lt;3,(60/COUNTIF(T102:T138,2)),0)</f>
        <v>0</v>
      </c>
      <c r="AM136" s="183">
        <f t="shared" si="85"/>
        <v>51.567765567765562</v>
      </c>
      <c r="AN136" s="55" t="str">
        <f t="shared" si="86"/>
        <v>Vegar L</v>
      </c>
      <c r="AQ136"/>
    </row>
    <row r="137" spans="1:43">
      <c r="A137" s="17"/>
      <c r="B137" s="18" t="s">
        <v>29</v>
      </c>
      <c r="C137" s="22">
        <v>3</v>
      </c>
      <c r="D137" s="42">
        <v>3</v>
      </c>
      <c r="E137" s="42">
        <v>3</v>
      </c>
      <c r="F137" s="42">
        <v>4</v>
      </c>
      <c r="G137" s="42">
        <v>3</v>
      </c>
      <c r="H137" s="42">
        <v>2</v>
      </c>
      <c r="I137" s="42">
        <v>3</v>
      </c>
      <c r="J137" s="42">
        <v>4</v>
      </c>
      <c r="K137" s="42">
        <v>3</v>
      </c>
      <c r="L137" s="42">
        <v>4</v>
      </c>
      <c r="M137" s="42">
        <v>4</v>
      </c>
      <c r="N137" s="42">
        <v>2</v>
      </c>
      <c r="O137" s="42">
        <v>2</v>
      </c>
      <c r="P137" s="42">
        <v>4</v>
      </c>
      <c r="Q137" s="42">
        <v>3</v>
      </c>
      <c r="R137" s="42">
        <v>3</v>
      </c>
      <c r="S137" s="42">
        <v>3</v>
      </c>
      <c r="T137" s="67">
        <v>3</v>
      </c>
      <c r="U137" s="53">
        <f>IF(C137&lt;3,(60/COUNTIF(C102:C138,2)),0)</f>
        <v>0</v>
      </c>
      <c r="V137" s="54">
        <f>IF(D137&lt;3,(60/COUNTIF(D102:D138,2)),0)</f>
        <v>0</v>
      </c>
      <c r="W137" s="54">
        <f>IF(E137&lt;3,(60/COUNTIF(E102:E138,2)),0)</f>
        <v>0</v>
      </c>
      <c r="X137" s="54">
        <f>IF(F137&lt;4,(60/COUNTIF(F102:F138,3)),0)</f>
        <v>0</v>
      </c>
      <c r="Y137" s="54">
        <f t="shared" ref="Y137:AG137" si="89">IF(G137&lt;3,(60/COUNTIF(G102:G138,2)),0)</f>
        <v>0</v>
      </c>
      <c r="Z137" s="54">
        <f t="shared" si="89"/>
        <v>4.2857142857142856</v>
      </c>
      <c r="AA137" s="54">
        <f t="shared" si="89"/>
        <v>0</v>
      </c>
      <c r="AB137" s="54">
        <f t="shared" si="89"/>
        <v>0</v>
      </c>
      <c r="AC137" s="54">
        <f t="shared" si="89"/>
        <v>0</v>
      </c>
      <c r="AD137" s="54">
        <f t="shared" si="89"/>
        <v>0</v>
      </c>
      <c r="AE137" s="54">
        <f t="shared" si="89"/>
        <v>0</v>
      </c>
      <c r="AF137" s="54">
        <f t="shared" si="89"/>
        <v>4.615384615384615</v>
      </c>
      <c r="AG137" s="54">
        <f t="shared" si="89"/>
        <v>3.1578947368421053</v>
      </c>
      <c r="AH137" s="54">
        <f>IF(P137&lt;4,(60/COUNTIF(P102:P138,3)),0)</f>
        <v>0</v>
      </c>
      <c r="AI137" s="54">
        <f>IF(Q137&lt;3,(60/COUNTIF(Q102:Q138,2)),0)</f>
        <v>0</v>
      </c>
      <c r="AJ137" s="54">
        <f>IF(R137&lt;3,(60/COUNTIF(R102:R138,2)),0)</f>
        <v>0</v>
      </c>
      <c r="AK137" s="54">
        <f>IF(S137&lt;3,(60/COUNTIF(S102:S138,2)),0)</f>
        <v>0</v>
      </c>
      <c r="AL137" s="54">
        <f>IF(T137&lt;3,(60/COUNTIF(T102:T138,2)),0)</f>
        <v>0</v>
      </c>
      <c r="AM137" s="183">
        <f t="shared" si="85"/>
        <v>12.058993637941008</v>
      </c>
      <c r="AN137" s="55" t="str">
        <f t="shared" si="86"/>
        <v>Yuri Z</v>
      </c>
      <c r="AQ137"/>
    </row>
    <row r="138" spans="1:43">
      <c r="A138" s="17"/>
      <c r="B138" s="18" t="s">
        <v>65</v>
      </c>
      <c r="C138" s="22">
        <v>4</v>
      </c>
      <c r="D138" s="42">
        <v>4</v>
      </c>
      <c r="E138" s="42">
        <v>4</v>
      </c>
      <c r="F138" s="42">
        <v>5</v>
      </c>
      <c r="G138" s="42">
        <v>5</v>
      </c>
      <c r="H138" s="42">
        <v>5</v>
      </c>
      <c r="I138" s="42">
        <v>4</v>
      </c>
      <c r="J138" s="42">
        <v>4</v>
      </c>
      <c r="K138" s="42">
        <v>5</v>
      </c>
      <c r="L138" s="42">
        <v>5</v>
      </c>
      <c r="M138" s="42">
        <v>4</v>
      </c>
      <c r="N138" s="42">
        <v>3</v>
      </c>
      <c r="O138" s="42">
        <v>4</v>
      </c>
      <c r="P138" s="42">
        <v>4</v>
      </c>
      <c r="Q138" s="42">
        <v>4</v>
      </c>
      <c r="R138" s="42">
        <v>4</v>
      </c>
      <c r="S138" s="42">
        <v>2</v>
      </c>
      <c r="T138" s="67">
        <v>6</v>
      </c>
      <c r="U138" s="56">
        <f>IF(C138&lt;3,(60/COUNTIF(C102:C138,2)),0)</f>
        <v>0</v>
      </c>
      <c r="V138" s="57">
        <f>IF(D138&lt;3,(60/COUNTIF(D102:D138,2)),0)</f>
        <v>0</v>
      </c>
      <c r="W138" s="57">
        <f>IF(E138&lt;3,(60/COUNTIF(E102:E138,2)),0)</f>
        <v>0</v>
      </c>
      <c r="X138" s="57">
        <f>IF(F138&lt;4,(60/COUNTIF(F102:F138,3)),0)</f>
        <v>0</v>
      </c>
      <c r="Y138" s="57">
        <f t="shared" ref="Y138:AG138" si="90">IF(G138&lt;3,(60/COUNTIF(G102:G138,2)),0)</f>
        <v>0</v>
      </c>
      <c r="Z138" s="57">
        <f t="shared" si="90"/>
        <v>0</v>
      </c>
      <c r="AA138" s="57">
        <f t="shared" si="90"/>
        <v>0</v>
      </c>
      <c r="AB138" s="57">
        <f t="shared" si="90"/>
        <v>0</v>
      </c>
      <c r="AC138" s="57">
        <f t="shared" si="90"/>
        <v>0</v>
      </c>
      <c r="AD138" s="57">
        <f t="shared" si="90"/>
        <v>0</v>
      </c>
      <c r="AE138" s="57">
        <f t="shared" si="90"/>
        <v>0</v>
      </c>
      <c r="AF138" s="57">
        <f t="shared" si="90"/>
        <v>0</v>
      </c>
      <c r="AG138" s="57">
        <f t="shared" si="90"/>
        <v>0</v>
      </c>
      <c r="AH138" s="57">
        <f>IF(P138&lt;4,(60/COUNTIF(P102:P138,3)),0)</f>
        <v>0</v>
      </c>
      <c r="AI138" s="57">
        <f>IF(Q138&lt;3,(60/COUNTIF(Q102:Q138,2)),0)</f>
        <v>0</v>
      </c>
      <c r="AJ138" s="57">
        <f>IF(R138&lt;3,(60/COUNTIF(R102:R138,2)),0)</f>
        <v>0</v>
      </c>
      <c r="AK138" s="57">
        <f>IF(S138&lt;3,(60/COUNTIF(S102:S138,2)),0)</f>
        <v>6</v>
      </c>
      <c r="AL138" s="57">
        <f>IF(T138&lt;3,(60/COUNTIF(T102:T138,2)),0)</f>
        <v>0</v>
      </c>
      <c r="AM138" s="184">
        <f t="shared" si="85"/>
        <v>6</v>
      </c>
      <c r="AN138" s="58" t="str">
        <f t="shared" si="86"/>
        <v>Øystein R</v>
      </c>
      <c r="AQ138"/>
    </row>
    <row r="139" spans="1:43">
      <c r="A139" s="39">
        <v>39953</v>
      </c>
      <c r="B139" s="15" t="s">
        <v>37</v>
      </c>
      <c r="C139" s="20">
        <v>3</v>
      </c>
      <c r="D139" s="41">
        <v>4</v>
      </c>
      <c r="E139" s="41">
        <v>3</v>
      </c>
      <c r="F139" s="41">
        <v>5</v>
      </c>
      <c r="G139" s="41">
        <v>4</v>
      </c>
      <c r="H139" s="41">
        <v>2</v>
      </c>
      <c r="I139" s="41">
        <v>4</v>
      </c>
      <c r="J139" s="41">
        <v>4</v>
      </c>
      <c r="K139" s="41">
        <v>4</v>
      </c>
      <c r="L139" s="41">
        <v>3</v>
      </c>
      <c r="M139" s="41">
        <v>3</v>
      </c>
      <c r="N139" s="41">
        <v>2</v>
      </c>
      <c r="O139" s="41">
        <v>2</v>
      </c>
      <c r="P139" s="41">
        <v>3</v>
      </c>
      <c r="Q139" s="41">
        <v>4</v>
      </c>
      <c r="R139" s="41">
        <v>4</v>
      </c>
      <c r="S139" s="41">
        <v>3</v>
      </c>
      <c r="T139" s="66">
        <v>5</v>
      </c>
      <c r="U139" s="50">
        <f>IF(C139&lt;3,(60/COUNTIF(C139:C171,2)),0)</f>
        <v>0</v>
      </c>
      <c r="V139" s="51">
        <f>IF(D139&lt;3,(60/COUNTIF(D139:D171,2)),0)</f>
        <v>0</v>
      </c>
      <c r="W139" s="51">
        <f>IF(E139&lt;3,(60/COUNTIF(E139:E171,2)),0)</f>
        <v>0</v>
      </c>
      <c r="X139" s="51">
        <f>IF(F139&lt;4,(60/COUNTIF(F139:F171,3)),0)</f>
        <v>0</v>
      </c>
      <c r="Y139" s="51">
        <f t="shared" ref="Y139:AG139" si="91">IF(G139&lt;3,(60/COUNTIF(G139:G171,2)),0)</f>
        <v>0</v>
      </c>
      <c r="Z139" s="51">
        <f t="shared" si="91"/>
        <v>4.615384615384615</v>
      </c>
      <c r="AA139" s="51">
        <f t="shared" si="91"/>
        <v>0</v>
      </c>
      <c r="AB139" s="51">
        <f t="shared" si="91"/>
        <v>0</v>
      </c>
      <c r="AC139" s="51">
        <f t="shared" si="91"/>
        <v>0</v>
      </c>
      <c r="AD139" s="51">
        <f t="shared" si="91"/>
        <v>0</v>
      </c>
      <c r="AE139" s="51">
        <f t="shared" si="91"/>
        <v>0</v>
      </c>
      <c r="AF139" s="51">
        <f t="shared" si="91"/>
        <v>4.2857142857142856</v>
      </c>
      <c r="AG139" s="51">
        <f t="shared" si="91"/>
        <v>3.3333333333333335</v>
      </c>
      <c r="AH139" s="51">
        <f>IF(P139&lt;4,(60/COUNTIF(P139:P171,3)),0)</f>
        <v>5.4545454545454541</v>
      </c>
      <c r="AI139" s="51">
        <f>IF(Q139&lt;3,(60/COUNTIF(Q139:Q171,2)),0)</f>
        <v>0</v>
      </c>
      <c r="AJ139" s="51">
        <f>IF(R139&lt;3,(60/COUNTIF(R139:R171,2)),0)</f>
        <v>0</v>
      </c>
      <c r="AK139" s="51">
        <f>IF(S139&lt;3,(60/COUNTIF(S139:S171,2)),0)</f>
        <v>0</v>
      </c>
      <c r="AL139" s="51">
        <f>IF(T139&lt;3,(60/COUNTIF(T139:T171,2)),0)</f>
        <v>0</v>
      </c>
      <c r="AM139" s="182">
        <f t="shared" si="85"/>
        <v>17.68897768897769</v>
      </c>
      <c r="AN139" s="52" t="str">
        <f t="shared" si="86"/>
        <v>Anders A</v>
      </c>
      <c r="AQ139"/>
    </row>
    <row r="140" spans="1:43">
      <c r="A140" s="17"/>
      <c r="B140" s="18" t="s">
        <v>11</v>
      </c>
      <c r="C140" s="22">
        <v>4</v>
      </c>
      <c r="D140" s="42">
        <v>3</v>
      </c>
      <c r="E140" s="42">
        <v>3</v>
      </c>
      <c r="F140" s="42">
        <v>4</v>
      </c>
      <c r="G140" s="42">
        <v>3</v>
      </c>
      <c r="H140" s="42">
        <v>3</v>
      </c>
      <c r="I140" s="42">
        <v>4</v>
      </c>
      <c r="J140" s="42">
        <v>2</v>
      </c>
      <c r="K140" s="42">
        <v>4</v>
      </c>
      <c r="L140" s="42">
        <v>3</v>
      </c>
      <c r="M140" s="42">
        <v>4</v>
      </c>
      <c r="N140" s="42">
        <v>2</v>
      </c>
      <c r="O140" s="42">
        <v>2</v>
      </c>
      <c r="P140" s="42">
        <v>3</v>
      </c>
      <c r="Q140" s="42">
        <v>3</v>
      </c>
      <c r="R140" s="42">
        <v>3</v>
      </c>
      <c r="S140" s="42">
        <v>2</v>
      </c>
      <c r="T140" s="67">
        <v>4</v>
      </c>
      <c r="U140" s="53">
        <f>IF(C140&lt;3,(60/COUNTIF(C139:C171,2)),0)</f>
        <v>0</v>
      </c>
      <c r="V140" s="54">
        <f>IF(D140&lt;3,(60/COUNTIF(D139:D171,2)),0)</f>
        <v>0</v>
      </c>
      <c r="W140" s="54">
        <f>IF(E140&lt;3,(60/COUNTIF(E139:E171,2)),0)</f>
        <v>0</v>
      </c>
      <c r="X140" s="54">
        <f>IF(F140&lt;4,(60/COUNTIF(F139:F171,3)),0)</f>
        <v>0</v>
      </c>
      <c r="Y140" s="54">
        <f t="shared" ref="Y140:AG140" si="92">IF(G140&lt;3,(60/COUNTIF(G139:G171,2)),0)</f>
        <v>0</v>
      </c>
      <c r="Z140" s="54">
        <f t="shared" si="92"/>
        <v>0</v>
      </c>
      <c r="AA140" s="54">
        <f t="shared" si="92"/>
        <v>0</v>
      </c>
      <c r="AB140" s="54">
        <f t="shared" si="92"/>
        <v>15</v>
      </c>
      <c r="AC140" s="54">
        <f t="shared" si="92"/>
        <v>0</v>
      </c>
      <c r="AD140" s="54">
        <f t="shared" si="92"/>
        <v>0</v>
      </c>
      <c r="AE140" s="54">
        <f t="shared" si="92"/>
        <v>0</v>
      </c>
      <c r="AF140" s="54">
        <f t="shared" si="92"/>
        <v>4.2857142857142856</v>
      </c>
      <c r="AG140" s="54">
        <f t="shared" si="92"/>
        <v>3.3333333333333335</v>
      </c>
      <c r="AH140" s="54">
        <f>IF(P140&lt;4,(60/COUNTIF(P139:P171,3)),0)</f>
        <v>5.4545454545454541</v>
      </c>
      <c r="AI140" s="54">
        <f>IF(Q140&lt;3,(60/COUNTIF(Q139:Q171,2)),0)</f>
        <v>0</v>
      </c>
      <c r="AJ140" s="54">
        <f>IF(R140&lt;3,(60/COUNTIF(R139:R171,2)),0)</f>
        <v>0</v>
      </c>
      <c r="AK140" s="54">
        <f>IF(S140&lt;3,(60/COUNTIF(S139:S171,2)),0)</f>
        <v>7.5</v>
      </c>
      <c r="AL140" s="54">
        <f>IF(T140&lt;3,(60/COUNTIF(T139:T171,2)),0)</f>
        <v>0</v>
      </c>
      <c r="AM140" s="183">
        <f t="shared" si="85"/>
        <v>35.573593073593074</v>
      </c>
      <c r="AN140" s="55" t="str">
        <f t="shared" si="86"/>
        <v>Anders D</v>
      </c>
      <c r="AQ140"/>
    </row>
    <row r="141" spans="1:43">
      <c r="A141" s="17"/>
      <c r="B141" s="18" t="s">
        <v>10</v>
      </c>
      <c r="C141" s="22">
        <v>3</v>
      </c>
      <c r="D141" s="42">
        <v>3</v>
      </c>
      <c r="E141" s="42">
        <v>4</v>
      </c>
      <c r="F141" s="42">
        <v>5</v>
      </c>
      <c r="G141" s="42">
        <v>3</v>
      </c>
      <c r="H141" s="42">
        <v>3</v>
      </c>
      <c r="I141" s="42">
        <v>4</v>
      </c>
      <c r="J141" s="42">
        <v>4</v>
      </c>
      <c r="K141" s="42">
        <v>4</v>
      </c>
      <c r="L141" s="42">
        <v>3</v>
      </c>
      <c r="M141" s="42">
        <v>3</v>
      </c>
      <c r="N141" s="42">
        <v>3</v>
      </c>
      <c r="O141" s="42">
        <v>3</v>
      </c>
      <c r="P141" s="42">
        <v>3</v>
      </c>
      <c r="Q141" s="42">
        <v>3</v>
      </c>
      <c r="R141" s="42">
        <v>3</v>
      </c>
      <c r="S141" s="42">
        <v>3</v>
      </c>
      <c r="T141" s="67">
        <v>3</v>
      </c>
      <c r="U141" s="53">
        <f>IF(C141&lt;3,(60/COUNTIF(C139:C171,2)),0)</f>
        <v>0</v>
      </c>
      <c r="V141" s="54">
        <f>IF(D141&lt;3,(60/COUNTIF(D139:D171,2)),0)</f>
        <v>0</v>
      </c>
      <c r="W141" s="54">
        <f>IF(E141&lt;3,(60/COUNTIF(E139:E171,2)),0)</f>
        <v>0</v>
      </c>
      <c r="X141" s="54">
        <f>IF(F141&lt;4,(60/COUNTIF(F139:F171,3)),0)</f>
        <v>0</v>
      </c>
      <c r="Y141" s="54">
        <f t="shared" ref="Y141:AG141" si="93">IF(G141&lt;3,(60/COUNTIF(G139:G171,2)),0)</f>
        <v>0</v>
      </c>
      <c r="Z141" s="54">
        <f t="shared" si="93"/>
        <v>0</v>
      </c>
      <c r="AA141" s="54">
        <f t="shared" si="93"/>
        <v>0</v>
      </c>
      <c r="AB141" s="54">
        <f t="shared" si="93"/>
        <v>0</v>
      </c>
      <c r="AC141" s="54">
        <f t="shared" si="93"/>
        <v>0</v>
      </c>
      <c r="AD141" s="54">
        <f t="shared" si="93"/>
        <v>0</v>
      </c>
      <c r="AE141" s="54">
        <f t="shared" si="93"/>
        <v>0</v>
      </c>
      <c r="AF141" s="54">
        <f t="shared" si="93"/>
        <v>0</v>
      </c>
      <c r="AG141" s="54">
        <f t="shared" si="93"/>
        <v>0</v>
      </c>
      <c r="AH141" s="54">
        <f>IF(P141&lt;4,(60/COUNTIF(P139:P171,3)),0)</f>
        <v>5.4545454545454541</v>
      </c>
      <c r="AI141" s="54">
        <f>IF(Q141&lt;3,(60/COUNTIF(Q139:Q171,2)),0)</f>
        <v>0</v>
      </c>
      <c r="AJ141" s="54">
        <f>IF(R141&lt;3,(60/COUNTIF(R139:R171,2)),0)</f>
        <v>0</v>
      </c>
      <c r="AK141" s="54">
        <f>IF(S141&lt;3,(60/COUNTIF(S139:S171,2)),0)</f>
        <v>0</v>
      </c>
      <c r="AL141" s="54">
        <f>IF(T141&lt;3,(60/COUNTIF(T139:T171,2)),0)</f>
        <v>0</v>
      </c>
      <c r="AM141" s="183">
        <f t="shared" si="85"/>
        <v>5.4545454545454541</v>
      </c>
      <c r="AN141" s="55" t="str">
        <f t="shared" si="86"/>
        <v>Arne F</v>
      </c>
      <c r="AQ141"/>
    </row>
    <row r="142" spans="1:43">
      <c r="A142" s="17"/>
      <c r="B142" s="18" t="s">
        <v>69</v>
      </c>
      <c r="C142" s="22">
        <v>4</v>
      </c>
      <c r="D142" s="42">
        <v>3</v>
      </c>
      <c r="E142" s="42">
        <v>4</v>
      </c>
      <c r="F142" s="42">
        <v>4</v>
      </c>
      <c r="G142" s="42">
        <v>4</v>
      </c>
      <c r="H142" s="42">
        <v>3</v>
      </c>
      <c r="I142" s="42">
        <v>4</v>
      </c>
      <c r="J142" s="42">
        <v>3</v>
      </c>
      <c r="K142" s="42">
        <v>3</v>
      </c>
      <c r="L142" s="42">
        <v>2</v>
      </c>
      <c r="M142" s="42">
        <v>2</v>
      </c>
      <c r="N142" s="42">
        <v>3</v>
      </c>
      <c r="O142" s="42">
        <v>3</v>
      </c>
      <c r="P142" s="42">
        <v>3</v>
      </c>
      <c r="Q142" s="42">
        <v>3</v>
      </c>
      <c r="R142" s="42">
        <v>3</v>
      </c>
      <c r="S142" s="42">
        <v>3</v>
      </c>
      <c r="T142" s="67">
        <v>3</v>
      </c>
      <c r="U142" s="53">
        <f>IF(C142&lt;3,(60/COUNTIF(C139:C171,2)),0)</f>
        <v>0</v>
      </c>
      <c r="V142" s="54">
        <f>IF(D142&lt;3,(60/COUNTIF(D139:D171,2)),0)</f>
        <v>0</v>
      </c>
      <c r="W142" s="54">
        <f>IF(E142&lt;3,(60/COUNTIF(E139:E171,2)),0)</f>
        <v>0</v>
      </c>
      <c r="X142" s="54">
        <f>IF(F142&lt;4,(60/COUNTIF(F139:F171,3)),0)</f>
        <v>0</v>
      </c>
      <c r="Y142" s="54">
        <f t="shared" ref="Y142:AG142" si="94">IF(G142&lt;3,(60/COUNTIF(G139:G171,2)),0)</f>
        <v>0</v>
      </c>
      <c r="Z142" s="54">
        <f t="shared" si="94"/>
        <v>0</v>
      </c>
      <c r="AA142" s="54">
        <f t="shared" si="94"/>
        <v>0</v>
      </c>
      <c r="AB142" s="54">
        <f t="shared" si="94"/>
        <v>0</v>
      </c>
      <c r="AC142" s="54">
        <f t="shared" si="94"/>
        <v>0</v>
      </c>
      <c r="AD142" s="54">
        <f t="shared" si="94"/>
        <v>6.666666666666667</v>
      </c>
      <c r="AE142" s="54">
        <f t="shared" si="94"/>
        <v>5</v>
      </c>
      <c r="AF142" s="54">
        <f t="shared" si="94"/>
        <v>0</v>
      </c>
      <c r="AG142" s="54">
        <f t="shared" si="94"/>
        <v>0</v>
      </c>
      <c r="AH142" s="54">
        <f>IF(P142&lt;4,(60/COUNTIF(P139:P171,3)),0)</f>
        <v>5.4545454545454541</v>
      </c>
      <c r="AI142" s="54">
        <f>IF(Q142&lt;3,(60/COUNTIF(Q139:Q171,2)),0)</f>
        <v>0</v>
      </c>
      <c r="AJ142" s="54">
        <f>IF(R142&lt;3,(60/COUNTIF(R139:R171,2)),0)</f>
        <v>0</v>
      </c>
      <c r="AK142" s="54">
        <f>IF(S142&lt;3,(60/COUNTIF(S139:S171,2)),0)</f>
        <v>0</v>
      </c>
      <c r="AL142" s="54">
        <f>IF(T142&lt;3,(60/COUNTIF(T139:T171,2)),0)</f>
        <v>0</v>
      </c>
      <c r="AM142" s="183">
        <f t="shared" si="85"/>
        <v>17.121212121212121</v>
      </c>
      <c r="AN142" s="55" t="str">
        <f t="shared" si="86"/>
        <v>Asgeir S</v>
      </c>
      <c r="AQ142"/>
    </row>
    <row r="143" spans="1:43">
      <c r="A143" s="17"/>
      <c r="B143" s="18" t="s">
        <v>91</v>
      </c>
      <c r="C143" s="22">
        <v>4</v>
      </c>
      <c r="D143" s="42">
        <v>3</v>
      </c>
      <c r="E143" s="42">
        <v>3</v>
      </c>
      <c r="F143" s="42">
        <v>3</v>
      </c>
      <c r="G143" s="42">
        <v>3</v>
      </c>
      <c r="H143" s="42">
        <v>2</v>
      </c>
      <c r="I143" s="42">
        <v>3</v>
      </c>
      <c r="J143" s="42">
        <v>3</v>
      </c>
      <c r="K143" s="42">
        <v>3</v>
      </c>
      <c r="L143" s="42">
        <v>3</v>
      </c>
      <c r="M143" s="42">
        <v>4</v>
      </c>
      <c r="N143" s="42">
        <v>2</v>
      </c>
      <c r="O143" s="42">
        <v>2</v>
      </c>
      <c r="P143" s="42">
        <v>4</v>
      </c>
      <c r="Q143" s="42">
        <v>3</v>
      </c>
      <c r="R143" s="42">
        <v>3</v>
      </c>
      <c r="S143" s="42">
        <v>2</v>
      </c>
      <c r="T143" s="67">
        <v>4</v>
      </c>
      <c r="U143" s="53">
        <f>IF(C143&lt;3,(60/COUNTIF(C139:C171,2)),0)</f>
        <v>0</v>
      </c>
      <c r="V143" s="54">
        <f>IF(D143&lt;3,(60/COUNTIF(D139:D171,2)),0)</f>
        <v>0</v>
      </c>
      <c r="W143" s="54">
        <f>IF(E143&lt;3,(60/COUNTIF(E139:E171,2)),0)</f>
        <v>0</v>
      </c>
      <c r="X143" s="54">
        <f>IF(F143&lt;4,(60/COUNTIF(F139:F171,3)),0)</f>
        <v>15</v>
      </c>
      <c r="Y143" s="54">
        <f t="shared" ref="Y143:AG143" si="95">IF(G143&lt;3,(60/COUNTIF(G139:G171,2)),0)</f>
        <v>0</v>
      </c>
      <c r="Z143" s="54">
        <f t="shared" si="95"/>
        <v>4.615384615384615</v>
      </c>
      <c r="AA143" s="54">
        <f t="shared" si="95"/>
        <v>0</v>
      </c>
      <c r="AB143" s="54">
        <f t="shared" si="95"/>
        <v>0</v>
      </c>
      <c r="AC143" s="54">
        <f t="shared" si="95"/>
        <v>0</v>
      </c>
      <c r="AD143" s="54">
        <f t="shared" si="95"/>
        <v>0</v>
      </c>
      <c r="AE143" s="54">
        <f t="shared" si="95"/>
        <v>0</v>
      </c>
      <c r="AF143" s="54">
        <f t="shared" si="95"/>
        <v>4.2857142857142856</v>
      </c>
      <c r="AG143" s="54">
        <f t="shared" si="95"/>
        <v>3.3333333333333335</v>
      </c>
      <c r="AH143" s="54">
        <f>IF(P143&lt;4,(60/COUNTIF(P139:P171,3)),0)</f>
        <v>0</v>
      </c>
      <c r="AI143" s="54">
        <f>IF(Q143&lt;3,(60/COUNTIF(Q139:Q171,2)),0)</f>
        <v>0</v>
      </c>
      <c r="AJ143" s="54">
        <f>IF(R143&lt;3,(60/COUNTIF(R139:R171,2)),0)</f>
        <v>0</v>
      </c>
      <c r="AK143" s="54">
        <f>IF(S143&lt;3,(60/COUNTIF(S139:S171,2)),0)</f>
        <v>7.5</v>
      </c>
      <c r="AL143" s="54">
        <f>IF(T143&lt;3,(60/COUNTIF(T139:T171,2)),0)</f>
        <v>0</v>
      </c>
      <c r="AM143" s="183">
        <f t="shared" si="85"/>
        <v>34.734432234432234</v>
      </c>
      <c r="AN143" s="55" t="str">
        <f t="shared" si="86"/>
        <v>Carlos Rio</v>
      </c>
      <c r="AQ143"/>
    </row>
    <row r="144" spans="1:43">
      <c r="A144" s="17"/>
      <c r="B144" s="18" t="s">
        <v>7</v>
      </c>
      <c r="C144" s="22">
        <v>3</v>
      </c>
      <c r="D144" s="42">
        <v>3</v>
      </c>
      <c r="E144" s="42">
        <v>3</v>
      </c>
      <c r="F144" s="42">
        <v>4</v>
      </c>
      <c r="G144" s="42">
        <v>3</v>
      </c>
      <c r="H144" s="42">
        <v>2</v>
      </c>
      <c r="I144" s="42">
        <v>4</v>
      </c>
      <c r="J144" s="42">
        <v>3</v>
      </c>
      <c r="K144" s="42">
        <v>3</v>
      </c>
      <c r="L144" s="42">
        <v>2</v>
      </c>
      <c r="M144" s="42">
        <v>3</v>
      </c>
      <c r="N144" s="42">
        <v>3</v>
      </c>
      <c r="O144" s="42">
        <v>3</v>
      </c>
      <c r="P144" s="42">
        <v>4</v>
      </c>
      <c r="Q144" s="42">
        <v>3</v>
      </c>
      <c r="R144" s="42">
        <v>3</v>
      </c>
      <c r="S144" s="42">
        <v>3</v>
      </c>
      <c r="T144" s="67">
        <v>3</v>
      </c>
      <c r="U144" s="53">
        <f>IF(C144&lt;3,(60/COUNTIF(C139:C171,2)),0)</f>
        <v>0</v>
      </c>
      <c r="V144" s="54">
        <f>IF(D144&lt;3,(60/COUNTIF(D139:D171,2)),0)</f>
        <v>0</v>
      </c>
      <c r="W144" s="54">
        <f>IF(E144&lt;3,(60/COUNTIF(E139:E171,2)),0)</f>
        <v>0</v>
      </c>
      <c r="X144" s="54">
        <f>IF(F144&lt;4,(60/COUNTIF(F139:F171,3)),0)</f>
        <v>0</v>
      </c>
      <c r="Y144" s="54">
        <f t="shared" ref="Y144:AG144" si="96">IF(G144&lt;3,(60/COUNTIF(G139:G171,2)),0)</f>
        <v>0</v>
      </c>
      <c r="Z144" s="54">
        <f t="shared" si="96"/>
        <v>4.615384615384615</v>
      </c>
      <c r="AA144" s="54">
        <f t="shared" si="96"/>
        <v>0</v>
      </c>
      <c r="AB144" s="54">
        <f t="shared" si="96"/>
        <v>0</v>
      </c>
      <c r="AC144" s="54">
        <f t="shared" si="96"/>
        <v>0</v>
      </c>
      <c r="AD144" s="54">
        <f t="shared" si="96"/>
        <v>6.666666666666667</v>
      </c>
      <c r="AE144" s="54">
        <f t="shared" si="96"/>
        <v>0</v>
      </c>
      <c r="AF144" s="54">
        <f t="shared" si="96"/>
        <v>0</v>
      </c>
      <c r="AG144" s="54">
        <f t="shared" si="96"/>
        <v>0</v>
      </c>
      <c r="AH144" s="54">
        <f>IF(P144&lt;4,(60/COUNTIF(P139:P171,3)),0)</f>
        <v>0</v>
      </c>
      <c r="AI144" s="54">
        <f>IF(Q144&lt;3,(60/COUNTIF(Q139:Q171,2)),0)</f>
        <v>0</v>
      </c>
      <c r="AJ144" s="54">
        <f>IF(R144&lt;3,(60/COUNTIF(R139:R171,2)),0)</f>
        <v>0</v>
      </c>
      <c r="AK144" s="54">
        <f>IF(S144&lt;3,(60/COUNTIF(S139:S171,2)),0)</f>
        <v>0</v>
      </c>
      <c r="AL144" s="54">
        <f>IF(T144&lt;3,(60/COUNTIF(T139:T171,2)),0)</f>
        <v>0</v>
      </c>
      <c r="AM144" s="183">
        <f t="shared" si="85"/>
        <v>11.282051282051281</v>
      </c>
      <c r="AN144" s="55" t="str">
        <f t="shared" si="86"/>
        <v>Eirik A</v>
      </c>
      <c r="AQ144"/>
    </row>
    <row r="145" spans="1:43">
      <c r="A145" s="17"/>
      <c r="B145" s="18" t="s">
        <v>30</v>
      </c>
      <c r="C145" s="22">
        <v>3</v>
      </c>
      <c r="D145" s="42">
        <v>2</v>
      </c>
      <c r="E145" s="42">
        <v>3</v>
      </c>
      <c r="F145" s="42">
        <v>4</v>
      </c>
      <c r="G145" s="42">
        <v>3</v>
      </c>
      <c r="H145" s="42">
        <v>2</v>
      </c>
      <c r="I145" s="42">
        <v>4</v>
      </c>
      <c r="J145" s="42">
        <v>3</v>
      </c>
      <c r="K145" s="42">
        <v>3</v>
      </c>
      <c r="L145" s="42">
        <v>2</v>
      </c>
      <c r="M145" s="42">
        <v>2</v>
      </c>
      <c r="N145" s="42">
        <v>2</v>
      </c>
      <c r="O145" s="42">
        <v>2</v>
      </c>
      <c r="P145" s="42">
        <v>3</v>
      </c>
      <c r="Q145" s="42">
        <v>3</v>
      </c>
      <c r="R145" s="42">
        <v>2</v>
      </c>
      <c r="S145" s="42">
        <v>2</v>
      </c>
      <c r="T145" s="67">
        <v>3</v>
      </c>
      <c r="U145" s="53">
        <f>IF(C145&lt;3,(60/COUNTIF(C139:C171,2)),0)</f>
        <v>0</v>
      </c>
      <c r="V145" s="54">
        <f>IF(D145&lt;3,(60/COUNTIF(D139:D171,2)),0)</f>
        <v>7.5</v>
      </c>
      <c r="W145" s="54">
        <f>IF(E145&lt;3,(60/COUNTIF(E139:E171,2)),0)</f>
        <v>0</v>
      </c>
      <c r="X145" s="54">
        <f>IF(F145&lt;4,(60/COUNTIF(F139:F171,3)),0)</f>
        <v>0</v>
      </c>
      <c r="Y145" s="54">
        <f t="shared" ref="Y145:AG145" si="97">IF(G145&lt;3,(60/COUNTIF(G139:G171,2)),0)</f>
        <v>0</v>
      </c>
      <c r="Z145" s="54">
        <f t="shared" si="97"/>
        <v>4.615384615384615</v>
      </c>
      <c r="AA145" s="54">
        <f t="shared" si="97"/>
        <v>0</v>
      </c>
      <c r="AB145" s="54">
        <f t="shared" si="97"/>
        <v>0</v>
      </c>
      <c r="AC145" s="54">
        <f t="shared" si="97"/>
        <v>0</v>
      </c>
      <c r="AD145" s="54">
        <f t="shared" si="97"/>
        <v>6.666666666666667</v>
      </c>
      <c r="AE145" s="54">
        <f t="shared" si="97"/>
        <v>5</v>
      </c>
      <c r="AF145" s="54">
        <f t="shared" si="97"/>
        <v>4.2857142857142856</v>
      </c>
      <c r="AG145" s="54">
        <f t="shared" si="97"/>
        <v>3.3333333333333335</v>
      </c>
      <c r="AH145" s="54">
        <f>IF(P145&lt;4,(60/COUNTIF(P139:P171,3)),0)</f>
        <v>5.4545454545454541</v>
      </c>
      <c r="AI145" s="54">
        <f>IF(Q145&lt;3,(60/COUNTIF(Q139:Q171,2)),0)</f>
        <v>0</v>
      </c>
      <c r="AJ145" s="54">
        <f>IF(R145&lt;3,(60/COUNTIF(R139:R171,2)),0)</f>
        <v>8.5714285714285712</v>
      </c>
      <c r="AK145" s="54">
        <f>IF(S145&lt;3,(60/COUNTIF(S139:S171,2)),0)</f>
        <v>7.5</v>
      </c>
      <c r="AL145" s="54">
        <f>IF(T145&lt;3,(60/COUNTIF(T139:T171,2)),0)</f>
        <v>0</v>
      </c>
      <c r="AM145" s="183">
        <f t="shared" si="85"/>
        <v>52.927072927072921</v>
      </c>
      <c r="AN145" s="55" t="str">
        <f t="shared" si="86"/>
        <v>Espen M</v>
      </c>
      <c r="AQ145"/>
    </row>
    <row r="146" spans="1:43">
      <c r="A146" s="17"/>
      <c r="B146" s="18" t="s">
        <v>31</v>
      </c>
      <c r="C146" s="22">
        <v>2</v>
      </c>
      <c r="D146" s="42">
        <v>2</v>
      </c>
      <c r="E146" s="42">
        <v>4</v>
      </c>
      <c r="F146" s="42">
        <v>4</v>
      </c>
      <c r="G146" s="42">
        <v>3</v>
      </c>
      <c r="H146" s="42">
        <v>4</v>
      </c>
      <c r="I146" s="42">
        <v>3</v>
      </c>
      <c r="J146" s="42">
        <v>4</v>
      </c>
      <c r="K146" s="42">
        <v>2</v>
      </c>
      <c r="L146" s="42">
        <v>2</v>
      </c>
      <c r="M146" s="42">
        <v>2</v>
      </c>
      <c r="N146" s="42">
        <v>2</v>
      </c>
      <c r="O146" s="42">
        <v>2</v>
      </c>
      <c r="P146" s="42">
        <v>5</v>
      </c>
      <c r="Q146" s="42">
        <v>3</v>
      </c>
      <c r="R146" s="42">
        <v>2</v>
      </c>
      <c r="S146" s="42">
        <v>2</v>
      </c>
      <c r="T146" s="67">
        <v>3</v>
      </c>
      <c r="U146" s="53">
        <f>IF(C146&lt;3,(60/COUNTIF(C139:C171,2)),0)</f>
        <v>60</v>
      </c>
      <c r="V146" s="54">
        <f>IF(D146&lt;3,(60/COUNTIF(D139:D171,2)),0)</f>
        <v>7.5</v>
      </c>
      <c r="W146" s="54">
        <f>IF(E146&lt;3,(60/COUNTIF(E139:E171,2)),0)</f>
        <v>0</v>
      </c>
      <c r="X146" s="54">
        <f>IF(F146&lt;4,(60/COUNTIF(F139:F171,3)),0)</f>
        <v>0</v>
      </c>
      <c r="Y146" s="54">
        <f t="shared" ref="Y146:AG146" si="98">IF(G146&lt;3,(60/COUNTIF(G139:G171,2)),0)</f>
        <v>0</v>
      </c>
      <c r="Z146" s="54">
        <f t="shared" si="98"/>
        <v>0</v>
      </c>
      <c r="AA146" s="54">
        <f t="shared" si="98"/>
        <v>0</v>
      </c>
      <c r="AB146" s="54">
        <f t="shared" si="98"/>
        <v>0</v>
      </c>
      <c r="AC146" s="54">
        <f t="shared" si="98"/>
        <v>12</v>
      </c>
      <c r="AD146" s="54">
        <f t="shared" si="98"/>
        <v>6.666666666666667</v>
      </c>
      <c r="AE146" s="54">
        <f t="shared" si="98"/>
        <v>5</v>
      </c>
      <c r="AF146" s="54">
        <f t="shared" si="98"/>
        <v>4.2857142857142856</v>
      </c>
      <c r="AG146" s="54">
        <f t="shared" si="98"/>
        <v>3.3333333333333335</v>
      </c>
      <c r="AH146" s="54">
        <f>IF(P146&lt;4,(60/COUNTIF(P139:P171,3)),0)</f>
        <v>0</v>
      </c>
      <c r="AI146" s="54">
        <f>IF(Q146&lt;3,(60/COUNTIF(Q139:Q171,2)),0)</f>
        <v>0</v>
      </c>
      <c r="AJ146" s="54">
        <f>IF(R146&lt;3,(60/COUNTIF(R139:R171,2)),0)</f>
        <v>8.5714285714285712</v>
      </c>
      <c r="AK146" s="54">
        <f>IF(S146&lt;3,(60/COUNTIF(S139:S171,2)),0)</f>
        <v>7.5</v>
      </c>
      <c r="AL146" s="54">
        <f>IF(T146&lt;3,(60/COUNTIF(T139:T171,2)),0)</f>
        <v>0</v>
      </c>
      <c r="AM146" s="183">
        <f t="shared" si="85"/>
        <v>114.85714285714286</v>
      </c>
      <c r="AN146" s="55" t="str">
        <f t="shared" si="86"/>
        <v>Frank W</v>
      </c>
      <c r="AQ146"/>
    </row>
    <row r="147" spans="1:43">
      <c r="A147" s="17"/>
      <c r="B147" s="18" t="s">
        <v>95</v>
      </c>
      <c r="C147" s="22">
        <v>4</v>
      </c>
      <c r="D147" s="42">
        <v>3</v>
      </c>
      <c r="E147" s="42">
        <v>4</v>
      </c>
      <c r="F147" s="42">
        <v>4</v>
      </c>
      <c r="G147" s="42">
        <v>3</v>
      </c>
      <c r="H147" s="42">
        <v>3</v>
      </c>
      <c r="I147" s="42">
        <v>4</v>
      </c>
      <c r="J147" s="42">
        <v>4</v>
      </c>
      <c r="K147" s="42">
        <v>4</v>
      </c>
      <c r="L147" s="42">
        <v>3</v>
      </c>
      <c r="M147" s="42">
        <v>4</v>
      </c>
      <c r="N147" s="42">
        <v>2</v>
      </c>
      <c r="O147" s="42">
        <v>3</v>
      </c>
      <c r="P147" s="42">
        <v>4</v>
      </c>
      <c r="Q147" s="42">
        <v>4</v>
      </c>
      <c r="R147" s="42">
        <v>3</v>
      </c>
      <c r="S147" s="42">
        <v>3</v>
      </c>
      <c r="T147" s="67">
        <v>3</v>
      </c>
      <c r="U147" s="53">
        <f>IF(C147&lt;3,(60/COUNTIF(C139:C171,2)),0)</f>
        <v>0</v>
      </c>
      <c r="V147" s="54">
        <f>IF(D147&lt;3,(60/COUNTIF(D139:D171,2)),0)</f>
        <v>0</v>
      </c>
      <c r="W147" s="54">
        <f>IF(E147&lt;3,(60/COUNTIF(E139:E171,2)),0)</f>
        <v>0</v>
      </c>
      <c r="X147" s="54">
        <f>IF(F147&lt;4,(60/COUNTIF(F139:F171,3)),0)</f>
        <v>0</v>
      </c>
      <c r="Y147" s="54">
        <f t="shared" ref="Y147:AG147" si="99">IF(G147&lt;3,(60/COUNTIF(G139:G171,2)),0)</f>
        <v>0</v>
      </c>
      <c r="Z147" s="54">
        <f t="shared" si="99"/>
        <v>0</v>
      </c>
      <c r="AA147" s="54">
        <f t="shared" si="99"/>
        <v>0</v>
      </c>
      <c r="AB147" s="54">
        <f t="shared" si="99"/>
        <v>0</v>
      </c>
      <c r="AC147" s="54">
        <f t="shared" si="99"/>
        <v>0</v>
      </c>
      <c r="AD147" s="54">
        <f t="shared" si="99"/>
        <v>0</v>
      </c>
      <c r="AE147" s="54">
        <f t="shared" si="99"/>
        <v>0</v>
      </c>
      <c r="AF147" s="54">
        <f t="shared" si="99"/>
        <v>4.2857142857142856</v>
      </c>
      <c r="AG147" s="54">
        <f t="shared" si="99"/>
        <v>0</v>
      </c>
      <c r="AH147" s="54">
        <f>IF(P147&lt;4,(60/COUNTIF(P139:P171,3)),0)</f>
        <v>0</v>
      </c>
      <c r="AI147" s="54">
        <f>IF(Q147&lt;3,(60/COUNTIF(Q139:Q171,2)),0)</f>
        <v>0</v>
      </c>
      <c r="AJ147" s="54">
        <f>IF(R147&lt;3,(60/COUNTIF(R139:R171,2)),0)</f>
        <v>0</v>
      </c>
      <c r="AK147" s="54">
        <f>IF(S147&lt;3,(60/COUNTIF(S139:S171,2)),0)</f>
        <v>0</v>
      </c>
      <c r="AL147" s="54">
        <f>IF(T147&lt;3,(60/COUNTIF(T139:T171,2)),0)</f>
        <v>0</v>
      </c>
      <c r="AM147" s="183">
        <f t="shared" si="85"/>
        <v>4.2857142857142856</v>
      </c>
      <c r="AN147" s="55" t="str">
        <f t="shared" si="86"/>
        <v>Gase H</v>
      </c>
      <c r="AQ147"/>
    </row>
    <row r="148" spans="1:43">
      <c r="A148" s="17"/>
      <c r="B148" s="18" t="s">
        <v>13</v>
      </c>
      <c r="C148" s="22">
        <v>4</v>
      </c>
      <c r="D148" s="42">
        <v>3</v>
      </c>
      <c r="E148" s="42">
        <v>4</v>
      </c>
      <c r="F148" s="42">
        <v>3</v>
      </c>
      <c r="G148" s="42">
        <v>3</v>
      </c>
      <c r="H148" s="42">
        <v>3</v>
      </c>
      <c r="I148" s="42">
        <v>3</v>
      </c>
      <c r="J148" s="42">
        <v>5</v>
      </c>
      <c r="K148" s="42">
        <v>4</v>
      </c>
      <c r="L148" s="42">
        <v>2</v>
      </c>
      <c r="M148" s="42">
        <v>2</v>
      </c>
      <c r="N148" s="42">
        <v>3</v>
      </c>
      <c r="O148" s="42">
        <v>2</v>
      </c>
      <c r="P148" s="42">
        <v>3</v>
      </c>
      <c r="Q148" s="42">
        <v>2</v>
      </c>
      <c r="R148" s="42">
        <v>5</v>
      </c>
      <c r="S148" s="42">
        <v>2</v>
      </c>
      <c r="T148" s="67">
        <v>3</v>
      </c>
      <c r="U148" s="53">
        <f>IF(C148&lt;3,(60/COUNTIF(C139:C171,2)),0)</f>
        <v>0</v>
      </c>
      <c r="V148" s="54">
        <f>IF(D148&lt;3,(60/COUNTIF(D139:D171,2)),0)</f>
        <v>0</v>
      </c>
      <c r="W148" s="54">
        <f>IF(E148&lt;3,(60/COUNTIF(E139:E171,2)),0)</f>
        <v>0</v>
      </c>
      <c r="X148" s="54">
        <f>IF(F148&lt;4,(60/COUNTIF(F139:F171,3)),0)</f>
        <v>15</v>
      </c>
      <c r="Y148" s="54">
        <f t="shared" ref="Y148:AG148" si="100">IF(G148&lt;3,(60/COUNTIF(G139:G171,2)),0)</f>
        <v>0</v>
      </c>
      <c r="Z148" s="54">
        <f t="shared" si="100"/>
        <v>0</v>
      </c>
      <c r="AA148" s="54">
        <f t="shared" si="100"/>
        <v>0</v>
      </c>
      <c r="AB148" s="54">
        <f t="shared" si="100"/>
        <v>0</v>
      </c>
      <c r="AC148" s="54">
        <f t="shared" si="100"/>
        <v>0</v>
      </c>
      <c r="AD148" s="54">
        <f t="shared" si="100"/>
        <v>6.666666666666667</v>
      </c>
      <c r="AE148" s="54">
        <f t="shared" si="100"/>
        <v>5</v>
      </c>
      <c r="AF148" s="54">
        <f t="shared" si="100"/>
        <v>0</v>
      </c>
      <c r="AG148" s="54">
        <f t="shared" si="100"/>
        <v>3.3333333333333335</v>
      </c>
      <c r="AH148" s="54">
        <f>IF(P148&lt;4,(60/COUNTIF(P139:P171,3)),0)</f>
        <v>5.4545454545454541</v>
      </c>
      <c r="AI148" s="54">
        <f>IF(Q148&lt;3,(60/COUNTIF(Q139:Q171,2)),0)</f>
        <v>60</v>
      </c>
      <c r="AJ148" s="54">
        <f>IF(R148&lt;3,(60/COUNTIF(R139:R171,2)),0)</f>
        <v>0</v>
      </c>
      <c r="AK148" s="54">
        <f>IF(S148&lt;3,(60/COUNTIF(S139:S171,2)),0)</f>
        <v>7.5</v>
      </c>
      <c r="AL148" s="54">
        <f>IF(T148&lt;3,(60/COUNTIF(T139:T171,2)),0)</f>
        <v>0</v>
      </c>
      <c r="AM148" s="183">
        <f t="shared" si="85"/>
        <v>102.95454545454545</v>
      </c>
      <c r="AN148" s="55" t="str">
        <f t="shared" si="86"/>
        <v>Gunnar A</v>
      </c>
      <c r="AQ148"/>
    </row>
    <row r="149" spans="1:43">
      <c r="A149" s="17"/>
      <c r="B149" s="18" t="s">
        <v>41</v>
      </c>
      <c r="C149" s="22">
        <v>5</v>
      </c>
      <c r="D149" s="42">
        <v>4</v>
      </c>
      <c r="E149" s="42">
        <v>4</v>
      </c>
      <c r="F149" s="42">
        <v>4</v>
      </c>
      <c r="G149" s="42">
        <v>4</v>
      </c>
      <c r="H149" s="42">
        <v>3</v>
      </c>
      <c r="I149" s="42">
        <v>9</v>
      </c>
      <c r="J149" s="42">
        <v>4</v>
      </c>
      <c r="K149" s="42">
        <v>3</v>
      </c>
      <c r="L149" s="42">
        <v>4</v>
      </c>
      <c r="M149" s="42">
        <v>4</v>
      </c>
      <c r="N149" s="42">
        <v>5</v>
      </c>
      <c r="O149" s="42">
        <v>3</v>
      </c>
      <c r="P149" s="42">
        <v>4</v>
      </c>
      <c r="Q149" s="42">
        <v>3</v>
      </c>
      <c r="R149" s="42">
        <v>4</v>
      </c>
      <c r="S149" s="42">
        <v>3</v>
      </c>
      <c r="T149" s="67">
        <v>4</v>
      </c>
      <c r="U149" s="53">
        <f>IF(C149&lt;3,(60/COUNTIF(C139:C171,2)),0)</f>
        <v>0</v>
      </c>
      <c r="V149" s="54">
        <f>IF(D149&lt;3,(60/COUNTIF(D139:D171,2)),0)</f>
        <v>0</v>
      </c>
      <c r="W149" s="54">
        <f>IF(E149&lt;3,(60/COUNTIF(E139:E171,2)),0)</f>
        <v>0</v>
      </c>
      <c r="X149" s="54">
        <f>IF(F149&lt;4,(60/COUNTIF(F139:F171,3)),0)</f>
        <v>0</v>
      </c>
      <c r="Y149" s="54">
        <f t="shared" ref="Y149:AG149" si="101">IF(G149&lt;3,(60/COUNTIF(G139:G171,2)),0)</f>
        <v>0</v>
      </c>
      <c r="Z149" s="54">
        <f t="shared" si="101"/>
        <v>0</v>
      </c>
      <c r="AA149" s="54">
        <f t="shared" si="101"/>
        <v>0</v>
      </c>
      <c r="AB149" s="54">
        <f t="shared" si="101"/>
        <v>0</v>
      </c>
      <c r="AC149" s="54">
        <f t="shared" si="101"/>
        <v>0</v>
      </c>
      <c r="AD149" s="54">
        <f t="shared" si="101"/>
        <v>0</v>
      </c>
      <c r="AE149" s="54">
        <f t="shared" si="101"/>
        <v>0</v>
      </c>
      <c r="AF149" s="54">
        <f t="shared" si="101"/>
        <v>0</v>
      </c>
      <c r="AG149" s="54">
        <f t="shared" si="101"/>
        <v>0</v>
      </c>
      <c r="AH149" s="54">
        <f>IF(P149&lt;4,(60/COUNTIF(P139:P171,3)),0)</f>
        <v>0</v>
      </c>
      <c r="AI149" s="54">
        <f>IF(Q149&lt;3,(60/COUNTIF(Q139:Q171,2)),0)</f>
        <v>0</v>
      </c>
      <c r="AJ149" s="54">
        <f>IF(R149&lt;3,(60/COUNTIF(R139:R171,2)),0)</f>
        <v>0</v>
      </c>
      <c r="AK149" s="54">
        <f>IF(S149&lt;3,(60/COUNTIF(S139:S171,2)),0)</f>
        <v>0</v>
      </c>
      <c r="AL149" s="54">
        <f>IF(T149&lt;3,(60/COUNTIF(T139:T171,2)),0)</f>
        <v>0</v>
      </c>
      <c r="AM149" s="183">
        <f t="shared" si="85"/>
        <v>0</v>
      </c>
      <c r="AN149" s="55" t="str">
        <f t="shared" si="86"/>
        <v>Isak</v>
      </c>
      <c r="AQ149"/>
    </row>
    <row r="150" spans="1:43">
      <c r="A150" s="17"/>
      <c r="B150" s="18" t="s">
        <v>38</v>
      </c>
      <c r="C150" s="22">
        <v>4</v>
      </c>
      <c r="D150" s="42">
        <v>3</v>
      </c>
      <c r="E150" s="42">
        <v>5</v>
      </c>
      <c r="F150" s="42">
        <v>4</v>
      </c>
      <c r="G150" s="42">
        <v>4</v>
      </c>
      <c r="H150" s="42">
        <v>3</v>
      </c>
      <c r="I150" s="42">
        <v>4</v>
      </c>
      <c r="J150" s="42">
        <v>3</v>
      </c>
      <c r="K150" s="42">
        <v>3</v>
      </c>
      <c r="L150" s="42">
        <v>4</v>
      </c>
      <c r="M150" s="42">
        <v>3</v>
      </c>
      <c r="N150" s="42">
        <v>2</v>
      </c>
      <c r="O150" s="42">
        <v>2</v>
      </c>
      <c r="P150" s="42">
        <v>5</v>
      </c>
      <c r="Q150" s="42">
        <v>4</v>
      </c>
      <c r="R150" s="42">
        <v>4</v>
      </c>
      <c r="S150" s="42">
        <v>5</v>
      </c>
      <c r="T150" s="67">
        <v>4</v>
      </c>
      <c r="U150" s="53">
        <f>IF(C150&lt;3,(60/COUNTIF(C139:C171,2)),0)</f>
        <v>0</v>
      </c>
      <c r="V150" s="54">
        <f>IF(D150&lt;3,(60/COUNTIF(D139:D171,2)),0)</f>
        <v>0</v>
      </c>
      <c r="W150" s="54">
        <f>IF(E150&lt;3,(60/COUNTIF(E139:E171,2)),0)</f>
        <v>0</v>
      </c>
      <c r="X150" s="54">
        <f>IF(F150&lt;4,(60/COUNTIF(F139:F171,3)),0)</f>
        <v>0</v>
      </c>
      <c r="Y150" s="54">
        <f t="shared" ref="Y150:AG150" si="102">IF(G150&lt;3,(60/COUNTIF(G139:G171,2)),0)</f>
        <v>0</v>
      </c>
      <c r="Z150" s="54">
        <f t="shared" si="102"/>
        <v>0</v>
      </c>
      <c r="AA150" s="54">
        <f t="shared" si="102"/>
        <v>0</v>
      </c>
      <c r="AB150" s="54">
        <f t="shared" si="102"/>
        <v>0</v>
      </c>
      <c r="AC150" s="54">
        <f t="shared" si="102"/>
        <v>0</v>
      </c>
      <c r="AD150" s="54">
        <f t="shared" si="102"/>
        <v>0</v>
      </c>
      <c r="AE150" s="54">
        <f t="shared" si="102"/>
        <v>0</v>
      </c>
      <c r="AF150" s="54">
        <f t="shared" si="102"/>
        <v>4.2857142857142856</v>
      </c>
      <c r="AG150" s="54">
        <f t="shared" si="102"/>
        <v>3.3333333333333335</v>
      </c>
      <c r="AH150" s="54">
        <f>IF(P150&lt;4,(60/COUNTIF(P139:P171,3)),0)</f>
        <v>0</v>
      </c>
      <c r="AI150" s="54">
        <f>IF(Q150&lt;3,(60/COUNTIF(Q139:Q171,2)),0)</f>
        <v>0</v>
      </c>
      <c r="AJ150" s="54">
        <f>IF(R150&lt;3,(60/COUNTIF(R139:R171,2)),0)</f>
        <v>0</v>
      </c>
      <c r="AK150" s="54">
        <f>IF(S150&lt;3,(60/COUNTIF(S139:S171,2)),0)</f>
        <v>0</v>
      </c>
      <c r="AL150" s="54">
        <f>IF(T150&lt;3,(60/COUNTIF(T139:T171,2)),0)</f>
        <v>0</v>
      </c>
      <c r="AM150" s="183">
        <f t="shared" si="85"/>
        <v>7.6190476190476186</v>
      </c>
      <c r="AN150" s="55" t="str">
        <f t="shared" si="86"/>
        <v>Kim B</v>
      </c>
      <c r="AQ150"/>
    </row>
    <row r="151" spans="1:43">
      <c r="A151" s="17"/>
      <c r="B151" s="18" t="s">
        <v>94</v>
      </c>
      <c r="C151" s="22">
        <v>4</v>
      </c>
      <c r="D151" s="42">
        <v>3</v>
      </c>
      <c r="E151" s="42">
        <v>4</v>
      </c>
      <c r="F151" s="42">
        <v>5</v>
      </c>
      <c r="G151" s="42">
        <v>3</v>
      </c>
      <c r="H151" s="42">
        <v>5</v>
      </c>
      <c r="I151" s="42">
        <v>4</v>
      </c>
      <c r="J151" s="42">
        <v>3</v>
      </c>
      <c r="K151" s="42">
        <v>2</v>
      </c>
      <c r="L151" s="42">
        <v>3</v>
      </c>
      <c r="M151" s="42">
        <v>4</v>
      </c>
      <c r="N151" s="42">
        <v>2</v>
      </c>
      <c r="O151" s="42">
        <v>3</v>
      </c>
      <c r="P151" s="42">
        <v>3</v>
      </c>
      <c r="Q151" s="42">
        <v>3</v>
      </c>
      <c r="R151" s="42">
        <v>4</v>
      </c>
      <c r="S151" s="42">
        <v>3</v>
      </c>
      <c r="T151" s="67">
        <v>4</v>
      </c>
      <c r="U151" s="53">
        <f>IF(C151&lt;3,(60/COUNTIF(C139:C171,2)),0)</f>
        <v>0</v>
      </c>
      <c r="V151" s="54">
        <f>IF(D151&lt;3,(60/COUNTIF(D139:D171,2)),0)</f>
        <v>0</v>
      </c>
      <c r="W151" s="54">
        <f>IF(E151&lt;3,(60/COUNTIF(E139:E171,2)),0)</f>
        <v>0</v>
      </c>
      <c r="X151" s="54">
        <f>IF(F151&lt;4,(60/COUNTIF(F139:F171,3)),0)</f>
        <v>0</v>
      </c>
      <c r="Y151" s="54">
        <f t="shared" ref="Y151:AG151" si="103">IF(G151&lt;3,(60/COUNTIF(G139:G171,2)),0)</f>
        <v>0</v>
      </c>
      <c r="Z151" s="54">
        <f t="shared" si="103"/>
        <v>0</v>
      </c>
      <c r="AA151" s="54">
        <f t="shared" si="103"/>
        <v>0</v>
      </c>
      <c r="AB151" s="54">
        <f t="shared" si="103"/>
        <v>0</v>
      </c>
      <c r="AC151" s="54">
        <f t="shared" si="103"/>
        <v>12</v>
      </c>
      <c r="AD151" s="54">
        <f t="shared" si="103"/>
        <v>0</v>
      </c>
      <c r="AE151" s="54">
        <f t="shared" si="103"/>
        <v>0</v>
      </c>
      <c r="AF151" s="54">
        <f t="shared" si="103"/>
        <v>4.2857142857142856</v>
      </c>
      <c r="AG151" s="54">
        <f t="shared" si="103"/>
        <v>0</v>
      </c>
      <c r="AH151" s="54">
        <f>IF(P151&lt;4,(60/COUNTIF(P139:P171,3)),0)</f>
        <v>5.4545454545454541</v>
      </c>
      <c r="AI151" s="54">
        <f>IF(Q151&lt;3,(60/COUNTIF(Q139:Q171,2)),0)</f>
        <v>0</v>
      </c>
      <c r="AJ151" s="54">
        <f>IF(R151&lt;3,(60/COUNTIF(R139:R171,2)),0)</f>
        <v>0</v>
      </c>
      <c r="AK151" s="54">
        <f>IF(S151&lt;3,(60/COUNTIF(S139:S171,2)),0)</f>
        <v>0</v>
      </c>
      <c r="AL151" s="54">
        <f>IF(T151&lt;3,(60/COUNTIF(T139:T171,2)),0)</f>
        <v>0</v>
      </c>
      <c r="AM151" s="183">
        <f t="shared" si="85"/>
        <v>21.740259740259738</v>
      </c>
      <c r="AN151" s="55" t="str">
        <f t="shared" si="86"/>
        <v>Kjetil Gryt</v>
      </c>
      <c r="AQ151"/>
    </row>
    <row r="152" spans="1:43">
      <c r="A152" s="17"/>
      <c r="B152" s="18" t="s">
        <v>96</v>
      </c>
      <c r="C152" s="22">
        <v>4</v>
      </c>
      <c r="D152" s="42">
        <v>3</v>
      </c>
      <c r="E152" s="42">
        <v>4</v>
      </c>
      <c r="F152" s="42">
        <v>4</v>
      </c>
      <c r="G152" s="42">
        <v>3</v>
      </c>
      <c r="H152" s="42">
        <v>2</v>
      </c>
      <c r="I152" s="42">
        <v>6</v>
      </c>
      <c r="J152" s="42">
        <v>4</v>
      </c>
      <c r="K152" s="42">
        <v>3</v>
      </c>
      <c r="L152" s="42">
        <v>2</v>
      </c>
      <c r="M152" s="42">
        <v>3</v>
      </c>
      <c r="N152" s="42">
        <v>2</v>
      </c>
      <c r="O152" s="42">
        <v>3</v>
      </c>
      <c r="P152" s="42">
        <v>3</v>
      </c>
      <c r="Q152" s="42">
        <v>4</v>
      </c>
      <c r="R152" s="42">
        <v>4</v>
      </c>
      <c r="S152" s="42">
        <v>4</v>
      </c>
      <c r="T152" s="67">
        <v>5</v>
      </c>
      <c r="U152" s="53">
        <f>IF(C152&lt;3,(60/COUNTIF(C139:C171,2)),0)</f>
        <v>0</v>
      </c>
      <c r="V152" s="54">
        <f>IF(D152&lt;3,(60/COUNTIF(D139:D171,2)),0)</f>
        <v>0</v>
      </c>
      <c r="W152" s="54">
        <f>IF(E152&lt;3,(60/COUNTIF(E139:E171,2)),0)</f>
        <v>0</v>
      </c>
      <c r="X152" s="54">
        <f>IF(F152&lt;4,(60/COUNTIF(F139:F171,3)),0)</f>
        <v>0</v>
      </c>
      <c r="Y152" s="54">
        <f t="shared" ref="Y152:AG152" si="104">IF(G152&lt;3,(60/COUNTIF(G139:G171,2)),0)</f>
        <v>0</v>
      </c>
      <c r="Z152" s="54">
        <f t="shared" si="104"/>
        <v>4.615384615384615</v>
      </c>
      <c r="AA152" s="54">
        <f t="shared" si="104"/>
        <v>0</v>
      </c>
      <c r="AB152" s="54">
        <f t="shared" si="104"/>
        <v>0</v>
      </c>
      <c r="AC152" s="54">
        <f t="shared" si="104"/>
        <v>0</v>
      </c>
      <c r="AD152" s="54">
        <f t="shared" si="104"/>
        <v>6.666666666666667</v>
      </c>
      <c r="AE152" s="54">
        <f t="shared" si="104"/>
        <v>0</v>
      </c>
      <c r="AF152" s="54">
        <f t="shared" si="104"/>
        <v>4.2857142857142856</v>
      </c>
      <c r="AG152" s="54">
        <f t="shared" si="104"/>
        <v>0</v>
      </c>
      <c r="AH152" s="54">
        <f>IF(P152&lt;4,(60/COUNTIF(P139:P171,3)),0)</f>
        <v>5.4545454545454541</v>
      </c>
      <c r="AI152" s="54">
        <f>IF(Q152&lt;3,(60/COUNTIF(Q139:Q171,2)),0)</f>
        <v>0</v>
      </c>
      <c r="AJ152" s="54">
        <f>IF(R152&lt;3,(60/COUNTIF(R139:R171,2)),0)</f>
        <v>0</v>
      </c>
      <c r="AK152" s="54">
        <f>IF(S152&lt;3,(60/COUNTIF(S139:S171,2)),0)</f>
        <v>0</v>
      </c>
      <c r="AL152" s="54">
        <f>IF(T152&lt;3,(60/COUNTIF(T139:T171,2)),0)</f>
        <v>0</v>
      </c>
      <c r="AM152" s="183">
        <f t="shared" si="85"/>
        <v>21.022311022311019</v>
      </c>
      <c r="AN152" s="55" t="str">
        <f t="shared" si="86"/>
        <v>Kristian Gryt</v>
      </c>
      <c r="AQ152"/>
    </row>
    <row r="153" spans="1:43">
      <c r="A153" s="17"/>
      <c r="B153" s="18" t="s">
        <v>33</v>
      </c>
      <c r="C153" s="22">
        <v>5</v>
      </c>
      <c r="D153" s="42">
        <v>2</v>
      </c>
      <c r="E153" s="42">
        <v>4</v>
      </c>
      <c r="F153" s="42">
        <v>6</v>
      </c>
      <c r="G153" s="42">
        <v>4</v>
      </c>
      <c r="H153" s="42">
        <v>3</v>
      </c>
      <c r="I153" s="42">
        <v>5</v>
      </c>
      <c r="J153" s="42">
        <v>3</v>
      </c>
      <c r="K153" s="42">
        <v>3</v>
      </c>
      <c r="L153" s="42">
        <v>3</v>
      </c>
      <c r="M153" s="42">
        <v>3</v>
      </c>
      <c r="N153" s="42">
        <v>3</v>
      </c>
      <c r="O153" s="42">
        <v>2</v>
      </c>
      <c r="P153" s="42">
        <v>4</v>
      </c>
      <c r="Q153" s="42">
        <v>3</v>
      </c>
      <c r="R153" s="42">
        <v>3</v>
      </c>
      <c r="S153" s="42">
        <v>2</v>
      </c>
      <c r="T153" s="67">
        <v>2</v>
      </c>
      <c r="U153" s="53">
        <f>IF(C153&lt;3,(60/COUNTIF(C139:C171,2)),0)</f>
        <v>0</v>
      </c>
      <c r="V153" s="54">
        <f>IF(D153&lt;3,(60/COUNTIF(D139:D171,2)),0)</f>
        <v>7.5</v>
      </c>
      <c r="W153" s="54">
        <f>IF(E153&lt;3,(60/COUNTIF(E139:E171,2)),0)</f>
        <v>0</v>
      </c>
      <c r="X153" s="54">
        <f>IF(F153&lt;4,(60/COUNTIF(F139:F171,3)),0)</f>
        <v>0</v>
      </c>
      <c r="Y153" s="54">
        <f t="shared" ref="Y153:AG153" si="105">IF(G153&lt;3,(60/COUNTIF(G139:G171,2)),0)</f>
        <v>0</v>
      </c>
      <c r="Z153" s="54">
        <f t="shared" si="105"/>
        <v>0</v>
      </c>
      <c r="AA153" s="54">
        <f t="shared" si="105"/>
        <v>0</v>
      </c>
      <c r="AB153" s="54">
        <f t="shared" si="105"/>
        <v>0</v>
      </c>
      <c r="AC153" s="54">
        <f t="shared" si="105"/>
        <v>0</v>
      </c>
      <c r="AD153" s="54">
        <f t="shared" si="105"/>
        <v>0</v>
      </c>
      <c r="AE153" s="54">
        <f t="shared" si="105"/>
        <v>0</v>
      </c>
      <c r="AF153" s="54">
        <f t="shared" si="105"/>
        <v>0</v>
      </c>
      <c r="AG153" s="54">
        <f t="shared" si="105"/>
        <v>3.3333333333333335</v>
      </c>
      <c r="AH153" s="54">
        <f>IF(P153&lt;4,(60/COUNTIF(P139:P171,3)),0)</f>
        <v>0</v>
      </c>
      <c r="AI153" s="54">
        <f>IF(Q153&lt;3,(60/COUNTIF(Q139:Q171,2)),0)</f>
        <v>0</v>
      </c>
      <c r="AJ153" s="54">
        <f>IF(R153&lt;3,(60/COUNTIF(R139:R171,2)),0)</f>
        <v>0</v>
      </c>
      <c r="AK153" s="54">
        <f>IF(S153&lt;3,(60/COUNTIF(S139:S171,2)),0)</f>
        <v>7.5</v>
      </c>
      <c r="AL153" s="54">
        <f>IF(T153&lt;3,(60/COUNTIF(T139:T171,2)),0)</f>
        <v>15</v>
      </c>
      <c r="AM153" s="183">
        <f t="shared" si="85"/>
        <v>33.333333333333336</v>
      </c>
      <c r="AN153" s="55" t="str">
        <f t="shared" si="86"/>
        <v>Lars S</v>
      </c>
      <c r="AQ153"/>
    </row>
    <row r="154" spans="1:43">
      <c r="A154" s="17"/>
      <c r="B154" s="18" t="s">
        <v>16</v>
      </c>
      <c r="C154" s="22">
        <v>3</v>
      </c>
      <c r="D154" s="42">
        <v>3</v>
      </c>
      <c r="E154" s="42">
        <v>5</v>
      </c>
      <c r="F154" s="42">
        <v>5</v>
      </c>
      <c r="G154" s="42">
        <v>4</v>
      </c>
      <c r="H154" s="42">
        <v>2</v>
      </c>
      <c r="I154" s="42">
        <v>4</v>
      </c>
      <c r="J154" s="42">
        <v>4</v>
      </c>
      <c r="K154" s="42">
        <v>4</v>
      </c>
      <c r="L154" s="42">
        <v>3</v>
      </c>
      <c r="M154" s="42">
        <v>4</v>
      </c>
      <c r="N154" s="42">
        <v>3</v>
      </c>
      <c r="O154" s="42">
        <v>3</v>
      </c>
      <c r="P154" s="42">
        <v>4</v>
      </c>
      <c r="Q154" s="42">
        <v>4</v>
      </c>
      <c r="R154" s="42">
        <v>3</v>
      </c>
      <c r="S154" s="42">
        <v>3</v>
      </c>
      <c r="T154" s="67">
        <v>4</v>
      </c>
      <c r="U154" s="53">
        <f>IF(C154&lt;3,(60/COUNTIF(C139:C171,2)),0)</f>
        <v>0</v>
      </c>
      <c r="V154" s="54">
        <f>IF(D154&lt;3,(60/COUNTIF(D139:D171,2)),0)</f>
        <v>0</v>
      </c>
      <c r="W154" s="54">
        <f>IF(E154&lt;3,(60/COUNTIF(E139:E171,2)),0)</f>
        <v>0</v>
      </c>
      <c r="X154" s="54">
        <f>IF(F154&lt;4,(60/COUNTIF(F139:F171,3)),0)</f>
        <v>0</v>
      </c>
      <c r="Y154" s="54">
        <f t="shared" ref="Y154:AG154" si="106">IF(G154&lt;3,(60/COUNTIF(G139:G171,2)),0)</f>
        <v>0</v>
      </c>
      <c r="Z154" s="54">
        <f t="shared" si="106"/>
        <v>4.615384615384615</v>
      </c>
      <c r="AA154" s="54">
        <f t="shared" si="106"/>
        <v>0</v>
      </c>
      <c r="AB154" s="54">
        <f t="shared" si="106"/>
        <v>0</v>
      </c>
      <c r="AC154" s="54">
        <f t="shared" si="106"/>
        <v>0</v>
      </c>
      <c r="AD154" s="54">
        <f t="shared" si="106"/>
        <v>0</v>
      </c>
      <c r="AE154" s="54">
        <f t="shared" si="106"/>
        <v>0</v>
      </c>
      <c r="AF154" s="54">
        <f t="shared" si="106"/>
        <v>0</v>
      </c>
      <c r="AG154" s="54">
        <f t="shared" si="106"/>
        <v>0</v>
      </c>
      <c r="AH154" s="54">
        <f>IF(P154&lt;4,(60/COUNTIF(P139:P171,3)),0)</f>
        <v>0</v>
      </c>
      <c r="AI154" s="54">
        <f>IF(Q154&lt;3,(60/COUNTIF(Q139:Q171,2)),0)</f>
        <v>0</v>
      </c>
      <c r="AJ154" s="54">
        <f>IF(R154&lt;3,(60/COUNTIF(R139:R171,2)),0)</f>
        <v>0</v>
      </c>
      <c r="AK154" s="54">
        <f>IF(S154&lt;3,(60/COUNTIF(S139:S171,2)),0)</f>
        <v>0</v>
      </c>
      <c r="AL154" s="54">
        <f>IF(T154&lt;3,(60/COUNTIF(T139:T171,2)),0)</f>
        <v>0</v>
      </c>
      <c r="AM154" s="183">
        <f t="shared" si="85"/>
        <v>4.615384615384615</v>
      </c>
      <c r="AN154" s="55" t="str">
        <f t="shared" si="86"/>
        <v>Lasse B</v>
      </c>
      <c r="AQ154"/>
    </row>
    <row r="155" spans="1:43">
      <c r="A155" s="17"/>
      <c r="B155" s="18" t="s">
        <v>46</v>
      </c>
      <c r="C155" s="22">
        <v>4</v>
      </c>
      <c r="D155" s="42">
        <v>3</v>
      </c>
      <c r="E155" s="42">
        <v>4</v>
      </c>
      <c r="F155" s="42">
        <v>4</v>
      </c>
      <c r="G155" s="42">
        <v>3</v>
      </c>
      <c r="H155" s="42">
        <v>2</v>
      </c>
      <c r="I155" s="42">
        <v>4</v>
      </c>
      <c r="J155" s="42">
        <v>3</v>
      </c>
      <c r="K155" s="42">
        <v>3</v>
      </c>
      <c r="L155" s="42">
        <v>3</v>
      </c>
      <c r="M155" s="42">
        <v>4</v>
      </c>
      <c r="N155" s="42">
        <v>3</v>
      </c>
      <c r="O155" s="42">
        <v>4</v>
      </c>
      <c r="P155" s="42">
        <v>4</v>
      </c>
      <c r="Q155" s="42">
        <v>4</v>
      </c>
      <c r="R155" s="42">
        <v>3</v>
      </c>
      <c r="S155" s="42">
        <v>2</v>
      </c>
      <c r="T155" s="67">
        <v>2</v>
      </c>
      <c r="U155" s="53">
        <f>IF(C155&lt;3,(60/COUNTIF(C139:C171,2)),0)</f>
        <v>0</v>
      </c>
      <c r="V155" s="54">
        <f>IF(D155&lt;3,(60/COUNTIF(D139:D171,2)),0)</f>
        <v>0</v>
      </c>
      <c r="W155" s="54">
        <f>IF(E155&lt;3,(60/COUNTIF(E139:E171,2)),0)</f>
        <v>0</v>
      </c>
      <c r="X155" s="54">
        <f>IF(F155&lt;4,(60/COUNTIF(F139:F171,3)),0)</f>
        <v>0</v>
      </c>
      <c r="Y155" s="54">
        <f t="shared" ref="Y155:AG155" si="107">IF(G155&lt;3,(60/COUNTIF(G139:G171,2)),0)</f>
        <v>0</v>
      </c>
      <c r="Z155" s="54">
        <f t="shared" si="107"/>
        <v>4.615384615384615</v>
      </c>
      <c r="AA155" s="54">
        <f t="shared" si="107"/>
        <v>0</v>
      </c>
      <c r="AB155" s="54">
        <f t="shared" si="107"/>
        <v>0</v>
      </c>
      <c r="AC155" s="54">
        <f t="shared" si="107"/>
        <v>0</v>
      </c>
      <c r="AD155" s="54">
        <f t="shared" si="107"/>
        <v>0</v>
      </c>
      <c r="AE155" s="54">
        <f t="shared" si="107"/>
        <v>0</v>
      </c>
      <c r="AF155" s="54">
        <f t="shared" si="107"/>
        <v>0</v>
      </c>
      <c r="AG155" s="54">
        <f t="shared" si="107"/>
        <v>0</v>
      </c>
      <c r="AH155" s="54">
        <f>IF(P155&lt;4,(60/COUNTIF(P139:P171,3)),0)</f>
        <v>0</v>
      </c>
      <c r="AI155" s="54">
        <f>IF(Q155&lt;3,(60/COUNTIF(Q139:Q171,2)),0)</f>
        <v>0</v>
      </c>
      <c r="AJ155" s="54">
        <f>IF(R155&lt;3,(60/COUNTIF(R139:R171,2)),0)</f>
        <v>0</v>
      </c>
      <c r="AK155" s="54">
        <f>IF(S155&lt;3,(60/COUNTIF(S139:S171,2)),0)</f>
        <v>7.5</v>
      </c>
      <c r="AL155" s="54">
        <f>IF(T155&lt;3,(60/COUNTIF(T139:T171,2)),0)</f>
        <v>15</v>
      </c>
      <c r="AM155" s="183">
        <f t="shared" si="85"/>
        <v>27.115384615384613</v>
      </c>
      <c r="AN155" s="55" t="str">
        <f t="shared" si="86"/>
        <v>Linda W</v>
      </c>
      <c r="AQ155"/>
    </row>
    <row r="156" spans="1:43">
      <c r="A156" s="17"/>
      <c r="B156" s="18" t="s">
        <v>20</v>
      </c>
      <c r="C156" s="22">
        <v>3</v>
      </c>
      <c r="D156" s="42">
        <v>4</v>
      </c>
      <c r="E156" s="42">
        <v>3</v>
      </c>
      <c r="F156" s="42">
        <v>3</v>
      </c>
      <c r="G156" s="42">
        <v>4</v>
      </c>
      <c r="H156" s="42">
        <v>3</v>
      </c>
      <c r="I156" s="42">
        <v>5</v>
      </c>
      <c r="J156" s="42">
        <v>3</v>
      </c>
      <c r="K156" s="42">
        <v>3</v>
      </c>
      <c r="L156" s="42">
        <v>2</v>
      </c>
      <c r="M156" s="42">
        <v>4</v>
      </c>
      <c r="N156" s="42">
        <v>2</v>
      </c>
      <c r="O156" s="42">
        <v>2</v>
      </c>
      <c r="P156" s="42">
        <v>4</v>
      </c>
      <c r="Q156" s="42">
        <v>4</v>
      </c>
      <c r="R156" s="42">
        <v>2</v>
      </c>
      <c r="S156" s="42">
        <v>3</v>
      </c>
      <c r="T156" s="67">
        <v>3</v>
      </c>
      <c r="U156" s="53">
        <f>IF(C156&lt;3,(60/COUNTIF(C139:C171,2)),0)</f>
        <v>0</v>
      </c>
      <c r="V156" s="54">
        <f>IF(D156&lt;3,(60/COUNTIF(D139:D171,2)),0)</f>
        <v>0</v>
      </c>
      <c r="W156" s="54">
        <f>IF(E156&lt;3,(60/COUNTIF(E139:E171,2)),0)</f>
        <v>0</v>
      </c>
      <c r="X156" s="54">
        <f>IF(F156&lt;4,(60/COUNTIF(F139:F171,3)),0)</f>
        <v>15</v>
      </c>
      <c r="Y156" s="54">
        <f t="shared" ref="Y156:AG156" si="108">IF(G156&lt;3,(60/COUNTIF(G139:G171,2)),0)</f>
        <v>0</v>
      </c>
      <c r="Z156" s="54">
        <f t="shared" si="108"/>
        <v>0</v>
      </c>
      <c r="AA156" s="54">
        <f t="shared" si="108"/>
        <v>0</v>
      </c>
      <c r="AB156" s="54">
        <f t="shared" si="108"/>
        <v>0</v>
      </c>
      <c r="AC156" s="54">
        <f t="shared" si="108"/>
        <v>0</v>
      </c>
      <c r="AD156" s="54">
        <f t="shared" si="108"/>
        <v>6.666666666666667</v>
      </c>
      <c r="AE156" s="54">
        <f t="shared" si="108"/>
        <v>0</v>
      </c>
      <c r="AF156" s="54">
        <f t="shared" si="108"/>
        <v>4.2857142857142856</v>
      </c>
      <c r="AG156" s="54">
        <f t="shared" si="108"/>
        <v>3.3333333333333335</v>
      </c>
      <c r="AH156" s="54">
        <f>IF(P156&lt;4,(60/COUNTIF(P139:P171,3)),0)</f>
        <v>0</v>
      </c>
      <c r="AI156" s="54">
        <f>IF(Q156&lt;3,(60/COUNTIF(Q139:Q171,2)),0)</f>
        <v>0</v>
      </c>
      <c r="AJ156" s="54">
        <f>IF(R156&lt;3,(60/COUNTIF(R139:R171,2)),0)</f>
        <v>8.5714285714285712</v>
      </c>
      <c r="AK156" s="54">
        <f>IF(S156&lt;3,(60/COUNTIF(S139:S171,2)),0)</f>
        <v>0</v>
      </c>
      <c r="AL156" s="54">
        <f>IF(T156&lt;3,(60/COUNTIF(T139:T171,2)),0)</f>
        <v>0</v>
      </c>
      <c r="AM156" s="183">
        <f t="shared" si="85"/>
        <v>37.857142857142854</v>
      </c>
      <c r="AN156" s="55" t="str">
        <f t="shared" si="86"/>
        <v>Magnus P</v>
      </c>
      <c r="AQ156"/>
    </row>
    <row r="157" spans="1:43">
      <c r="A157" s="17"/>
      <c r="B157" s="18" t="s">
        <v>24</v>
      </c>
      <c r="C157" s="22">
        <v>5</v>
      </c>
      <c r="D157" s="42">
        <v>3</v>
      </c>
      <c r="E157" s="42">
        <v>3</v>
      </c>
      <c r="F157" s="42">
        <v>3</v>
      </c>
      <c r="G157" s="42">
        <v>3</v>
      </c>
      <c r="H157" s="42">
        <v>2</v>
      </c>
      <c r="I157" s="42">
        <v>5</v>
      </c>
      <c r="J157" s="42">
        <v>4</v>
      </c>
      <c r="K157" s="42">
        <v>3</v>
      </c>
      <c r="L157" s="42">
        <v>3</v>
      </c>
      <c r="M157" s="42">
        <v>2</v>
      </c>
      <c r="N157" s="42">
        <v>2</v>
      </c>
      <c r="O157" s="42">
        <v>3</v>
      </c>
      <c r="P157" s="42">
        <v>3</v>
      </c>
      <c r="Q157" s="42">
        <v>4</v>
      </c>
      <c r="R157" s="42">
        <v>3</v>
      </c>
      <c r="S157" s="42">
        <v>3</v>
      </c>
      <c r="T157" s="67">
        <v>5</v>
      </c>
      <c r="U157" s="53">
        <f>IF(C157&lt;3,(60/COUNTIF(C139:C171,2)),0)</f>
        <v>0</v>
      </c>
      <c r="V157" s="54">
        <f>IF(D157&lt;3,(60/COUNTIF(D139:D171,2)),0)</f>
        <v>0</v>
      </c>
      <c r="W157" s="54">
        <f>IF(E157&lt;3,(60/COUNTIF(E139:E171,2)),0)</f>
        <v>0</v>
      </c>
      <c r="X157" s="54">
        <f>IF(F157&lt;4,(60/COUNTIF(F139:F171,3)),0)</f>
        <v>15</v>
      </c>
      <c r="Y157" s="54">
        <f t="shared" ref="Y157:AG157" si="109">IF(G157&lt;3,(60/COUNTIF(G139:G171,2)),0)</f>
        <v>0</v>
      </c>
      <c r="Z157" s="54">
        <f t="shared" si="109"/>
        <v>4.615384615384615</v>
      </c>
      <c r="AA157" s="54">
        <f t="shared" si="109"/>
        <v>0</v>
      </c>
      <c r="AB157" s="54">
        <f t="shared" si="109"/>
        <v>0</v>
      </c>
      <c r="AC157" s="54">
        <f t="shared" si="109"/>
        <v>0</v>
      </c>
      <c r="AD157" s="54">
        <f t="shared" si="109"/>
        <v>0</v>
      </c>
      <c r="AE157" s="54">
        <f t="shared" si="109"/>
        <v>5</v>
      </c>
      <c r="AF157" s="54">
        <f t="shared" si="109"/>
        <v>4.2857142857142856</v>
      </c>
      <c r="AG157" s="54">
        <f t="shared" si="109"/>
        <v>0</v>
      </c>
      <c r="AH157" s="54">
        <f>IF(P157&lt;4,(60/COUNTIF(P139:P171,3)),0)</f>
        <v>5.4545454545454541</v>
      </c>
      <c r="AI157" s="54">
        <f>IF(Q157&lt;3,(60/COUNTIF(Q139:Q171,2)),0)</f>
        <v>0</v>
      </c>
      <c r="AJ157" s="54">
        <f>IF(R157&lt;3,(60/COUNTIF(R139:R171,2)),0)</f>
        <v>0</v>
      </c>
      <c r="AK157" s="54">
        <f>IF(S157&lt;3,(60/COUNTIF(S139:S171,2)),0)</f>
        <v>0</v>
      </c>
      <c r="AL157" s="54">
        <f>IF(T157&lt;3,(60/COUNTIF(T139:T171,2)),0)</f>
        <v>0</v>
      </c>
      <c r="AM157" s="183">
        <f t="shared" si="85"/>
        <v>34.355644355644351</v>
      </c>
      <c r="AN157" s="55" t="str">
        <f t="shared" si="86"/>
        <v>Martin N</v>
      </c>
      <c r="AQ157"/>
    </row>
    <row r="158" spans="1:43">
      <c r="A158" s="17"/>
      <c r="B158" s="18" t="s">
        <v>9</v>
      </c>
      <c r="C158" s="22">
        <v>3</v>
      </c>
      <c r="D158" s="42">
        <v>2</v>
      </c>
      <c r="E158" s="42">
        <v>3</v>
      </c>
      <c r="F158" s="42">
        <v>4</v>
      </c>
      <c r="G158" s="42">
        <v>3</v>
      </c>
      <c r="H158" s="42">
        <v>3</v>
      </c>
      <c r="I158" s="42">
        <v>4</v>
      </c>
      <c r="J158" s="42">
        <v>3</v>
      </c>
      <c r="K158" s="42">
        <v>3</v>
      </c>
      <c r="L158" s="42">
        <v>3</v>
      </c>
      <c r="M158" s="42">
        <v>3</v>
      </c>
      <c r="N158" s="42">
        <v>2</v>
      </c>
      <c r="O158" s="42">
        <v>2</v>
      </c>
      <c r="P158" s="42">
        <v>4</v>
      </c>
      <c r="Q158" s="42">
        <v>3</v>
      </c>
      <c r="R158" s="42">
        <v>2</v>
      </c>
      <c r="S158" s="42">
        <v>2</v>
      </c>
      <c r="T158" s="67">
        <v>3</v>
      </c>
      <c r="U158" s="53">
        <f>IF(C158&lt;3,(60/COUNTIF(C139:C171,2)),0)</f>
        <v>0</v>
      </c>
      <c r="V158" s="54">
        <f>IF(D158&lt;3,(60/COUNTIF(D139:D171,2)),0)</f>
        <v>7.5</v>
      </c>
      <c r="W158" s="54">
        <f>IF(E158&lt;3,(60/COUNTIF(E139:E171,2)),0)</f>
        <v>0</v>
      </c>
      <c r="X158" s="54">
        <f>IF(F158&lt;4,(60/COUNTIF(F139:F171,3)),0)</f>
        <v>0</v>
      </c>
      <c r="Y158" s="54">
        <f t="shared" ref="Y158:AG158" si="110">IF(G158&lt;3,(60/COUNTIF(G139:G171,2)),0)</f>
        <v>0</v>
      </c>
      <c r="Z158" s="54">
        <f t="shared" si="110"/>
        <v>0</v>
      </c>
      <c r="AA158" s="54">
        <f t="shared" si="110"/>
        <v>0</v>
      </c>
      <c r="AB158" s="54">
        <f t="shared" si="110"/>
        <v>0</v>
      </c>
      <c r="AC158" s="54">
        <f t="shared" si="110"/>
        <v>0</v>
      </c>
      <c r="AD158" s="54">
        <f t="shared" si="110"/>
        <v>0</v>
      </c>
      <c r="AE158" s="54">
        <f t="shared" si="110"/>
        <v>0</v>
      </c>
      <c r="AF158" s="54">
        <f t="shared" si="110"/>
        <v>4.2857142857142856</v>
      </c>
      <c r="AG158" s="54">
        <f t="shared" si="110"/>
        <v>3.3333333333333335</v>
      </c>
      <c r="AH158" s="54">
        <f>IF(P158&lt;4,(60/COUNTIF(P139:P171,3)),0)</f>
        <v>0</v>
      </c>
      <c r="AI158" s="54">
        <f>IF(Q158&lt;3,(60/COUNTIF(Q139:Q171,2)),0)</f>
        <v>0</v>
      </c>
      <c r="AJ158" s="54">
        <f>IF(R158&lt;3,(60/COUNTIF(R139:R171,2)),0)</f>
        <v>8.5714285714285712</v>
      </c>
      <c r="AK158" s="54">
        <f>IF(S158&lt;3,(60/COUNTIF(S139:S171,2)),0)</f>
        <v>7.5</v>
      </c>
      <c r="AL158" s="54">
        <f>IF(T158&lt;3,(60/COUNTIF(T139:T171,2)),0)</f>
        <v>0</v>
      </c>
      <c r="AM158" s="183">
        <f t="shared" si="85"/>
        <v>31.19047619047619</v>
      </c>
      <c r="AN158" s="55" t="str">
        <f t="shared" si="86"/>
        <v>Morten I</v>
      </c>
      <c r="AQ158"/>
    </row>
    <row r="159" spans="1:43">
      <c r="A159" s="17"/>
      <c r="B159" s="18" t="s">
        <v>85</v>
      </c>
      <c r="C159" s="22">
        <v>4</v>
      </c>
      <c r="D159" s="42">
        <v>3</v>
      </c>
      <c r="E159" s="42">
        <v>3</v>
      </c>
      <c r="F159" s="42">
        <v>5</v>
      </c>
      <c r="G159" s="42">
        <v>3</v>
      </c>
      <c r="H159" s="42">
        <v>3</v>
      </c>
      <c r="I159" s="42">
        <v>4</v>
      </c>
      <c r="J159" s="42">
        <v>3</v>
      </c>
      <c r="K159" s="42">
        <v>5</v>
      </c>
      <c r="L159" s="42">
        <v>4</v>
      </c>
      <c r="M159" s="42">
        <v>2</v>
      </c>
      <c r="N159" s="42">
        <v>4</v>
      </c>
      <c r="O159" s="42">
        <v>2</v>
      </c>
      <c r="P159" s="42">
        <v>4</v>
      </c>
      <c r="Q159" s="42">
        <v>3</v>
      </c>
      <c r="R159" s="42">
        <v>2</v>
      </c>
      <c r="S159" s="42">
        <v>3</v>
      </c>
      <c r="T159" s="67">
        <v>3</v>
      </c>
      <c r="U159" s="53">
        <f>IF(C159&lt;3,(60/COUNTIF(C139:C171,2)),0)</f>
        <v>0</v>
      </c>
      <c r="V159" s="54">
        <f>IF(D159&lt;3,(60/COUNTIF(D139:D171,2)),0)</f>
        <v>0</v>
      </c>
      <c r="W159" s="54">
        <f>IF(E159&lt;3,(60/COUNTIF(E139:E171,2)),0)</f>
        <v>0</v>
      </c>
      <c r="X159" s="54">
        <f>IF(F159&lt;4,(60/COUNTIF(F139:F171,3)),0)</f>
        <v>0</v>
      </c>
      <c r="Y159" s="54">
        <f t="shared" ref="Y159:AG159" si="111">IF(G159&lt;3,(60/COUNTIF(G139:G171,2)),0)</f>
        <v>0</v>
      </c>
      <c r="Z159" s="54">
        <f t="shared" si="111"/>
        <v>0</v>
      </c>
      <c r="AA159" s="54">
        <f t="shared" si="111"/>
        <v>0</v>
      </c>
      <c r="AB159" s="54">
        <f t="shared" si="111"/>
        <v>0</v>
      </c>
      <c r="AC159" s="54">
        <f t="shared" si="111"/>
        <v>0</v>
      </c>
      <c r="AD159" s="54">
        <f t="shared" si="111"/>
        <v>0</v>
      </c>
      <c r="AE159" s="54">
        <f t="shared" si="111"/>
        <v>5</v>
      </c>
      <c r="AF159" s="54">
        <f t="shared" si="111"/>
        <v>0</v>
      </c>
      <c r="AG159" s="54">
        <f t="shared" si="111"/>
        <v>3.3333333333333335</v>
      </c>
      <c r="AH159" s="54">
        <f>IF(P159&lt;4,(60/COUNTIF(P139:P171,3)),0)</f>
        <v>0</v>
      </c>
      <c r="AI159" s="54">
        <f>IF(Q159&lt;3,(60/COUNTIF(Q139:Q171,2)),0)</f>
        <v>0</v>
      </c>
      <c r="AJ159" s="54">
        <f>IF(R159&lt;3,(60/COUNTIF(R139:R171,2)),0)</f>
        <v>8.5714285714285712</v>
      </c>
      <c r="AK159" s="54">
        <f>IF(S159&lt;3,(60/COUNTIF(S139:S171,2)),0)</f>
        <v>0</v>
      </c>
      <c r="AL159" s="54">
        <f>IF(T159&lt;3,(60/COUNTIF(T139:T171,2)),0)</f>
        <v>0</v>
      </c>
      <c r="AM159" s="183">
        <f t="shared" si="85"/>
        <v>16.904761904761905</v>
      </c>
      <c r="AN159" s="55" t="str">
        <f t="shared" si="86"/>
        <v>Morten S</v>
      </c>
      <c r="AQ159"/>
    </row>
    <row r="160" spans="1:43">
      <c r="A160" s="17"/>
      <c r="B160" s="18" t="s">
        <v>93</v>
      </c>
      <c r="C160" s="22">
        <v>3</v>
      </c>
      <c r="D160" s="42">
        <v>4</v>
      </c>
      <c r="E160" s="42">
        <v>4</v>
      </c>
      <c r="F160" s="42">
        <v>4</v>
      </c>
      <c r="G160" s="42">
        <v>3</v>
      </c>
      <c r="H160" s="42">
        <v>2</v>
      </c>
      <c r="I160" s="42">
        <v>5</v>
      </c>
      <c r="J160" s="42">
        <v>4</v>
      </c>
      <c r="K160" s="42">
        <v>4</v>
      </c>
      <c r="L160" s="42">
        <v>3</v>
      </c>
      <c r="M160" s="42">
        <v>2</v>
      </c>
      <c r="N160" s="42">
        <v>4</v>
      </c>
      <c r="O160" s="42">
        <v>2</v>
      </c>
      <c r="P160" s="42">
        <v>5</v>
      </c>
      <c r="Q160" s="42">
        <v>3</v>
      </c>
      <c r="R160" s="42">
        <v>3</v>
      </c>
      <c r="S160" s="42">
        <v>3</v>
      </c>
      <c r="T160" s="67">
        <v>3</v>
      </c>
      <c r="U160" s="53">
        <f>IF(C160&lt;3,(60/COUNTIF(C139:C171,2)),0)</f>
        <v>0</v>
      </c>
      <c r="V160" s="54">
        <f>IF(D160&lt;3,(60/COUNTIF(D139:D171,2)),0)</f>
        <v>0</v>
      </c>
      <c r="W160" s="54">
        <f>IF(E160&lt;3,(60/COUNTIF(E139:E171,2)),0)</f>
        <v>0</v>
      </c>
      <c r="X160" s="54">
        <f>IF(F160&lt;4,(60/COUNTIF(F139:F171,3)),0)</f>
        <v>0</v>
      </c>
      <c r="Y160" s="54">
        <f t="shared" ref="Y160:AG160" si="112">IF(G160&lt;3,(60/COUNTIF(G139:G171,2)),0)</f>
        <v>0</v>
      </c>
      <c r="Z160" s="54">
        <f t="shared" si="112"/>
        <v>4.615384615384615</v>
      </c>
      <c r="AA160" s="54">
        <f t="shared" si="112"/>
        <v>0</v>
      </c>
      <c r="AB160" s="54">
        <f t="shared" si="112"/>
        <v>0</v>
      </c>
      <c r="AC160" s="54">
        <f t="shared" si="112"/>
        <v>0</v>
      </c>
      <c r="AD160" s="54">
        <f t="shared" si="112"/>
        <v>0</v>
      </c>
      <c r="AE160" s="54">
        <f t="shared" si="112"/>
        <v>5</v>
      </c>
      <c r="AF160" s="54">
        <f t="shared" si="112"/>
        <v>0</v>
      </c>
      <c r="AG160" s="54">
        <f t="shared" si="112"/>
        <v>3.3333333333333335</v>
      </c>
      <c r="AH160" s="54">
        <f>IF(P160&lt;4,(60/COUNTIF(P139:P171,3)),0)</f>
        <v>0</v>
      </c>
      <c r="AI160" s="54">
        <f>IF(Q160&lt;3,(60/COUNTIF(Q139:Q171,2)),0)</f>
        <v>0</v>
      </c>
      <c r="AJ160" s="54">
        <f>IF(R160&lt;3,(60/COUNTIF(R139:R171,2)),0)</f>
        <v>0</v>
      </c>
      <c r="AK160" s="54">
        <f>IF(S160&lt;3,(60/COUNTIF(S139:S171,2)),0)</f>
        <v>0</v>
      </c>
      <c r="AL160" s="54">
        <f>IF(T160&lt;3,(60/COUNTIF(T139:T171,2)),0)</f>
        <v>0</v>
      </c>
      <c r="AM160" s="183">
        <f t="shared" si="85"/>
        <v>12.948717948717949</v>
      </c>
      <c r="AN160" s="55" t="str">
        <f t="shared" si="86"/>
        <v>Reidar</v>
      </c>
      <c r="AQ160"/>
    </row>
    <row r="161" spans="1:43">
      <c r="A161" s="17"/>
      <c r="B161" s="18" t="s">
        <v>75</v>
      </c>
      <c r="C161" s="22">
        <v>3</v>
      </c>
      <c r="D161" s="42">
        <v>3</v>
      </c>
      <c r="E161" s="42">
        <v>7</v>
      </c>
      <c r="F161" s="42">
        <v>5</v>
      </c>
      <c r="G161" s="42">
        <v>4</v>
      </c>
      <c r="H161" s="42">
        <v>2</v>
      </c>
      <c r="I161" s="42">
        <v>4</v>
      </c>
      <c r="J161" s="42">
        <v>3</v>
      </c>
      <c r="K161" s="42">
        <v>2</v>
      </c>
      <c r="L161" s="42">
        <v>4</v>
      </c>
      <c r="M161" s="42">
        <v>4</v>
      </c>
      <c r="N161" s="42">
        <v>3</v>
      </c>
      <c r="O161" s="42">
        <v>3</v>
      </c>
      <c r="P161" s="42">
        <v>4</v>
      </c>
      <c r="Q161" s="42">
        <v>3</v>
      </c>
      <c r="R161" s="42">
        <v>3</v>
      </c>
      <c r="S161" s="42">
        <v>3</v>
      </c>
      <c r="T161" s="67">
        <v>2</v>
      </c>
      <c r="U161" s="53">
        <f>IF(C161&lt;3,(60/COUNTIF(C139:C171,2)),0)</f>
        <v>0</v>
      </c>
      <c r="V161" s="54">
        <f>IF(D161&lt;3,(60/COUNTIF(D139:D171,2)),0)</f>
        <v>0</v>
      </c>
      <c r="W161" s="54">
        <f>IF(E161&lt;3,(60/COUNTIF(E139:E171,2)),0)</f>
        <v>0</v>
      </c>
      <c r="X161" s="54">
        <f>IF(F161&lt;4,(60/COUNTIF(F139:F171,3)),0)</f>
        <v>0</v>
      </c>
      <c r="Y161" s="54">
        <f t="shared" ref="Y161:AG161" si="113">IF(G161&lt;3,(60/COUNTIF(G139:G171,2)),0)</f>
        <v>0</v>
      </c>
      <c r="Z161" s="54">
        <f t="shared" si="113"/>
        <v>4.615384615384615</v>
      </c>
      <c r="AA161" s="54">
        <f t="shared" si="113"/>
        <v>0</v>
      </c>
      <c r="AB161" s="54">
        <f t="shared" si="113"/>
        <v>0</v>
      </c>
      <c r="AC161" s="54">
        <f t="shared" si="113"/>
        <v>12</v>
      </c>
      <c r="AD161" s="54">
        <f t="shared" si="113"/>
        <v>0</v>
      </c>
      <c r="AE161" s="54">
        <f t="shared" si="113"/>
        <v>0</v>
      </c>
      <c r="AF161" s="54">
        <f t="shared" si="113"/>
        <v>0</v>
      </c>
      <c r="AG161" s="54">
        <f t="shared" si="113"/>
        <v>0</v>
      </c>
      <c r="AH161" s="54">
        <f>IF(P161&lt;4,(60/COUNTIF(P139:P171,3)),0)</f>
        <v>0</v>
      </c>
      <c r="AI161" s="54">
        <f>IF(Q161&lt;3,(60/COUNTIF(Q139:Q171,2)),0)</f>
        <v>0</v>
      </c>
      <c r="AJ161" s="54">
        <f>IF(R161&lt;3,(60/COUNTIF(R139:R171,2)),0)</f>
        <v>0</v>
      </c>
      <c r="AK161" s="54">
        <f>IF(S161&lt;3,(60/COUNTIF(S139:S171,2)),0)</f>
        <v>0</v>
      </c>
      <c r="AL161" s="54">
        <f>IF(T161&lt;3,(60/COUNTIF(T139:T171,2)),0)</f>
        <v>15</v>
      </c>
      <c r="AM161" s="183">
        <f t="shared" si="85"/>
        <v>31.615384615384613</v>
      </c>
      <c r="AN161" s="55" t="str">
        <f t="shared" si="86"/>
        <v>Remi</v>
      </c>
      <c r="AQ161"/>
    </row>
    <row r="162" spans="1:43">
      <c r="A162" s="17"/>
      <c r="B162" s="18" t="s">
        <v>74</v>
      </c>
      <c r="C162" s="22">
        <v>6</v>
      </c>
      <c r="D162" s="42">
        <v>4</v>
      </c>
      <c r="E162" s="42">
        <v>5</v>
      </c>
      <c r="F162" s="42">
        <v>4</v>
      </c>
      <c r="G162" s="42">
        <v>4</v>
      </c>
      <c r="H162" s="42">
        <v>3</v>
      </c>
      <c r="I162" s="42">
        <v>5</v>
      </c>
      <c r="J162" s="42">
        <v>4</v>
      </c>
      <c r="K162" s="42">
        <v>3</v>
      </c>
      <c r="L162" s="42">
        <v>4</v>
      </c>
      <c r="M162" s="42">
        <v>3</v>
      </c>
      <c r="N162" s="42">
        <v>4</v>
      </c>
      <c r="O162" s="42">
        <v>2</v>
      </c>
      <c r="P162" s="42">
        <v>4</v>
      </c>
      <c r="Q162" s="42">
        <v>3</v>
      </c>
      <c r="R162" s="42">
        <v>3</v>
      </c>
      <c r="S162" s="42">
        <v>3</v>
      </c>
      <c r="T162" s="67">
        <v>3</v>
      </c>
      <c r="U162" s="53">
        <f>IF(C162&lt;3,(60/COUNTIF(C139:C171,2)),0)</f>
        <v>0</v>
      </c>
      <c r="V162" s="54">
        <f>IF(D162&lt;3,(60/COUNTIF(D139:D171,2)),0)</f>
        <v>0</v>
      </c>
      <c r="W162" s="54">
        <f>IF(E162&lt;3,(60/COUNTIF(E139:E171,2)),0)</f>
        <v>0</v>
      </c>
      <c r="X162" s="54">
        <f>IF(F162&lt;4,(60/COUNTIF(F139:F171,3)),0)</f>
        <v>0</v>
      </c>
      <c r="Y162" s="54">
        <f t="shared" ref="Y162:AG162" si="114">IF(G162&lt;3,(60/COUNTIF(G139:G171,2)),0)</f>
        <v>0</v>
      </c>
      <c r="Z162" s="54">
        <f t="shared" si="114"/>
        <v>0</v>
      </c>
      <c r="AA162" s="54">
        <f t="shared" si="114"/>
        <v>0</v>
      </c>
      <c r="AB162" s="54">
        <f t="shared" si="114"/>
        <v>0</v>
      </c>
      <c r="AC162" s="54">
        <f t="shared" si="114"/>
        <v>0</v>
      </c>
      <c r="AD162" s="54">
        <f t="shared" si="114"/>
        <v>0</v>
      </c>
      <c r="AE162" s="54">
        <f t="shared" si="114"/>
        <v>0</v>
      </c>
      <c r="AF162" s="54">
        <f t="shared" si="114"/>
        <v>0</v>
      </c>
      <c r="AG162" s="54">
        <f t="shared" si="114"/>
        <v>3.3333333333333335</v>
      </c>
      <c r="AH162" s="54">
        <f>IF(P162&lt;4,(60/COUNTIF(P139:P171,3)),0)</f>
        <v>0</v>
      </c>
      <c r="AI162" s="54">
        <f>IF(Q162&lt;3,(60/COUNTIF(Q139:Q171,2)),0)</f>
        <v>0</v>
      </c>
      <c r="AJ162" s="54">
        <f>IF(R162&lt;3,(60/COUNTIF(R139:R171,2)),0)</f>
        <v>0</v>
      </c>
      <c r="AK162" s="54">
        <f>IF(S162&lt;3,(60/COUNTIF(S139:S171,2)),0)</f>
        <v>0</v>
      </c>
      <c r="AL162" s="54">
        <f>IF(T162&lt;3,(60/COUNTIF(T139:T171,2)),0)</f>
        <v>0</v>
      </c>
      <c r="AM162" s="183">
        <f t="shared" si="85"/>
        <v>3.3333333333333335</v>
      </c>
      <c r="AN162" s="55" t="str">
        <f t="shared" si="86"/>
        <v>Rolf André</v>
      </c>
      <c r="AQ162"/>
    </row>
    <row r="163" spans="1:43">
      <c r="A163" s="17"/>
      <c r="B163" s="18" t="s">
        <v>5</v>
      </c>
      <c r="C163" s="22">
        <v>4</v>
      </c>
      <c r="D163" s="42">
        <v>2</v>
      </c>
      <c r="E163" s="42">
        <v>3</v>
      </c>
      <c r="F163" s="42">
        <v>4</v>
      </c>
      <c r="G163" s="42">
        <v>3</v>
      </c>
      <c r="H163" s="42">
        <v>2</v>
      </c>
      <c r="I163" s="42">
        <v>3</v>
      </c>
      <c r="J163" s="42">
        <v>2</v>
      </c>
      <c r="K163" s="42">
        <v>3</v>
      </c>
      <c r="L163" s="42">
        <v>2</v>
      </c>
      <c r="M163" s="42">
        <v>3</v>
      </c>
      <c r="N163" s="42">
        <v>2</v>
      </c>
      <c r="O163" s="42">
        <v>2</v>
      </c>
      <c r="P163" s="42">
        <v>4</v>
      </c>
      <c r="Q163" s="42">
        <v>3</v>
      </c>
      <c r="R163" s="42">
        <v>3</v>
      </c>
      <c r="S163" s="42">
        <v>3</v>
      </c>
      <c r="T163" s="67">
        <v>2</v>
      </c>
      <c r="U163" s="53">
        <f>IF(C163&lt;3,(60/COUNTIF(C139:C171,2)),0)</f>
        <v>0</v>
      </c>
      <c r="V163" s="54">
        <f>IF(D163&lt;3,(60/COUNTIF(D139:D171,2)),0)</f>
        <v>7.5</v>
      </c>
      <c r="W163" s="54">
        <f>IF(E163&lt;3,(60/COUNTIF(E139:E171,2)),0)</f>
        <v>0</v>
      </c>
      <c r="X163" s="54">
        <f>IF(F163&lt;4,(60/COUNTIF(F139:F171,3)),0)</f>
        <v>0</v>
      </c>
      <c r="Y163" s="54">
        <f t="shared" ref="Y163:AG163" si="115">IF(G163&lt;3,(60/COUNTIF(G139:G171,2)),0)</f>
        <v>0</v>
      </c>
      <c r="Z163" s="54">
        <f t="shared" si="115"/>
        <v>4.615384615384615</v>
      </c>
      <c r="AA163" s="54">
        <f t="shared" si="115"/>
        <v>0</v>
      </c>
      <c r="AB163" s="54">
        <f t="shared" si="115"/>
        <v>15</v>
      </c>
      <c r="AC163" s="54">
        <f t="shared" si="115"/>
        <v>0</v>
      </c>
      <c r="AD163" s="54">
        <f t="shared" si="115"/>
        <v>6.666666666666667</v>
      </c>
      <c r="AE163" s="54">
        <f t="shared" si="115"/>
        <v>0</v>
      </c>
      <c r="AF163" s="54">
        <f t="shared" si="115"/>
        <v>4.2857142857142856</v>
      </c>
      <c r="AG163" s="54">
        <f t="shared" si="115"/>
        <v>3.3333333333333335</v>
      </c>
      <c r="AH163" s="54">
        <f>IF(P163&lt;4,(60/COUNTIF(P139:P171,3)),0)</f>
        <v>0</v>
      </c>
      <c r="AI163" s="54">
        <f>IF(Q163&lt;3,(60/COUNTIF(Q139:Q171,2)),0)</f>
        <v>0</v>
      </c>
      <c r="AJ163" s="54">
        <f>IF(R163&lt;3,(60/COUNTIF(R139:R171,2)),0)</f>
        <v>0</v>
      </c>
      <c r="AK163" s="54">
        <f>IF(S163&lt;3,(60/COUNTIF(S139:S171,2)),0)</f>
        <v>0</v>
      </c>
      <c r="AL163" s="54">
        <f>IF(T163&lt;3,(60/COUNTIF(T139:T171,2)),0)</f>
        <v>15</v>
      </c>
      <c r="AM163" s="183">
        <f t="shared" si="85"/>
        <v>56.401098901098898</v>
      </c>
      <c r="AN163" s="55" t="str">
        <f t="shared" si="86"/>
        <v>Thomas F</v>
      </c>
      <c r="AQ163"/>
    </row>
    <row r="164" spans="1:43">
      <c r="A164" s="17"/>
      <c r="B164" s="18" t="s">
        <v>89</v>
      </c>
      <c r="C164" s="22">
        <v>5</v>
      </c>
      <c r="D164" s="42">
        <v>3</v>
      </c>
      <c r="E164" s="42">
        <v>4</v>
      </c>
      <c r="F164" s="42">
        <v>5</v>
      </c>
      <c r="G164" s="42">
        <v>3</v>
      </c>
      <c r="H164" s="42">
        <v>3</v>
      </c>
      <c r="I164" s="42">
        <v>5</v>
      </c>
      <c r="J164" s="42">
        <v>4</v>
      </c>
      <c r="K164" s="42">
        <v>3</v>
      </c>
      <c r="L164" s="42">
        <v>3</v>
      </c>
      <c r="M164" s="42">
        <v>2</v>
      </c>
      <c r="N164" s="42">
        <v>3</v>
      </c>
      <c r="O164" s="42">
        <v>2</v>
      </c>
      <c r="P164" s="42">
        <v>4</v>
      </c>
      <c r="Q164" s="42">
        <v>3</v>
      </c>
      <c r="R164" s="42">
        <v>3</v>
      </c>
      <c r="S164" s="42">
        <v>3</v>
      </c>
      <c r="T164" s="67">
        <v>3</v>
      </c>
      <c r="U164" s="53">
        <f>IF(C164&lt;3,(60/COUNTIF(C139:C171,2)),0)</f>
        <v>0</v>
      </c>
      <c r="V164" s="54">
        <f>IF(D164&lt;3,(60/COUNTIF(D139:D171,2)),0)</f>
        <v>0</v>
      </c>
      <c r="W164" s="54">
        <f>IF(E164&lt;3,(60/COUNTIF(E139:E171,2)),0)</f>
        <v>0</v>
      </c>
      <c r="X164" s="54">
        <f>IF(F164&lt;4,(60/COUNTIF(F139:F171,3)),0)</f>
        <v>0</v>
      </c>
      <c r="Y164" s="54">
        <f t="shared" ref="Y164:AG164" si="116">IF(G164&lt;3,(60/COUNTIF(G139:G171,2)),0)</f>
        <v>0</v>
      </c>
      <c r="Z164" s="54">
        <f t="shared" si="116"/>
        <v>0</v>
      </c>
      <c r="AA164" s="54">
        <f t="shared" si="116"/>
        <v>0</v>
      </c>
      <c r="AB164" s="54">
        <f t="shared" si="116"/>
        <v>0</v>
      </c>
      <c r="AC164" s="54">
        <f t="shared" si="116"/>
        <v>0</v>
      </c>
      <c r="AD164" s="54">
        <f t="shared" si="116"/>
        <v>0</v>
      </c>
      <c r="AE164" s="54">
        <f t="shared" si="116"/>
        <v>5</v>
      </c>
      <c r="AF164" s="54">
        <f t="shared" si="116"/>
        <v>0</v>
      </c>
      <c r="AG164" s="54">
        <f t="shared" si="116"/>
        <v>3.3333333333333335</v>
      </c>
      <c r="AH164" s="54">
        <f>IF(P164&lt;4,(60/COUNTIF(P139:P171,3)),0)</f>
        <v>0</v>
      </c>
      <c r="AI164" s="54">
        <f>IF(Q164&lt;3,(60/COUNTIF(Q139:Q171,2)),0)</f>
        <v>0</v>
      </c>
      <c r="AJ164" s="54">
        <f>IF(R164&lt;3,(60/COUNTIF(R139:R171,2)),0)</f>
        <v>0</v>
      </c>
      <c r="AK164" s="54">
        <f>IF(S164&lt;3,(60/COUNTIF(S139:S171,2)),0)</f>
        <v>0</v>
      </c>
      <c r="AL164" s="54">
        <f>IF(T164&lt;3,(60/COUNTIF(T139:T171,2)),0)</f>
        <v>0</v>
      </c>
      <c r="AM164" s="183">
        <f t="shared" si="85"/>
        <v>8.3333333333333339</v>
      </c>
      <c r="AN164" s="55" t="str">
        <f t="shared" si="86"/>
        <v>Thor Johansen</v>
      </c>
      <c r="AQ164"/>
    </row>
    <row r="165" spans="1:43">
      <c r="A165" s="17"/>
      <c r="B165" s="18" t="s">
        <v>97</v>
      </c>
      <c r="C165" s="22">
        <v>5</v>
      </c>
      <c r="D165" s="42">
        <v>4</v>
      </c>
      <c r="E165" s="42">
        <v>5</v>
      </c>
      <c r="F165" s="42">
        <v>6</v>
      </c>
      <c r="G165" s="42">
        <v>4</v>
      </c>
      <c r="H165" s="42">
        <v>4</v>
      </c>
      <c r="I165" s="42">
        <v>5</v>
      </c>
      <c r="J165" s="42">
        <v>4</v>
      </c>
      <c r="K165" s="42">
        <v>4</v>
      </c>
      <c r="L165" s="42">
        <v>3</v>
      </c>
      <c r="M165" s="42">
        <v>2</v>
      </c>
      <c r="N165" s="42">
        <v>4</v>
      </c>
      <c r="O165" s="42">
        <v>3</v>
      </c>
      <c r="P165" s="42">
        <v>5</v>
      </c>
      <c r="Q165" s="42">
        <v>4</v>
      </c>
      <c r="R165" s="42">
        <v>5</v>
      </c>
      <c r="S165" s="42">
        <v>4</v>
      </c>
      <c r="T165" s="67">
        <v>5</v>
      </c>
      <c r="U165" s="53">
        <f>IF(C165&lt;3,(60/COUNTIF(C139:C171,2)),0)</f>
        <v>0</v>
      </c>
      <c r="V165" s="54">
        <f>IF(D165&lt;3,(60/COUNTIF(D139:D171,2)),0)</f>
        <v>0</v>
      </c>
      <c r="W165" s="54">
        <f>IF(E165&lt;3,(60/COUNTIF(E139:E171,2)),0)</f>
        <v>0</v>
      </c>
      <c r="X165" s="54">
        <f>IF(F165&lt;4,(60/COUNTIF(F139:F171,3)),0)</f>
        <v>0</v>
      </c>
      <c r="Y165" s="54">
        <f t="shared" ref="Y165:AG165" si="117">IF(G165&lt;3,(60/COUNTIF(G139:G171,2)),0)</f>
        <v>0</v>
      </c>
      <c r="Z165" s="54">
        <f t="shared" si="117"/>
        <v>0</v>
      </c>
      <c r="AA165" s="54">
        <f t="shared" si="117"/>
        <v>0</v>
      </c>
      <c r="AB165" s="54">
        <f t="shared" si="117"/>
        <v>0</v>
      </c>
      <c r="AC165" s="54">
        <f t="shared" si="117"/>
        <v>0</v>
      </c>
      <c r="AD165" s="54">
        <f t="shared" si="117"/>
        <v>0</v>
      </c>
      <c r="AE165" s="54">
        <f t="shared" si="117"/>
        <v>5</v>
      </c>
      <c r="AF165" s="54">
        <f t="shared" si="117"/>
        <v>0</v>
      </c>
      <c r="AG165" s="54">
        <f t="shared" si="117"/>
        <v>0</v>
      </c>
      <c r="AH165" s="54">
        <f>IF(P165&lt;4,(60/COUNTIF(P139:P171,3)),0)</f>
        <v>0</v>
      </c>
      <c r="AI165" s="54">
        <f>IF(Q165&lt;3,(60/COUNTIF(Q139:Q171,2)),0)</f>
        <v>0</v>
      </c>
      <c r="AJ165" s="54">
        <f>IF(R165&lt;3,(60/COUNTIF(R139:R171,2)),0)</f>
        <v>0</v>
      </c>
      <c r="AK165" s="54">
        <f>IF(S165&lt;3,(60/COUNTIF(S139:S171,2)),0)</f>
        <v>0</v>
      </c>
      <c r="AL165" s="54">
        <f>IF(T165&lt;3,(60/COUNTIF(T139:T171,2)),0)</f>
        <v>0</v>
      </c>
      <c r="AM165" s="183">
        <f t="shared" si="85"/>
        <v>5</v>
      </c>
      <c r="AN165" s="55" t="str">
        <f t="shared" si="86"/>
        <v>Tone Svanhild</v>
      </c>
      <c r="AQ165"/>
    </row>
    <row r="166" spans="1:43">
      <c r="A166" s="17"/>
      <c r="B166" s="18" t="s">
        <v>92</v>
      </c>
      <c r="C166" s="22">
        <v>3</v>
      </c>
      <c r="D166" s="42">
        <v>3</v>
      </c>
      <c r="E166" s="42">
        <v>3</v>
      </c>
      <c r="F166" s="42">
        <v>5</v>
      </c>
      <c r="G166" s="42">
        <v>4</v>
      </c>
      <c r="H166" s="42">
        <v>4</v>
      </c>
      <c r="I166" s="42">
        <v>3</v>
      </c>
      <c r="J166" s="42">
        <v>3</v>
      </c>
      <c r="K166" s="42">
        <v>3</v>
      </c>
      <c r="L166" s="42">
        <v>2</v>
      </c>
      <c r="M166" s="42">
        <v>2</v>
      </c>
      <c r="N166" s="42">
        <v>3</v>
      </c>
      <c r="O166" s="42">
        <v>2</v>
      </c>
      <c r="P166" s="42">
        <v>4</v>
      </c>
      <c r="Q166" s="42">
        <v>3</v>
      </c>
      <c r="R166" s="42">
        <v>2</v>
      </c>
      <c r="S166" s="42">
        <v>3</v>
      </c>
      <c r="T166" s="67">
        <v>4</v>
      </c>
      <c r="U166" s="53">
        <f>IF(C166&lt;3,(60/COUNTIF(C139:C171,2)),0)</f>
        <v>0</v>
      </c>
      <c r="V166" s="54">
        <f>IF(D166&lt;3,(60/COUNTIF(D139:D171,2)),0)</f>
        <v>0</v>
      </c>
      <c r="W166" s="54">
        <f>IF(E166&lt;3,(60/COUNTIF(E139:E171,2)),0)</f>
        <v>0</v>
      </c>
      <c r="X166" s="54">
        <f>IF(F166&lt;4,(60/COUNTIF(F139:F171,3)),0)</f>
        <v>0</v>
      </c>
      <c r="Y166" s="54">
        <f t="shared" ref="Y166:AG166" si="118">IF(G166&lt;3,(60/COUNTIF(G139:G171,2)),0)</f>
        <v>0</v>
      </c>
      <c r="Z166" s="54">
        <f t="shared" si="118"/>
        <v>0</v>
      </c>
      <c r="AA166" s="54">
        <f t="shared" si="118"/>
        <v>0</v>
      </c>
      <c r="AB166" s="54">
        <f t="shared" si="118"/>
        <v>0</v>
      </c>
      <c r="AC166" s="54">
        <f t="shared" si="118"/>
        <v>0</v>
      </c>
      <c r="AD166" s="54">
        <f t="shared" si="118"/>
        <v>6.666666666666667</v>
      </c>
      <c r="AE166" s="54">
        <f t="shared" si="118"/>
        <v>5</v>
      </c>
      <c r="AF166" s="54">
        <f t="shared" si="118"/>
        <v>0</v>
      </c>
      <c r="AG166" s="54">
        <f t="shared" si="118"/>
        <v>3.3333333333333335</v>
      </c>
      <c r="AH166" s="54">
        <f>IF(P166&lt;4,(60/COUNTIF(P139:P171,3)),0)</f>
        <v>0</v>
      </c>
      <c r="AI166" s="54">
        <f>IF(Q166&lt;3,(60/COUNTIF(Q139:Q171,2)),0)</f>
        <v>0</v>
      </c>
      <c r="AJ166" s="54">
        <f>IF(R166&lt;3,(60/COUNTIF(R139:R171,2)),0)</f>
        <v>8.5714285714285712</v>
      </c>
      <c r="AK166" s="54">
        <f>IF(S166&lt;3,(60/COUNTIF(S139:S171,2)),0)</f>
        <v>0</v>
      </c>
      <c r="AL166" s="54">
        <f>IF(T166&lt;3,(60/COUNTIF(T139:T171,2)),0)</f>
        <v>0</v>
      </c>
      <c r="AM166" s="183">
        <f t="shared" si="85"/>
        <v>23.571428571428573</v>
      </c>
      <c r="AN166" s="55" t="str">
        <f t="shared" si="86"/>
        <v>Tor Erik I</v>
      </c>
      <c r="AQ166"/>
    </row>
    <row r="167" spans="1:43">
      <c r="A167" s="17"/>
      <c r="B167" s="18" t="s">
        <v>35</v>
      </c>
      <c r="C167" s="22">
        <v>3</v>
      </c>
      <c r="D167" s="42">
        <v>2</v>
      </c>
      <c r="E167" s="42">
        <v>3</v>
      </c>
      <c r="F167" s="42">
        <v>5</v>
      </c>
      <c r="G167" s="42">
        <v>3</v>
      </c>
      <c r="H167" s="42">
        <v>3</v>
      </c>
      <c r="I167" s="42">
        <v>3</v>
      </c>
      <c r="J167" s="42">
        <v>2</v>
      </c>
      <c r="K167" s="42">
        <v>2</v>
      </c>
      <c r="L167" s="42">
        <v>4</v>
      </c>
      <c r="M167" s="42">
        <v>4</v>
      </c>
      <c r="N167" s="42">
        <v>3</v>
      </c>
      <c r="O167" s="42">
        <v>2</v>
      </c>
      <c r="P167" s="42">
        <v>3</v>
      </c>
      <c r="Q167" s="42">
        <v>3</v>
      </c>
      <c r="R167" s="42">
        <v>2</v>
      </c>
      <c r="S167" s="42">
        <v>3</v>
      </c>
      <c r="T167" s="67">
        <v>4</v>
      </c>
      <c r="U167" s="53">
        <f>IF(C167&lt;3,(60/COUNTIF(C139:C171,2)),0)</f>
        <v>0</v>
      </c>
      <c r="V167" s="54">
        <f>IF(D167&lt;3,(60/COUNTIF(D139:D171,2)),0)</f>
        <v>7.5</v>
      </c>
      <c r="W167" s="54">
        <f>IF(E167&lt;3,(60/COUNTIF(E139:E171,2)),0)</f>
        <v>0</v>
      </c>
      <c r="X167" s="54">
        <f>IF(F167&lt;4,(60/COUNTIF(F139:F171,3)),0)</f>
        <v>0</v>
      </c>
      <c r="Y167" s="54">
        <f t="shared" ref="Y167:AG167" si="119">IF(G167&lt;3,(60/COUNTIF(G139:G171,2)),0)</f>
        <v>0</v>
      </c>
      <c r="Z167" s="54">
        <f t="shared" si="119"/>
        <v>0</v>
      </c>
      <c r="AA167" s="54">
        <f t="shared" si="119"/>
        <v>0</v>
      </c>
      <c r="AB167" s="54">
        <f t="shared" si="119"/>
        <v>15</v>
      </c>
      <c r="AC167" s="54">
        <f t="shared" si="119"/>
        <v>12</v>
      </c>
      <c r="AD167" s="54">
        <f t="shared" si="119"/>
        <v>0</v>
      </c>
      <c r="AE167" s="54">
        <f t="shared" si="119"/>
        <v>0</v>
      </c>
      <c r="AF167" s="54">
        <f t="shared" si="119"/>
        <v>0</v>
      </c>
      <c r="AG167" s="54">
        <f t="shared" si="119"/>
        <v>3.3333333333333335</v>
      </c>
      <c r="AH167" s="54">
        <f>IF(P167&lt;4,(60/COUNTIF(P139:P171,3)),0)</f>
        <v>5.4545454545454541</v>
      </c>
      <c r="AI167" s="54">
        <f>IF(Q167&lt;3,(60/COUNTIF(Q139:Q171,2)),0)</f>
        <v>0</v>
      </c>
      <c r="AJ167" s="54">
        <f>IF(R167&lt;3,(60/COUNTIF(R139:R171,2)),0)</f>
        <v>8.5714285714285712</v>
      </c>
      <c r="AK167" s="54">
        <f>IF(S167&lt;3,(60/COUNTIF(S139:S171,2)),0)</f>
        <v>0</v>
      </c>
      <c r="AL167" s="54">
        <f>IF(T167&lt;3,(60/COUNTIF(T139:T171,2)),0)</f>
        <v>0</v>
      </c>
      <c r="AM167" s="183">
        <f t="shared" si="85"/>
        <v>51.859307359307358</v>
      </c>
      <c r="AN167" s="55" t="str">
        <f t="shared" si="86"/>
        <v>Torleiv G</v>
      </c>
      <c r="AQ167"/>
    </row>
    <row r="168" spans="1:43">
      <c r="A168" s="17"/>
      <c r="B168" s="18" t="s">
        <v>73</v>
      </c>
      <c r="C168" s="22">
        <v>5</v>
      </c>
      <c r="D168" s="42">
        <v>4</v>
      </c>
      <c r="E168" s="42">
        <v>4</v>
      </c>
      <c r="F168" s="42">
        <v>5</v>
      </c>
      <c r="G168" s="42">
        <v>3</v>
      </c>
      <c r="H168" s="42">
        <v>3</v>
      </c>
      <c r="I168" s="42">
        <v>5</v>
      </c>
      <c r="J168" s="42">
        <v>3</v>
      </c>
      <c r="K168" s="42">
        <v>5</v>
      </c>
      <c r="L168" s="42">
        <v>3</v>
      </c>
      <c r="M168" s="42">
        <v>3</v>
      </c>
      <c r="N168" s="42">
        <v>3</v>
      </c>
      <c r="O168" s="42">
        <v>3</v>
      </c>
      <c r="P168" s="42">
        <v>5</v>
      </c>
      <c r="Q168" s="42">
        <v>4</v>
      </c>
      <c r="R168" s="42">
        <v>3</v>
      </c>
      <c r="S168" s="42">
        <v>3</v>
      </c>
      <c r="T168" s="67">
        <v>3</v>
      </c>
      <c r="U168" s="53">
        <f>IF(C168&lt;3,(60/COUNTIF(C139:C171,2)),0)</f>
        <v>0</v>
      </c>
      <c r="V168" s="54">
        <f>IF(D168&lt;3,(60/COUNTIF(D139:D171,2)),0)</f>
        <v>0</v>
      </c>
      <c r="W168" s="54">
        <f>IF(E168&lt;3,(60/COUNTIF(E139:E171,2)),0)</f>
        <v>0</v>
      </c>
      <c r="X168" s="54">
        <f>IF(F168&lt;4,(60/COUNTIF(F139:F171,3)),0)</f>
        <v>0</v>
      </c>
      <c r="Y168" s="54">
        <f t="shared" ref="Y168:AG168" si="120">IF(G168&lt;3,(60/COUNTIF(G139:G171,2)),0)</f>
        <v>0</v>
      </c>
      <c r="Z168" s="54">
        <f t="shared" si="120"/>
        <v>0</v>
      </c>
      <c r="AA168" s="54">
        <f t="shared" si="120"/>
        <v>0</v>
      </c>
      <c r="AB168" s="54">
        <f t="shared" si="120"/>
        <v>0</v>
      </c>
      <c r="AC168" s="54">
        <f t="shared" si="120"/>
        <v>0</v>
      </c>
      <c r="AD168" s="54">
        <f t="shared" si="120"/>
        <v>0</v>
      </c>
      <c r="AE168" s="54">
        <f t="shared" si="120"/>
        <v>0</v>
      </c>
      <c r="AF168" s="54">
        <f t="shared" si="120"/>
        <v>0</v>
      </c>
      <c r="AG168" s="54">
        <f t="shared" si="120"/>
        <v>0</v>
      </c>
      <c r="AH168" s="54">
        <f>IF(P168&lt;4,(60/COUNTIF(P139:P171,3)),0)</f>
        <v>0</v>
      </c>
      <c r="AI168" s="54">
        <f>IF(Q168&lt;3,(60/COUNTIF(Q139:Q171,2)),0)</f>
        <v>0</v>
      </c>
      <c r="AJ168" s="54">
        <f>IF(R168&lt;3,(60/COUNTIF(R139:R171,2)),0)</f>
        <v>0</v>
      </c>
      <c r="AK168" s="54">
        <f>IF(S168&lt;3,(60/COUNTIF(S139:S171,2)),0)</f>
        <v>0</v>
      </c>
      <c r="AL168" s="54">
        <f>IF(T168&lt;3,(60/COUNTIF(T139:T171,2)),0)</f>
        <v>0</v>
      </c>
      <c r="AM168" s="183">
        <f t="shared" si="85"/>
        <v>0</v>
      </c>
      <c r="AN168" s="55" t="str">
        <f t="shared" si="86"/>
        <v>Trude S</v>
      </c>
      <c r="AQ168"/>
    </row>
    <row r="169" spans="1:43">
      <c r="A169" s="17"/>
      <c r="B169" s="18" t="s">
        <v>22</v>
      </c>
      <c r="C169" s="22">
        <v>3</v>
      </c>
      <c r="D169" s="42">
        <v>3</v>
      </c>
      <c r="E169" s="42">
        <v>3</v>
      </c>
      <c r="F169" s="42">
        <v>4</v>
      </c>
      <c r="G169" s="42">
        <v>3</v>
      </c>
      <c r="H169" s="42">
        <v>2</v>
      </c>
      <c r="I169" s="42">
        <v>5</v>
      </c>
      <c r="J169" s="42">
        <v>4</v>
      </c>
      <c r="K169" s="42">
        <v>3</v>
      </c>
      <c r="L169" s="42">
        <v>3</v>
      </c>
      <c r="M169" s="42">
        <v>2</v>
      </c>
      <c r="N169" s="42">
        <v>2</v>
      </c>
      <c r="O169" s="42">
        <v>3</v>
      </c>
      <c r="P169" s="42">
        <v>3</v>
      </c>
      <c r="Q169" s="42">
        <v>3</v>
      </c>
      <c r="R169" s="42">
        <v>3</v>
      </c>
      <c r="S169" s="42">
        <v>3</v>
      </c>
      <c r="T169" s="67">
        <v>3</v>
      </c>
      <c r="U169" s="53">
        <f>IF(C169&lt;3,(60/COUNTIF(C139:C171,2)),0)</f>
        <v>0</v>
      </c>
      <c r="V169" s="54">
        <f>IF(D169&lt;3,(60/COUNTIF(D139:D171,2)),0)</f>
        <v>0</v>
      </c>
      <c r="W169" s="54">
        <f>IF(E169&lt;3,(60/COUNTIF(E139:E171,2)),0)</f>
        <v>0</v>
      </c>
      <c r="X169" s="54">
        <f>IF(F169&lt;4,(60/COUNTIF(F139:F171,3)),0)</f>
        <v>0</v>
      </c>
      <c r="Y169" s="54">
        <f t="shared" ref="Y169:AG169" si="121">IF(G169&lt;3,(60/COUNTIF(G139:G171,2)),0)</f>
        <v>0</v>
      </c>
      <c r="Z169" s="54">
        <f t="shared" si="121"/>
        <v>4.615384615384615</v>
      </c>
      <c r="AA169" s="54">
        <f t="shared" si="121"/>
        <v>0</v>
      </c>
      <c r="AB169" s="54">
        <f t="shared" si="121"/>
        <v>0</v>
      </c>
      <c r="AC169" s="54">
        <f t="shared" si="121"/>
        <v>0</v>
      </c>
      <c r="AD169" s="54">
        <f t="shared" si="121"/>
        <v>0</v>
      </c>
      <c r="AE169" s="54">
        <f t="shared" si="121"/>
        <v>5</v>
      </c>
      <c r="AF169" s="54">
        <f t="shared" si="121"/>
        <v>4.2857142857142856</v>
      </c>
      <c r="AG169" s="54">
        <f t="shared" si="121"/>
        <v>0</v>
      </c>
      <c r="AH169" s="54">
        <f>IF(P169&lt;4,(60/COUNTIF(P139:P171,3)),0)</f>
        <v>5.4545454545454541</v>
      </c>
      <c r="AI169" s="54">
        <f>IF(Q169&lt;3,(60/COUNTIF(Q139:Q171,2)),0)</f>
        <v>0</v>
      </c>
      <c r="AJ169" s="54">
        <f>IF(R169&lt;3,(60/COUNTIF(R139:R171,2)),0)</f>
        <v>0</v>
      </c>
      <c r="AK169" s="54">
        <f>IF(S169&lt;3,(60/COUNTIF(S139:S171,2)),0)</f>
        <v>0</v>
      </c>
      <c r="AL169" s="54">
        <f>IF(T169&lt;3,(60/COUNTIF(T139:T171,2)),0)</f>
        <v>0</v>
      </c>
      <c r="AM169" s="183">
        <f t="shared" si="85"/>
        <v>19.355644355644355</v>
      </c>
      <c r="AN169" s="55" t="str">
        <f t="shared" si="86"/>
        <v>Vegar L</v>
      </c>
      <c r="AQ169"/>
    </row>
    <row r="170" spans="1:43">
      <c r="A170" s="17"/>
      <c r="B170" s="18" t="s">
        <v>29</v>
      </c>
      <c r="C170" s="22">
        <v>4</v>
      </c>
      <c r="D170" s="42">
        <v>2</v>
      </c>
      <c r="E170" s="42">
        <v>3</v>
      </c>
      <c r="F170" s="42">
        <v>5</v>
      </c>
      <c r="G170" s="42">
        <v>4</v>
      </c>
      <c r="H170" s="42">
        <v>2</v>
      </c>
      <c r="I170" s="42">
        <v>5</v>
      </c>
      <c r="J170" s="42">
        <v>2</v>
      </c>
      <c r="K170" s="42">
        <v>2</v>
      </c>
      <c r="L170" s="42">
        <v>3</v>
      </c>
      <c r="M170" s="42">
        <v>2</v>
      </c>
      <c r="N170" s="42">
        <v>3</v>
      </c>
      <c r="O170" s="42">
        <v>3</v>
      </c>
      <c r="P170" s="42">
        <v>4</v>
      </c>
      <c r="Q170" s="42">
        <v>3</v>
      </c>
      <c r="R170" s="42">
        <v>4</v>
      </c>
      <c r="S170" s="42">
        <v>3</v>
      </c>
      <c r="T170" s="67">
        <v>4</v>
      </c>
      <c r="U170" s="53">
        <f>IF(C170&lt;3,(60/COUNTIF(C139:C171,2)),0)</f>
        <v>0</v>
      </c>
      <c r="V170" s="54">
        <f>IF(D170&lt;3,(60/COUNTIF(D139:D171,2)),0)</f>
        <v>7.5</v>
      </c>
      <c r="W170" s="54">
        <f>IF(E170&lt;3,(60/COUNTIF(E139:E171,2)),0)</f>
        <v>0</v>
      </c>
      <c r="X170" s="54">
        <f>IF(F170&lt;4,(60/COUNTIF(F139:F171,3)),0)</f>
        <v>0</v>
      </c>
      <c r="Y170" s="54">
        <f t="shared" ref="Y170:AG170" si="122">IF(G170&lt;3,(60/COUNTIF(G139:G171,2)),0)</f>
        <v>0</v>
      </c>
      <c r="Z170" s="54">
        <f t="shared" si="122"/>
        <v>4.615384615384615</v>
      </c>
      <c r="AA170" s="54">
        <f t="shared" si="122"/>
        <v>0</v>
      </c>
      <c r="AB170" s="54">
        <f t="shared" si="122"/>
        <v>15</v>
      </c>
      <c r="AC170" s="54">
        <f t="shared" si="122"/>
        <v>12</v>
      </c>
      <c r="AD170" s="54">
        <f t="shared" si="122"/>
        <v>0</v>
      </c>
      <c r="AE170" s="54">
        <f t="shared" si="122"/>
        <v>5</v>
      </c>
      <c r="AF170" s="54">
        <f t="shared" si="122"/>
        <v>0</v>
      </c>
      <c r="AG170" s="54">
        <f t="shared" si="122"/>
        <v>0</v>
      </c>
      <c r="AH170" s="54">
        <f>IF(P170&lt;4,(60/COUNTIF(P139:P171,3)),0)</f>
        <v>0</v>
      </c>
      <c r="AI170" s="54">
        <f>IF(Q170&lt;3,(60/COUNTIF(Q139:Q171,2)),0)</f>
        <v>0</v>
      </c>
      <c r="AJ170" s="54">
        <f>IF(R170&lt;3,(60/COUNTIF(R139:R171,2)),0)</f>
        <v>0</v>
      </c>
      <c r="AK170" s="54">
        <f>IF(S170&lt;3,(60/COUNTIF(S139:S171,2)),0)</f>
        <v>0</v>
      </c>
      <c r="AL170" s="54">
        <f>IF(T170&lt;3,(60/COUNTIF(T139:T171,2)),0)</f>
        <v>0</v>
      </c>
      <c r="AM170" s="183">
        <f t="shared" si="85"/>
        <v>44.115384615384613</v>
      </c>
      <c r="AN170" s="55" t="str">
        <f t="shared" si="86"/>
        <v>Yuri Z</v>
      </c>
      <c r="AQ170"/>
    </row>
    <row r="171" spans="1:43">
      <c r="A171" s="17"/>
      <c r="B171" s="18" t="s">
        <v>21</v>
      </c>
      <c r="C171" s="22">
        <v>5</v>
      </c>
      <c r="D171" s="42">
        <v>2</v>
      </c>
      <c r="E171" s="42">
        <v>4</v>
      </c>
      <c r="F171" s="42">
        <v>4</v>
      </c>
      <c r="G171" s="42">
        <v>3</v>
      </c>
      <c r="H171" s="42">
        <v>3</v>
      </c>
      <c r="I171" s="42">
        <v>5</v>
      </c>
      <c r="J171" s="42">
        <v>3</v>
      </c>
      <c r="K171" s="42">
        <v>4</v>
      </c>
      <c r="L171" s="42">
        <v>3</v>
      </c>
      <c r="M171" s="42">
        <v>5</v>
      </c>
      <c r="N171" s="42">
        <v>3</v>
      </c>
      <c r="O171" s="42">
        <v>2</v>
      </c>
      <c r="P171" s="42">
        <v>5</v>
      </c>
      <c r="Q171" s="42">
        <v>4</v>
      </c>
      <c r="R171" s="42">
        <v>4</v>
      </c>
      <c r="S171" s="42">
        <v>3</v>
      </c>
      <c r="T171" s="67">
        <v>3</v>
      </c>
      <c r="U171" s="56">
        <f>IF(C171&lt;3,(60/COUNTIF(C139:C171,2)),0)</f>
        <v>0</v>
      </c>
      <c r="V171" s="57">
        <f>IF(D171&lt;3,(60/COUNTIF(D139:D171,2)),0)</f>
        <v>7.5</v>
      </c>
      <c r="W171" s="57">
        <f>IF(E171&lt;3,(60/COUNTIF(E139:E171,2)),0)</f>
        <v>0</v>
      </c>
      <c r="X171" s="57">
        <f>IF(F171&lt;4,(60/COUNTIF(F139:F171,3)),0)</f>
        <v>0</v>
      </c>
      <c r="Y171" s="57">
        <f t="shared" ref="Y171:AG171" si="123">IF(G171&lt;3,(60/COUNTIF(G139:G171,2)),0)</f>
        <v>0</v>
      </c>
      <c r="Z171" s="57">
        <f t="shared" si="123"/>
        <v>0</v>
      </c>
      <c r="AA171" s="57">
        <f t="shared" si="123"/>
        <v>0</v>
      </c>
      <c r="AB171" s="57">
        <f t="shared" si="123"/>
        <v>0</v>
      </c>
      <c r="AC171" s="57">
        <f t="shared" si="123"/>
        <v>0</v>
      </c>
      <c r="AD171" s="57">
        <f t="shared" si="123"/>
        <v>0</v>
      </c>
      <c r="AE171" s="57">
        <f t="shared" si="123"/>
        <v>0</v>
      </c>
      <c r="AF171" s="57">
        <f t="shared" si="123"/>
        <v>0</v>
      </c>
      <c r="AG171" s="57">
        <f t="shared" si="123"/>
        <v>3.3333333333333335</v>
      </c>
      <c r="AH171" s="57">
        <f>IF(P171&lt;4,(60/COUNTIF(P139:P171,3)),0)</f>
        <v>0</v>
      </c>
      <c r="AI171" s="57">
        <f>IF(Q171&lt;3,(60/COUNTIF(Q139:Q171,2)),0)</f>
        <v>0</v>
      </c>
      <c r="AJ171" s="57">
        <f>IF(R171&lt;3,(60/COUNTIF(R139:R171,2)),0)</f>
        <v>0</v>
      </c>
      <c r="AK171" s="57">
        <f>IF(S171&lt;3,(60/COUNTIF(S139:S171,2)),0)</f>
        <v>0</v>
      </c>
      <c r="AL171" s="57">
        <f>IF(T171&lt;3,(60/COUNTIF(T139:T171,2)),0)</f>
        <v>0</v>
      </c>
      <c r="AM171" s="184">
        <f t="shared" si="85"/>
        <v>10.833333333333334</v>
      </c>
      <c r="AN171" s="58" t="str">
        <f t="shared" si="86"/>
        <v>Øystein Borander</v>
      </c>
      <c r="AQ171"/>
    </row>
    <row r="172" spans="1:43">
      <c r="A172" s="39">
        <v>39960</v>
      </c>
      <c r="B172" s="15" t="s">
        <v>52</v>
      </c>
      <c r="C172" s="20">
        <v>3</v>
      </c>
      <c r="D172" s="41">
        <v>3</v>
      </c>
      <c r="E172" s="41">
        <v>4</v>
      </c>
      <c r="F172" s="41">
        <v>4</v>
      </c>
      <c r="G172" s="41">
        <v>3</v>
      </c>
      <c r="H172" s="41">
        <v>2</v>
      </c>
      <c r="I172" s="41">
        <v>3</v>
      </c>
      <c r="J172" s="41">
        <v>3</v>
      </c>
      <c r="K172" s="41">
        <v>4</v>
      </c>
      <c r="L172" s="41">
        <v>3</v>
      </c>
      <c r="M172" s="41">
        <v>3</v>
      </c>
      <c r="N172" s="41">
        <v>3</v>
      </c>
      <c r="O172" s="41">
        <v>2</v>
      </c>
      <c r="P172" s="41">
        <v>3</v>
      </c>
      <c r="Q172" s="41">
        <v>3</v>
      </c>
      <c r="R172" s="41">
        <v>3</v>
      </c>
      <c r="S172" s="41">
        <v>2</v>
      </c>
      <c r="T172" s="66">
        <v>3</v>
      </c>
      <c r="U172" s="50">
        <f>IF(C172&lt;3,(60/COUNTIF(C172:C186,2)),0)</f>
        <v>0</v>
      </c>
      <c r="V172" s="51">
        <f>IF(D172&lt;3,(60/COUNTIF(D172:D186,2)),0)</f>
        <v>0</v>
      </c>
      <c r="W172" s="51">
        <f>IF(E172&lt;3,(60/COUNTIF(E172:E186,2)),0)</f>
        <v>0</v>
      </c>
      <c r="X172" s="51">
        <f>IF(F172&lt;4,(60/COUNTIF(F172:F186,3)),0)</f>
        <v>0</v>
      </c>
      <c r="Y172" s="51">
        <f t="shared" ref="Y172:AG172" si="124">IF(G172&lt;3,(60/COUNTIF(G172:G186,2)),0)</f>
        <v>0</v>
      </c>
      <c r="Z172" s="51">
        <f t="shared" si="124"/>
        <v>12</v>
      </c>
      <c r="AA172" s="51">
        <f t="shared" si="124"/>
        <v>0</v>
      </c>
      <c r="AB172" s="51">
        <f t="shared" si="124"/>
        <v>0</v>
      </c>
      <c r="AC172" s="51">
        <f t="shared" si="124"/>
        <v>0</v>
      </c>
      <c r="AD172" s="51">
        <f t="shared" si="124"/>
        <v>0</v>
      </c>
      <c r="AE172" s="51">
        <f t="shared" si="124"/>
        <v>0</v>
      </c>
      <c r="AF172" s="51">
        <f t="shared" si="124"/>
        <v>0</v>
      </c>
      <c r="AG172" s="51">
        <f t="shared" si="124"/>
        <v>8.5714285714285712</v>
      </c>
      <c r="AH172" s="51">
        <f>IF(P172&lt;4,(60/COUNTIF(P172:P186,3)),0)</f>
        <v>12</v>
      </c>
      <c r="AI172" s="51">
        <f>IF(Q172&lt;3,(60/COUNTIF(Q172:Q186,2)),0)</f>
        <v>0</v>
      </c>
      <c r="AJ172" s="51">
        <f>IF(R172&lt;3,(60/COUNTIF(R172:R186,2)),0)</f>
        <v>0</v>
      </c>
      <c r="AK172" s="51">
        <f>IF(S172&lt;3,(60/COUNTIF(S172:S186,2)),0)</f>
        <v>30</v>
      </c>
      <c r="AL172" s="51">
        <f>IF(T172&lt;3,(60/COUNTIF(T172:T186,2)),0)</f>
        <v>0</v>
      </c>
      <c r="AM172" s="182">
        <f t="shared" si="85"/>
        <v>62.571428571428569</v>
      </c>
      <c r="AN172" s="52" t="str">
        <f t="shared" si="86"/>
        <v>Anders Derkum</v>
      </c>
      <c r="AQ172"/>
    </row>
    <row r="173" spans="1:43">
      <c r="A173" s="17"/>
      <c r="B173" s="18" t="s">
        <v>10</v>
      </c>
      <c r="C173" s="22">
        <v>5</v>
      </c>
      <c r="D173" s="42">
        <v>3</v>
      </c>
      <c r="E173" s="42">
        <v>4</v>
      </c>
      <c r="F173" s="42">
        <v>6</v>
      </c>
      <c r="G173" s="42">
        <v>4</v>
      </c>
      <c r="H173" s="42">
        <v>3</v>
      </c>
      <c r="I173" s="42">
        <v>4</v>
      </c>
      <c r="J173" s="42">
        <v>2</v>
      </c>
      <c r="K173" s="42">
        <v>4</v>
      </c>
      <c r="L173" s="42">
        <v>3</v>
      </c>
      <c r="M173" s="42">
        <v>4</v>
      </c>
      <c r="N173" s="42">
        <v>3</v>
      </c>
      <c r="O173" s="42">
        <v>3</v>
      </c>
      <c r="P173" s="42">
        <v>5</v>
      </c>
      <c r="Q173" s="42">
        <v>4</v>
      </c>
      <c r="R173" s="42">
        <v>3</v>
      </c>
      <c r="S173" s="42">
        <v>3</v>
      </c>
      <c r="T173" s="67">
        <v>3</v>
      </c>
      <c r="U173" s="53">
        <f>IF(C173&lt;3,(60/COUNTIF(C172:C186,2)),0)</f>
        <v>0</v>
      </c>
      <c r="V173" s="54">
        <f>IF(D173&lt;3,(60/COUNTIF(D172:D186,2)),0)</f>
        <v>0</v>
      </c>
      <c r="W173" s="54">
        <f>IF(E173&lt;3,(60/COUNTIF(E172:E186,2)),0)</f>
        <v>0</v>
      </c>
      <c r="X173" s="54">
        <f>IF(F173&lt;4,(60/COUNTIF(F172:F186,3)),0)</f>
        <v>0</v>
      </c>
      <c r="Y173" s="54">
        <f t="shared" ref="Y173:AG173" si="125">IF(G173&lt;3,(60/COUNTIF(G172:G186,2)),0)</f>
        <v>0</v>
      </c>
      <c r="Z173" s="54">
        <f t="shared" si="125"/>
        <v>0</v>
      </c>
      <c r="AA173" s="54">
        <f t="shared" si="125"/>
        <v>0</v>
      </c>
      <c r="AB173" s="54">
        <f t="shared" si="125"/>
        <v>20</v>
      </c>
      <c r="AC173" s="54">
        <f t="shared" si="125"/>
        <v>0</v>
      </c>
      <c r="AD173" s="54">
        <f t="shared" si="125"/>
        <v>0</v>
      </c>
      <c r="AE173" s="54">
        <f t="shared" si="125"/>
        <v>0</v>
      </c>
      <c r="AF173" s="54">
        <f t="shared" si="125"/>
        <v>0</v>
      </c>
      <c r="AG173" s="54">
        <f t="shared" si="125"/>
        <v>0</v>
      </c>
      <c r="AH173" s="54">
        <f>IF(P173&lt;4,(60/COUNTIF(P172:P186,3)),0)</f>
        <v>0</v>
      </c>
      <c r="AI173" s="54">
        <f>IF(Q173&lt;3,(60/COUNTIF(Q172:Q186,2)),0)</f>
        <v>0</v>
      </c>
      <c r="AJ173" s="54">
        <f>IF(R173&lt;3,(60/COUNTIF(R172:R186,2)),0)</f>
        <v>0</v>
      </c>
      <c r="AK173" s="54">
        <f>IF(S173&lt;3,(60/COUNTIF(S172:S186,2)),0)</f>
        <v>0</v>
      </c>
      <c r="AL173" s="54">
        <f>IF(T173&lt;3,(60/COUNTIF(T172:T186,2)),0)</f>
        <v>0</v>
      </c>
      <c r="AM173" s="183">
        <f t="shared" si="85"/>
        <v>20</v>
      </c>
      <c r="AN173" s="55" t="str">
        <f t="shared" si="86"/>
        <v>Arne F</v>
      </c>
      <c r="AQ173"/>
    </row>
    <row r="174" spans="1:43">
      <c r="A174" s="17"/>
      <c r="B174" s="18" t="s">
        <v>69</v>
      </c>
      <c r="C174" s="22">
        <v>3</v>
      </c>
      <c r="D174" s="42">
        <v>2</v>
      </c>
      <c r="E174" s="42">
        <v>4</v>
      </c>
      <c r="F174" s="42">
        <v>4</v>
      </c>
      <c r="G174" s="42">
        <v>3</v>
      </c>
      <c r="H174" s="42">
        <v>3</v>
      </c>
      <c r="I174" s="42">
        <v>5</v>
      </c>
      <c r="J174" s="42">
        <v>2</v>
      </c>
      <c r="K174" s="42">
        <v>3</v>
      </c>
      <c r="L174" s="42">
        <v>2</v>
      </c>
      <c r="M174" s="42">
        <v>4</v>
      </c>
      <c r="N174" s="42">
        <v>3</v>
      </c>
      <c r="O174" s="42">
        <v>2</v>
      </c>
      <c r="P174" s="42">
        <v>4</v>
      </c>
      <c r="Q174" s="42">
        <v>3</v>
      </c>
      <c r="R174" s="42">
        <v>3</v>
      </c>
      <c r="S174" s="42">
        <v>3</v>
      </c>
      <c r="T174" s="67">
        <v>2</v>
      </c>
      <c r="U174" s="53">
        <f>IF(C174&lt;3,(60/COUNTIF(C172:C186,2)),0)</f>
        <v>0</v>
      </c>
      <c r="V174" s="54">
        <f>IF(D174&lt;3,(60/COUNTIF(D172:D186,2)),0)</f>
        <v>12</v>
      </c>
      <c r="W174" s="54">
        <f>IF(E174&lt;3,(60/COUNTIF(E172:E186,2)),0)</f>
        <v>0</v>
      </c>
      <c r="X174" s="54">
        <f>IF(F174&lt;4,(60/COUNTIF(F172:F186,3)),0)</f>
        <v>0</v>
      </c>
      <c r="Y174" s="54">
        <f t="shared" ref="Y174:AG174" si="126">IF(G174&lt;3,(60/COUNTIF(G172:G186,2)),0)</f>
        <v>0</v>
      </c>
      <c r="Z174" s="54">
        <f t="shared" si="126"/>
        <v>0</v>
      </c>
      <c r="AA174" s="54">
        <f t="shared" si="126"/>
        <v>0</v>
      </c>
      <c r="AB174" s="54">
        <f t="shared" si="126"/>
        <v>20</v>
      </c>
      <c r="AC174" s="54">
        <f t="shared" si="126"/>
        <v>0</v>
      </c>
      <c r="AD174" s="54">
        <f t="shared" si="126"/>
        <v>15</v>
      </c>
      <c r="AE174" s="54">
        <f t="shared" si="126"/>
        <v>0</v>
      </c>
      <c r="AF174" s="54">
        <f t="shared" si="126"/>
        <v>0</v>
      </c>
      <c r="AG174" s="54">
        <f t="shared" si="126"/>
        <v>8.5714285714285712</v>
      </c>
      <c r="AH174" s="54">
        <f>IF(P174&lt;4,(60/COUNTIF(P172:P186,3)),0)</f>
        <v>0</v>
      </c>
      <c r="AI174" s="54">
        <f>IF(Q174&lt;3,(60/COUNTIF(Q172:Q186,2)),0)</f>
        <v>0</v>
      </c>
      <c r="AJ174" s="54">
        <f>IF(R174&lt;3,(60/COUNTIF(R172:R186,2)),0)</f>
        <v>0</v>
      </c>
      <c r="AK174" s="54">
        <f>IF(S174&lt;3,(60/COUNTIF(S172:S186,2)),0)</f>
        <v>0</v>
      </c>
      <c r="AL174" s="54">
        <f>IF(T174&lt;3,(60/COUNTIF(T172:T186,2)),0)</f>
        <v>15</v>
      </c>
      <c r="AM174" s="183">
        <f t="shared" si="85"/>
        <v>70.571428571428569</v>
      </c>
      <c r="AN174" s="55" t="str">
        <f t="shared" si="86"/>
        <v>Asgeir S</v>
      </c>
      <c r="AQ174"/>
    </row>
    <row r="175" spans="1:43">
      <c r="A175" s="17"/>
      <c r="B175" s="18" t="s">
        <v>7</v>
      </c>
      <c r="C175" s="22">
        <v>3</v>
      </c>
      <c r="D175" s="42">
        <v>3</v>
      </c>
      <c r="E175" s="42">
        <v>4</v>
      </c>
      <c r="F175" s="42">
        <v>4</v>
      </c>
      <c r="G175" s="42">
        <v>3</v>
      </c>
      <c r="H175" s="42">
        <v>2</v>
      </c>
      <c r="I175" s="42">
        <v>3</v>
      </c>
      <c r="J175" s="42">
        <v>4</v>
      </c>
      <c r="K175" s="42">
        <v>3</v>
      </c>
      <c r="L175" s="42">
        <v>2</v>
      </c>
      <c r="M175" s="42">
        <v>2</v>
      </c>
      <c r="N175" s="42">
        <v>3</v>
      </c>
      <c r="O175" s="42">
        <v>2</v>
      </c>
      <c r="P175" s="42">
        <v>3</v>
      </c>
      <c r="Q175" s="42">
        <v>3</v>
      </c>
      <c r="R175" s="42">
        <v>3</v>
      </c>
      <c r="S175" s="42">
        <v>3</v>
      </c>
      <c r="T175" s="67">
        <v>3</v>
      </c>
      <c r="U175" s="53">
        <f>IF(C175&lt;3,(60/COUNTIF(C172:C186,2)),0)</f>
        <v>0</v>
      </c>
      <c r="V175" s="54">
        <f>IF(D175&lt;3,(60/COUNTIF(D172:D186,2)),0)</f>
        <v>0</v>
      </c>
      <c r="W175" s="54">
        <f>IF(E175&lt;3,(60/COUNTIF(E172:E186,2)),0)</f>
        <v>0</v>
      </c>
      <c r="X175" s="54">
        <f>IF(F175&lt;4,(60/COUNTIF(F172:F186,3)),0)</f>
        <v>0</v>
      </c>
      <c r="Y175" s="54">
        <f t="shared" ref="Y175:AG175" si="127">IF(G175&lt;3,(60/COUNTIF(G172:G186,2)),0)</f>
        <v>0</v>
      </c>
      <c r="Z175" s="54">
        <f t="shared" si="127"/>
        <v>12</v>
      </c>
      <c r="AA175" s="54">
        <f t="shared" si="127"/>
        <v>0</v>
      </c>
      <c r="AB175" s="54">
        <f t="shared" si="127"/>
        <v>0</v>
      </c>
      <c r="AC175" s="54">
        <f t="shared" si="127"/>
        <v>0</v>
      </c>
      <c r="AD175" s="54">
        <f t="shared" si="127"/>
        <v>15</v>
      </c>
      <c r="AE175" s="54">
        <f t="shared" si="127"/>
        <v>20</v>
      </c>
      <c r="AF175" s="54">
        <f t="shared" si="127"/>
        <v>0</v>
      </c>
      <c r="AG175" s="54">
        <f t="shared" si="127"/>
        <v>8.5714285714285712</v>
      </c>
      <c r="AH175" s="54">
        <f>IF(P175&lt;4,(60/COUNTIF(P172:P186,3)),0)</f>
        <v>12</v>
      </c>
      <c r="AI175" s="54">
        <f>IF(Q175&lt;3,(60/COUNTIF(Q172:Q186,2)),0)</f>
        <v>0</v>
      </c>
      <c r="AJ175" s="54">
        <f>IF(R175&lt;3,(60/COUNTIF(R172:R186,2)),0)</f>
        <v>0</v>
      </c>
      <c r="AK175" s="54">
        <f>IF(S175&lt;3,(60/COUNTIF(S172:S186,2)),0)</f>
        <v>0</v>
      </c>
      <c r="AL175" s="54">
        <f>IF(T175&lt;3,(60/COUNTIF(T172:T186,2)),0)</f>
        <v>0</v>
      </c>
      <c r="AM175" s="183">
        <f t="shared" si="85"/>
        <v>67.571428571428569</v>
      </c>
      <c r="AN175" s="55" t="str">
        <f t="shared" si="86"/>
        <v>Eirik A</v>
      </c>
      <c r="AQ175"/>
    </row>
    <row r="176" spans="1:43">
      <c r="A176" s="17"/>
      <c r="B176" s="18" t="s">
        <v>88</v>
      </c>
      <c r="C176" s="22">
        <v>6</v>
      </c>
      <c r="D176" s="42">
        <v>3</v>
      </c>
      <c r="E176" s="42">
        <v>7</v>
      </c>
      <c r="F176" s="42">
        <v>6</v>
      </c>
      <c r="G176" s="42">
        <v>4</v>
      </c>
      <c r="H176" s="42">
        <v>3</v>
      </c>
      <c r="I176" s="42">
        <v>6</v>
      </c>
      <c r="J176" s="42">
        <v>6</v>
      </c>
      <c r="K176" s="42">
        <v>3</v>
      </c>
      <c r="L176" s="42">
        <v>3</v>
      </c>
      <c r="M176" s="42">
        <v>4</v>
      </c>
      <c r="N176" s="42">
        <v>4</v>
      </c>
      <c r="O176" s="42">
        <v>7</v>
      </c>
      <c r="P176" s="42">
        <v>5</v>
      </c>
      <c r="Q176" s="42">
        <v>3</v>
      </c>
      <c r="R176" s="42">
        <v>5</v>
      </c>
      <c r="S176" s="42">
        <v>3</v>
      </c>
      <c r="T176" s="67">
        <v>4</v>
      </c>
      <c r="U176" s="53">
        <f>IF(C176&lt;3,(60/COUNTIF(C172:C186,2)),0)</f>
        <v>0</v>
      </c>
      <c r="V176" s="54">
        <f>IF(D176&lt;3,(60/COUNTIF(D172:D186,2)),0)</f>
        <v>0</v>
      </c>
      <c r="W176" s="54">
        <f>IF(E176&lt;3,(60/COUNTIF(E172:E186,2)),0)</f>
        <v>0</v>
      </c>
      <c r="X176" s="54">
        <f>IF(F176&lt;4,(60/COUNTIF(F172:F186,3)),0)</f>
        <v>0</v>
      </c>
      <c r="Y176" s="54">
        <f t="shared" ref="Y176:AG176" si="128">IF(G176&lt;3,(60/COUNTIF(G172:G186,2)),0)</f>
        <v>0</v>
      </c>
      <c r="Z176" s="54">
        <f t="shared" si="128"/>
        <v>0</v>
      </c>
      <c r="AA176" s="54">
        <f t="shared" si="128"/>
        <v>0</v>
      </c>
      <c r="AB176" s="54">
        <f t="shared" si="128"/>
        <v>0</v>
      </c>
      <c r="AC176" s="54">
        <f t="shared" si="128"/>
        <v>0</v>
      </c>
      <c r="AD176" s="54">
        <f t="shared" si="128"/>
        <v>0</v>
      </c>
      <c r="AE176" s="54">
        <f t="shared" si="128"/>
        <v>0</v>
      </c>
      <c r="AF176" s="54">
        <f t="shared" si="128"/>
        <v>0</v>
      </c>
      <c r="AG176" s="54">
        <f t="shared" si="128"/>
        <v>0</v>
      </c>
      <c r="AH176" s="54">
        <f>IF(P176&lt;4,(60/COUNTIF(P172:P186,3)),0)</f>
        <v>0</v>
      </c>
      <c r="AI176" s="54">
        <f>IF(Q176&lt;3,(60/COUNTIF(Q172:Q186,2)),0)</f>
        <v>0</v>
      </c>
      <c r="AJ176" s="54">
        <f>IF(R176&lt;3,(60/COUNTIF(R172:R186,2)),0)</f>
        <v>0</v>
      </c>
      <c r="AK176" s="54">
        <f>IF(S176&lt;3,(60/COUNTIF(S172:S186,2)),0)</f>
        <v>0</v>
      </c>
      <c r="AL176" s="54">
        <f>IF(T176&lt;3,(60/COUNTIF(T172:T186,2)),0)</f>
        <v>0</v>
      </c>
      <c r="AM176" s="183">
        <f t="shared" si="85"/>
        <v>0</v>
      </c>
      <c r="AN176" s="55" t="str">
        <f t="shared" si="86"/>
        <v>Eivind Olsen</v>
      </c>
      <c r="AQ176"/>
    </row>
    <row r="177" spans="1:43">
      <c r="A177" s="17"/>
      <c r="B177" s="18" t="s">
        <v>8</v>
      </c>
      <c r="C177" s="22">
        <v>4</v>
      </c>
      <c r="D177" s="42">
        <v>4</v>
      </c>
      <c r="E177" s="42">
        <v>3</v>
      </c>
      <c r="F177" s="42">
        <v>6</v>
      </c>
      <c r="G177" s="42">
        <v>3</v>
      </c>
      <c r="H177" s="42">
        <v>3</v>
      </c>
      <c r="I177" s="42">
        <v>4</v>
      </c>
      <c r="J177" s="42">
        <v>3</v>
      </c>
      <c r="K177" s="42">
        <v>2</v>
      </c>
      <c r="L177" s="42">
        <v>2</v>
      </c>
      <c r="M177" s="42">
        <v>4</v>
      </c>
      <c r="N177" s="42">
        <v>3</v>
      </c>
      <c r="O177" s="42">
        <v>2</v>
      </c>
      <c r="P177" s="42">
        <v>3</v>
      </c>
      <c r="Q177" s="42">
        <v>3</v>
      </c>
      <c r="R177" s="42">
        <v>3</v>
      </c>
      <c r="S177" s="42">
        <v>3</v>
      </c>
      <c r="T177" s="67">
        <v>3</v>
      </c>
      <c r="U177" s="53">
        <f>IF(C177&lt;3,(60/COUNTIF(C172:C186,2)),0)</f>
        <v>0</v>
      </c>
      <c r="V177" s="54">
        <f>IF(D177&lt;3,(60/COUNTIF(D172:D186,2)),0)</f>
        <v>0</v>
      </c>
      <c r="W177" s="54">
        <f>IF(E177&lt;3,(60/COUNTIF(E172:E186,2)),0)</f>
        <v>0</v>
      </c>
      <c r="X177" s="54">
        <f>IF(F177&lt;4,(60/COUNTIF(F172:F186,3)),0)</f>
        <v>0</v>
      </c>
      <c r="Y177" s="54">
        <f t="shared" ref="Y177:AG177" si="129">IF(G177&lt;3,(60/COUNTIF(G172:G186,2)),0)</f>
        <v>0</v>
      </c>
      <c r="Z177" s="54">
        <f t="shared" si="129"/>
        <v>0</v>
      </c>
      <c r="AA177" s="54">
        <f t="shared" si="129"/>
        <v>0</v>
      </c>
      <c r="AB177" s="54">
        <f t="shared" si="129"/>
        <v>0</v>
      </c>
      <c r="AC177" s="54">
        <f t="shared" si="129"/>
        <v>20</v>
      </c>
      <c r="AD177" s="54">
        <f t="shared" si="129"/>
        <v>15</v>
      </c>
      <c r="AE177" s="54">
        <f t="shared" si="129"/>
        <v>0</v>
      </c>
      <c r="AF177" s="54">
        <f t="shared" si="129"/>
        <v>0</v>
      </c>
      <c r="AG177" s="54">
        <f t="shared" si="129"/>
        <v>8.5714285714285712</v>
      </c>
      <c r="AH177" s="54">
        <f>IF(P177&lt;4,(60/COUNTIF(P172:P186,3)),0)</f>
        <v>12</v>
      </c>
      <c r="AI177" s="54">
        <f>IF(Q177&lt;3,(60/COUNTIF(Q172:Q186,2)),0)</f>
        <v>0</v>
      </c>
      <c r="AJ177" s="54">
        <f>IF(R177&lt;3,(60/COUNTIF(R172:R186,2)),0)</f>
        <v>0</v>
      </c>
      <c r="AK177" s="54">
        <f>IF(S177&lt;3,(60/COUNTIF(S172:S186,2)),0)</f>
        <v>0</v>
      </c>
      <c r="AL177" s="54">
        <f>IF(T177&lt;3,(60/COUNTIF(T172:T186,2)),0)</f>
        <v>0</v>
      </c>
      <c r="AM177" s="183">
        <f t="shared" si="85"/>
        <v>55.571428571428569</v>
      </c>
      <c r="AN177" s="55" t="str">
        <f t="shared" si="86"/>
        <v>Erik B M</v>
      </c>
      <c r="AQ177"/>
    </row>
    <row r="178" spans="1:43">
      <c r="A178" s="17"/>
      <c r="B178" s="18" t="s">
        <v>32</v>
      </c>
      <c r="C178" s="22">
        <v>3</v>
      </c>
      <c r="D178" s="42">
        <v>2</v>
      </c>
      <c r="E178" s="42">
        <v>5</v>
      </c>
      <c r="F178" s="42">
        <v>4</v>
      </c>
      <c r="G178" s="42">
        <v>3</v>
      </c>
      <c r="H178" s="42">
        <v>2</v>
      </c>
      <c r="I178" s="42">
        <v>3</v>
      </c>
      <c r="J178" s="42">
        <v>3</v>
      </c>
      <c r="K178" s="42">
        <v>3</v>
      </c>
      <c r="L178" s="42">
        <v>4</v>
      </c>
      <c r="M178" s="42">
        <v>3</v>
      </c>
      <c r="N178" s="42">
        <v>2</v>
      </c>
      <c r="O178" s="42">
        <v>2</v>
      </c>
      <c r="P178" s="42">
        <v>4</v>
      </c>
      <c r="Q178" s="42">
        <v>3</v>
      </c>
      <c r="R178" s="42">
        <v>3</v>
      </c>
      <c r="S178" s="42">
        <v>3</v>
      </c>
      <c r="T178" s="67">
        <v>2</v>
      </c>
      <c r="U178" s="53">
        <f>IF(C178&lt;3,(60/COUNTIF(C172:C186,2)),0)</f>
        <v>0</v>
      </c>
      <c r="V178" s="54">
        <f>IF(D178&lt;3,(60/COUNTIF(D172:D186,2)),0)</f>
        <v>12</v>
      </c>
      <c r="W178" s="54">
        <f>IF(E178&lt;3,(60/COUNTIF(E172:E186,2)),0)</f>
        <v>0</v>
      </c>
      <c r="X178" s="54">
        <f>IF(F178&lt;4,(60/COUNTIF(F172:F186,3)),0)</f>
        <v>0</v>
      </c>
      <c r="Y178" s="54">
        <f t="shared" ref="Y178:AG178" si="130">IF(G178&lt;3,(60/COUNTIF(G172:G186,2)),0)</f>
        <v>0</v>
      </c>
      <c r="Z178" s="54">
        <f t="shared" si="130"/>
        <v>12</v>
      </c>
      <c r="AA178" s="54">
        <f t="shared" si="130"/>
        <v>0</v>
      </c>
      <c r="AB178" s="54">
        <f t="shared" si="130"/>
        <v>0</v>
      </c>
      <c r="AC178" s="54">
        <f t="shared" si="130"/>
        <v>0</v>
      </c>
      <c r="AD178" s="54">
        <f t="shared" si="130"/>
        <v>0</v>
      </c>
      <c r="AE178" s="54">
        <f t="shared" si="130"/>
        <v>0</v>
      </c>
      <c r="AF178" s="54">
        <f t="shared" si="130"/>
        <v>30</v>
      </c>
      <c r="AG178" s="54">
        <f t="shared" si="130"/>
        <v>8.5714285714285712</v>
      </c>
      <c r="AH178" s="54">
        <f>IF(P178&lt;4,(60/COUNTIF(P172:P186,3)),0)</f>
        <v>0</v>
      </c>
      <c r="AI178" s="54">
        <f>IF(Q178&lt;3,(60/COUNTIF(Q172:Q186,2)),0)</f>
        <v>0</v>
      </c>
      <c r="AJ178" s="54">
        <f>IF(R178&lt;3,(60/COUNTIF(R172:R186,2)),0)</f>
        <v>0</v>
      </c>
      <c r="AK178" s="54">
        <f>IF(S178&lt;3,(60/COUNTIF(S172:S186,2)),0)</f>
        <v>0</v>
      </c>
      <c r="AL178" s="54">
        <f>IF(T178&lt;3,(60/COUNTIF(T172:T186,2)),0)</f>
        <v>15</v>
      </c>
      <c r="AM178" s="183">
        <f t="shared" si="85"/>
        <v>77.571428571428569</v>
      </c>
      <c r="AN178" s="55" t="str">
        <f t="shared" si="86"/>
        <v>Halvor K</v>
      </c>
      <c r="AQ178"/>
    </row>
    <row r="179" spans="1:43">
      <c r="A179" s="17"/>
      <c r="B179" s="18" t="s">
        <v>16</v>
      </c>
      <c r="C179" s="22">
        <v>5</v>
      </c>
      <c r="D179" s="42">
        <v>3</v>
      </c>
      <c r="E179" s="42">
        <v>5</v>
      </c>
      <c r="F179" s="42">
        <v>5</v>
      </c>
      <c r="G179" s="42">
        <v>4</v>
      </c>
      <c r="H179" s="42">
        <v>4</v>
      </c>
      <c r="I179" s="42">
        <v>4</v>
      </c>
      <c r="J179" s="42">
        <v>3</v>
      </c>
      <c r="K179" s="42">
        <v>4</v>
      </c>
      <c r="L179" s="42">
        <v>3</v>
      </c>
      <c r="M179" s="42">
        <v>4</v>
      </c>
      <c r="N179" s="42">
        <v>4</v>
      </c>
      <c r="O179" s="42">
        <v>3</v>
      </c>
      <c r="P179" s="42">
        <v>5</v>
      </c>
      <c r="Q179" s="42">
        <v>5</v>
      </c>
      <c r="R179" s="42">
        <v>4</v>
      </c>
      <c r="S179" s="42">
        <v>3</v>
      </c>
      <c r="T179" s="67">
        <v>3</v>
      </c>
      <c r="U179" s="53">
        <f>IF(C179&lt;3,(60/COUNTIF(C172:C186,2)),0)</f>
        <v>0</v>
      </c>
      <c r="V179" s="54">
        <f>IF(D179&lt;3,(60/COUNTIF(D172:D186,2)),0)</f>
        <v>0</v>
      </c>
      <c r="W179" s="54">
        <f>IF(E179&lt;3,(60/COUNTIF(E172:E186,2)),0)</f>
        <v>0</v>
      </c>
      <c r="X179" s="54">
        <f>IF(F179&lt;4,(60/COUNTIF(F172:F186,3)),0)</f>
        <v>0</v>
      </c>
      <c r="Y179" s="54">
        <f t="shared" ref="Y179:AG179" si="131">IF(G179&lt;3,(60/COUNTIF(G172:G186,2)),0)</f>
        <v>0</v>
      </c>
      <c r="Z179" s="54">
        <f t="shared" si="131"/>
        <v>0</v>
      </c>
      <c r="AA179" s="54">
        <f t="shared" si="131"/>
        <v>0</v>
      </c>
      <c r="AB179" s="54">
        <f t="shared" si="131"/>
        <v>0</v>
      </c>
      <c r="AC179" s="54">
        <f t="shared" si="131"/>
        <v>0</v>
      </c>
      <c r="AD179" s="54">
        <f t="shared" si="131"/>
        <v>0</v>
      </c>
      <c r="AE179" s="54">
        <f t="shared" si="131"/>
        <v>0</v>
      </c>
      <c r="AF179" s="54">
        <f t="shared" si="131"/>
        <v>0</v>
      </c>
      <c r="AG179" s="54">
        <f t="shared" si="131"/>
        <v>0</v>
      </c>
      <c r="AH179" s="54">
        <f>IF(P179&lt;4,(60/COUNTIF(P172:P186,3)),0)</f>
        <v>0</v>
      </c>
      <c r="AI179" s="54">
        <f>IF(Q179&lt;3,(60/COUNTIF(Q172:Q186,2)),0)</f>
        <v>0</v>
      </c>
      <c r="AJ179" s="54">
        <f>IF(R179&lt;3,(60/COUNTIF(R172:R186,2)),0)</f>
        <v>0</v>
      </c>
      <c r="AK179" s="54">
        <f>IF(S179&lt;3,(60/COUNTIF(S172:S186,2)),0)</f>
        <v>0</v>
      </c>
      <c r="AL179" s="54">
        <f>IF(T179&lt;3,(60/COUNTIF(T172:T186,2)),0)</f>
        <v>0</v>
      </c>
      <c r="AM179" s="183">
        <f t="shared" si="85"/>
        <v>0</v>
      </c>
      <c r="AN179" s="55" t="str">
        <f t="shared" si="86"/>
        <v>Lasse B</v>
      </c>
      <c r="AQ179"/>
    </row>
    <row r="180" spans="1:43">
      <c r="A180" s="17"/>
      <c r="B180" s="18" t="s">
        <v>24</v>
      </c>
      <c r="C180" s="22">
        <v>3</v>
      </c>
      <c r="D180" s="42">
        <v>2</v>
      </c>
      <c r="E180" s="42">
        <v>3</v>
      </c>
      <c r="F180" s="42">
        <v>5</v>
      </c>
      <c r="G180" s="42">
        <v>5</v>
      </c>
      <c r="H180" s="42">
        <v>3</v>
      </c>
      <c r="I180" s="42">
        <v>4</v>
      </c>
      <c r="J180" s="42">
        <v>3</v>
      </c>
      <c r="K180" s="42">
        <v>4</v>
      </c>
      <c r="L180" s="42">
        <v>4</v>
      </c>
      <c r="M180" s="42">
        <v>4</v>
      </c>
      <c r="N180" s="42">
        <v>3</v>
      </c>
      <c r="O180" s="42">
        <v>3</v>
      </c>
      <c r="P180" s="42">
        <v>5</v>
      </c>
      <c r="Q180" s="42">
        <v>3</v>
      </c>
      <c r="R180" s="42">
        <v>3</v>
      </c>
      <c r="S180" s="42">
        <v>3</v>
      </c>
      <c r="T180" s="67">
        <v>3</v>
      </c>
      <c r="U180" s="53">
        <f>IF(C180&lt;3,(60/COUNTIF(C172:C186,2)),0)</f>
        <v>0</v>
      </c>
      <c r="V180" s="54">
        <f>IF(D180&lt;3,(60/COUNTIF(D172:D186,2)),0)</f>
        <v>12</v>
      </c>
      <c r="W180" s="54">
        <f>IF(E180&lt;3,(60/COUNTIF(E172:E186,2)),0)</f>
        <v>0</v>
      </c>
      <c r="X180" s="54">
        <f>IF(F180&lt;4,(60/COUNTIF(F172:F186,3)),0)</f>
        <v>0</v>
      </c>
      <c r="Y180" s="54">
        <f t="shared" ref="Y180:AG180" si="132">IF(G180&lt;3,(60/COUNTIF(G172:G186,2)),0)</f>
        <v>0</v>
      </c>
      <c r="Z180" s="54">
        <f t="shared" si="132"/>
        <v>0</v>
      </c>
      <c r="AA180" s="54">
        <f t="shared" si="132"/>
        <v>0</v>
      </c>
      <c r="AB180" s="54">
        <f t="shared" si="132"/>
        <v>0</v>
      </c>
      <c r="AC180" s="54">
        <f t="shared" si="132"/>
        <v>0</v>
      </c>
      <c r="AD180" s="54">
        <f t="shared" si="132"/>
        <v>0</v>
      </c>
      <c r="AE180" s="54">
        <f t="shared" si="132"/>
        <v>0</v>
      </c>
      <c r="AF180" s="54">
        <f t="shared" si="132"/>
        <v>0</v>
      </c>
      <c r="AG180" s="54">
        <f t="shared" si="132"/>
        <v>0</v>
      </c>
      <c r="AH180" s="54">
        <f>IF(P180&lt;4,(60/COUNTIF(P172:P186,3)),0)</f>
        <v>0</v>
      </c>
      <c r="AI180" s="54">
        <f>IF(Q180&lt;3,(60/COUNTIF(Q172:Q186,2)),0)</f>
        <v>0</v>
      </c>
      <c r="AJ180" s="54">
        <f>IF(R180&lt;3,(60/COUNTIF(R172:R186,2)),0)</f>
        <v>0</v>
      </c>
      <c r="AK180" s="54">
        <f>IF(S180&lt;3,(60/COUNTIF(S172:S186,2)),0)</f>
        <v>0</v>
      </c>
      <c r="AL180" s="54">
        <f>IF(T180&lt;3,(60/COUNTIF(T172:T186,2)),0)</f>
        <v>0</v>
      </c>
      <c r="AM180" s="183">
        <f t="shared" si="85"/>
        <v>12</v>
      </c>
      <c r="AN180" s="55" t="str">
        <f t="shared" si="86"/>
        <v>Martin N</v>
      </c>
      <c r="AQ180"/>
    </row>
    <row r="181" spans="1:43">
      <c r="A181" s="17"/>
      <c r="B181" s="18" t="s">
        <v>9</v>
      </c>
      <c r="C181" s="22">
        <v>3</v>
      </c>
      <c r="D181" s="42">
        <v>2</v>
      </c>
      <c r="E181" s="42">
        <v>4</v>
      </c>
      <c r="F181" s="42">
        <v>4</v>
      </c>
      <c r="G181" s="42">
        <v>2</v>
      </c>
      <c r="H181" s="42">
        <v>2</v>
      </c>
      <c r="I181" s="42">
        <v>5</v>
      </c>
      <c r="J181" s="42">
        <v>4</v>
      </c>
      <c r="K181" s="42">
        <v>2</v>
      </c>
      <c r="L181" s="42">
        <v>3</v>
      </c>
      <c r="M181" s="42">
        <v>3</v>
      </c>
      <c r="N181" s="42">
        <v>4</v>
      </c>
      <c r="O181" s="42">
        <v>2</v>
      </c>
      <c r="P181" s="42">
        <v>3</v>
      </c>
      <c r="Q181" s="42">
        <v>2</v>
      </c>
      <c r="R181" s="42">
        <v>2</v>
      </c>
      <c r="S181" s="42">
        <v>3</v>
      </c>
      <c r="T181" s="67">
        <v>3</v>
      </c>
      <c r="U181" s="53">
        <f>IF(C181&lt;3,(60/COUNTIF(C172:C186,2)),0)</f>
        <v>0</v>
      </c>
      <c r="V181" s="54">
        <f>IF(D181&lt;3,(60/COUNTIF(D172:D186,2)),0)</f>
        <v>12</v>
      </c>
      <c r="W181" s="54">
        <f>IF(E181&lt;3,(60/COUNTIF(E172:E186,2)),0)</f>
        <v>0</v>
      </c>
      <c r="X181" s="54">
        <f>IF(F181&lt;4,(60/COUNTIF(F172:F186,3)),0)</f>
        <v>0</v>
      </c>
      <c r="Y181" s="54">
        <f t="shared" ref="Y181:AG181" si="133">IF(G181&lt;3,(60/COUNTIF(G172:G186,2)),0)</f>
        <v>60</v>
      </c>
      <c r="Z181" s="54">
        <f t="shared" si="133"/>
        <v>12</v>
      </c>
      <c r="AA181" s="54">
        <f t="shared" si="133"/>
        <v>0</v>
      </c>
      <c r="AB181" s="54">
        <f t="shared" si="133"/>
        <v>0</v>
      </c>
      <c r="AC181" s="54">
        <f t="shared" si="133"/>
        <v>20</v>
      </c>
      <c r="AD181" s="54">
        <f t="shared" si="133"/>
        <v>0</v>
      </c>
      <c r="AE181" s="54">
        <f t="shared" si="133"/>
        <v>0</v>
      </c>
      <c r="AF181" s="54">
        <f t="shared" si="133"/>
        <v>0</v>
      </c>
      <c r="AG181" s="54">
        <f t="shared" si="133"/>
        <v>8.5714285714285712</v>
      </c>
      <c r="AH181" s="54">
        <f>IF(P181&lt;4,(60/COUNTIF(P172:P186,3)),0)</f>
        <v>12</v>
      </c>
      <c r="AI181" s="54">
        <f>IF(Q181&lt;3,(60/COUNTIF(Q172:Q186,2)),0)</f>
        <v>30</v>
      </c>
      <c r="AJ181" s="54">
        <f>IF(R181&lt;3,(60/COUNTIF(R172:R186,2)),0)</f>
        <v>30</v>
      </c>
      <c r="AK181" s="54">
        <f>IF(S181&lt;3,(60/COUNTIF(S172:S186,2)),0)</f>
        <v>0</v>
      </c>
      <c r="AL181" s="54">
        <f>IF(T181&lt;3,(60/COUNTIF(T172:T186,2)),0)</f>
        <v>0</v>
      </c>
      <c r="AM181" s="183">
        <f t="shared" si="85"/>
        <v>184.57142857142856</v>
      </c>
      <c r="AN181" s="55" t="str">
        <f t="shared" si="86"/>
        <v>Morten I</v>
      </c>
      <c r="AQ181"/>
    </row>
    <row r="182" spans="1:43">
      <c r="A182" s="17"/>
      <c r="B182" s="18" t="s">
        <v>85</v>
      </c>
      <c r="C182" s="22">
        <v>5</v>
      </c>
      <c r="D182" s="42">
        <v>2</v>
      </c>
      <c r="E182" s="42">
        <v>4</v>
      </c>
      <c r="F182" s="42">
        <v>4</v>
      </c>
      <c r="G182" s="42">
        <v>4</v>
      </c>
      <c r="H182" s="42">
        <v>3</v>
      </c>
      <c r="I182" s="42">
        <v>4</v>
      </c>
      <c r="J182" s="42">
        <v>3</v>
      </c>
      <c r="K182" s="42">
        <v>3</v>
      </c>
      <c r="L182" s="42">
        <v>2</v>
      </c>
      <c r="M182" s="42">
        <v>2</v>
      </c>
      <c r="N182" s="42">
        <v>3</v>
      </c>
      <c r="O182" s="42">
        <v>3</v>
      </c>
      <c r="P182" s="42">
        <v>4</v>
      </c>
      <c r="Q182" s="42">
        <v>2</v>
      </c>
      <c r="R182" s="42">
        <v>3</v>
      </c>
      <c r="S182" s="42">
        <v>3</v>
      </c>
      <c r="T182" s="67">
        <v>2</v>
      </c>
      <c r="U182" s="53">
        <f>IF(C182&lt;3,(60/COUNTIF(C172:C186,2)),0)</f>
        <v>0</v>
      </c>
      <c r="V182" s="54">
        <f>IF(D182&lt;3,(60/COUNTIF(D172:D186,2)),0)</f>
        <v>12</v>
      </c>
      <c r="W182" s="54">
        <f>IF(E182&lt;3,(60/COUNTIF(E172:E186,2)),0)</f>
        <v>0</v>
      </c>
      <c r="X182" s="54">
        <f>IF(F182&lt;4,(60/COUNTIF(F172:F186,3)),0)</f>
        <v>0</v>
      </c>
      <c r="Y182" s="54">
        <f t="shared" ref="Y182:AG182" si="134">IF(G182&lt;3,(60/COUNTIF(G172:G186,2)),0)</f>
        <v>0</v>
      </c>
      <c r="Z182" s="54">
        <f t="shared" si="134"/>
        <v>0</v>
      </c>
      <c r="AA182" s="54">
        <f t="shared" si="134"/>
        <v>0</v>
      </c>
      <c r="AB182" s="54">
        <f t="shared" si="134"/>
        <v>0</v>
      </c>
      <c r="AC182" s="54">
        <f t="shared" si="134"/>
        <v>0</v>
      </c>
      <c r="AD182" s="54">
        <f t="shared" si="134"/>
        <v>15</v>
      </c>
      <c r="AE182" s="54">
        <f t="shared" si="134"/>
        <v>20</v>
      </c>
      <c r="AF182" s="54">
        <f t="shared" si="134"/>
        <v>0</v>
      </c>
      <c r="AG182" s="54">
        <f t="shared" si="134"/>
        <v>0</v>
      </c>
      <c r="AH182" s="54">
        <f>IF(P182&lt;4,(60/COUNTIF(P172:P186,3)),0)</f>
        <v>0</v>
      </c>
      <c r="AI182" s="54">
        <f>IF(Q182&lt;3,(60/COUNTIF(Q172:Q186,2)),0)</f>
        <v>30</v>
      </c>
      <c r="AJ182" s="54">
        <f>IF(R182&lt;3,(60/COUNTIF(R172:R186,2)),0)</f>
        <v>0</v>
      </c>
      <c r="AK182" s="54">
        <f>IF(S182&lt;3,(60/COUNTIF(S172:S186,2)),0)</f>
        <v>0</v>
      </c>
      <c r="AL182" s="54">
        <f>IF(T182&lt;3,(60/COUNTIF(T172:T186,2)),0)</f>
        <v>15</v>
      </c>
      <c r="AM182" s="183">
        <f t="shared" si="85"/>
        <v>92</v>
      </c>
      <c r="AN182" s="55" t="str">
        <f t="shared" si="86"/>
        <v>Morten S</v>
      </c>
      <c r="AQ182"/>
    </row>
    <row r="183" spans="1:43">
      <c r="A183" s="17"/>
      <c r="B183" s="18" t="s">
        <v>4</v>
      </c>
      <c r="C183" s="22">
        <v>3</v>
      </c>
      <c r="D183" s="42">
        <v>3</v>
      </c>
      <c r="E183" s="42">
        <v>3</v>
      </c>
      <c r="F183" s="42">
        <v>5</v>
      </c>
      <c r="G183" s="42">
        <v>3</v>
      </c>
      <c r="H183" s="42">
        <v>2</v>
      </c>
      <c r="I183" s="42">
        <v>4</v>
      </c>
      <c r="J183" s="42">
        <v>2</v>
      </c>
      <c r="K183" s="42">
        <v>2</v>
      </c>
      <c r="L183" s="42">
        <v>3</v>
      </c>
      <c r="M183" s="42">
        <v>2</v>
      </c>
      <c r="N183" s="42">
        <v>3</v>
      </c>
      <c r="O183" s="42">
        <v>3</v>
      </c>
      <c r="P183" s="42">
        <v>3</v>
      </c>
      <c r="Q183" s="42">
        <v>3</v>
      </c>
      <c r="R183" s="42">
        <v>2</v>
      </c>
      <c r="S183" s="42">
        <v>2</v>
      </c>
      <c r="T183" s="67">
        <v>2</v>
      </c>
      <c r="U183" s="53">
        <f>IF(C183&lt;3,(60/COUNTIF(C172:C186,2)),0)</f>
        <v>0</v>
      </c>
      <c r="V183" s="54">
        <f>IF(D183&lt;3,(60/COUNTIF(D172:D186,2)),0)</f>
        <v>0</v>
      </c>
      <c r="W183" s="54">
        <f>IF(E183&lt;3,(60/COUNTIF(E172:E186,2)),0)</f>
        <v>0</v>
      </c>
      <c r="X183" s="54">
        <f>IF(F183&lt;4,(60/COUNTIF(F172:F186,3)),0)</f>
        <v>0</v>
      </c>
      <c r="Y183" s="54">
        <f t="shared" ref="Y183:AG183" si="135">IF(G183&lt;3,(60/COUNTIF(G172:G186,2)),0)</f>
        <v>0</v>
      </c>
      <c r="Z183" s="54">
        <f t="shared" si="135"/>
        <v>12</v>
      </c>
      <c r="AA183" s="54">
        <f t="shared" si="135"/>
        <v>0</v>
      </c>
      <c r="AB183" s="54">
        <f t="shared" si="135"/>
        <v>20</v>
      </c>
      <c r="AC183" s="54">
        <f t="shared" si="135"/>
        <v>20</v>
      </c>
      <c r="AD183" s="54">
        <f t="shared" si="135"/>
        <v>0</v>
      </c>
      <c r="AE183" s="54">
        <f t="shared" si="135"/>
        <v>20</v>
      </c>
      <c r="AF183" s="54">
        <f t="shared" si="135"/>
        <v>0</v>
      </c>
      <c r="AG183" s="54">
        <f t="shared" si="135"/>
        <v>0</v>
      </c>
      <c r="AH183" s="54">
        <f>IF(P183&lt;4,(60/COUNTIF(P172:P186,3)),0)</f>
        <v>12</v>
      </c>
      <c r="AI183" s="54">
        <f>IF(Q183&lt;3,(60/COUNTIF(Q172:Q186,2)),0)</f>
        <v>0</v>
      </c>
      <c r="AJ183" s="54">
        <f>IF(R183&lt;3,(60/COUNTIF(R172:R186,2)),0)</f>
        <v>30</v>
      </c>
      <c r="AK183" s="54">
        <f>IF(S183&lt;3,(60/COUNTIF(S172:S186,2)),0)</f>
        <v>30</v>
      </c>
      <c r="AL183" s="54">
        <f>IF(T183&lt;3,(60/COUNTIF(T172:T186,2)),0)</f>
        <v>15</v>
      </c>
      <c r="AM183" s="183">
        <f t="shared" si="85"/>
        <v>159</v>
      </c>
      <c r="AN183" s="55" t="str">
        <f t="shared" si="86"/>
        <v>Stian W</v>
      </c>
      <c r="AQ183"/>
    </row>
    <row r="184" spans="1:43">
      <c r="A184" s="17"/>
      <c r="B184" s="18" t="s">
        <v>89</v>
      </c>
      <c r="C184" s="22">
        <v>4</v>
      </c>
      <c r="D184" s="42">
        <v>3</v>
      </c>
      <c r="E184" s="42">
        <v>3</v>
      </c>
      <c r="F184" s="42">
        <v>5</v>
      </c>
      <c r="G184" s="42">
        <v>3</v>
      </c>
      <c r="H184" s="42">
        <v>3</v>
      </c>
      <c r="I184" s="42">
        <v>5</v>
      </c>
      <c r="J184" s="42">
        <v>3</v>
      </c>
      <c r="K184" s="42">
        <v>3</v>
      </c>
      <c r="L184" s="42">
        <v>3</v>
      </c>
      <c r="M184" s="42">
        <v>4</v>
      </c>
      <c r="N184" s="42">
        <v>2</v>
      </c>
      <c r="O184" s="42">
        <v>2</v>
      </c>
      <c r="P184" s="42">
        <v>5</v>
      </c>
      <c r="Q184" s="42">
        <v>3</v>
      </c>
      <c r="R184" s="42">
        <v>3</v>
      </c>
      <c r="S184" s="42">
        <v>3</v>
      </c>
      <c r="T184" s="67">
        <v>5</v>
      </c>
      <c r="U184" s="53">
        <f>IF(C184&lt;3,(60/COUNTIF(C172:C186,2)),0)</f>
        <v>0</v>
      </c>
      <c r="V184" s="54">
        <f>IF(D184&lt;3,(60/COUNTIF(D172:D186,2)),0)</f>
        <v>0</v>
      </c>
      <c r="W184" s="54">
        <f>IF(E184&lt;3,(60/COUNTIF(E172:E186,2)),0)</f>
        <v>0</v>
      </c>
      <c r="X184" s="54">
        <f>IF(F184&lt;4,(60/COUNTIF(F172:F186,3)),0)</f>
        <v>0</v>
      </c>
      <c r="Y184" s="54">
        <f t="shared" ref="Y184:AG184" si="136">IF(G184&lt;3,(60/COUNTIF(G172:G186,2)),0)</f>
        <v>0</v>
      </c>
      <c r="Z184" s="54">
        <f t="shared" si="136"/>
        <v>0</v>
      </c>
      <c r="AA184" s="54">
        <f t="shared" si="136"/>
        <v>0</v>
      </c>
      <c r="AB184" s="54">
        <f t="shared" si="136"/>
        <v>0</v>
      </c>
      <c r="AC184" s="54">
        <f t="shared" si="136"/>
        <v>0</v>
      </c>
      <c r="AD184" s="54">
        <f t="shared" si="136"/>
        <v>0</v>
      </c>
      <c r="AE184" s="54">
        <f t="shared" si="136"/>
        <v>0</v>
      </c>
      <c r="AF184" s="54">
        <f t="shared" si="136"/>
        <v>30</v>
      </c>
      <c r="AG184" s="54">
        <f t="shared" si="136"/>
        <v>8.5714285714285712</v>
      </c>
      <c r="AH184" s="54">
        <f>IF(P184&lt;4,(60/COUNTIF(P172:P186,3)),0)</f>
        <v>0</v>
      </c>
      <c r="AI184" s="54">
        <f>IF(Q184&lt;3,(60/COUNTIF(Q172:Q186,2)),0)</f>
        <v>0</v>
      </c>
      <c r="AJ184" s="54">
        <f>IF(R184&lt;3,(60/COUNTIF(R172:R186,2)),0)</f>
        <v>0</v>
      </c>
      <c r="AK184" s="54">
        <f>IF(S184&lt;3,(60/COUNTIF(S172:S186,2)),0)</f>
        <v>0</v>
      </c>
      <c r="AL184" s="54">
        <f>IF(T184&lt;3,(60/COUNTIF(T172:T186,2)),0)</f>
        <v>0</v>
      </c>
      <c r="AM184" s="183">
        <f t="shared" si="85"/>
        <v>38.571428571428569</v>
      </c>
      <c r="AN184" s="55" t="str">
        <f t="shared" si="86"/>
        <v>Thor Johansen</v>
      </c>
      <c r="AQ184"/>
    </row>
    <row r="185" spans="1:43">
      <c r="A185" s="17"/>
      <c r="B185" s="18" t="s">
        <v>65</v>
      </c>
      <c r="C185" s="22">
        <v>6</v>
      </c>
      <c r="D185" s="42">
        <v>5</v>
      </c>
      <c r="E185" s="42">
        <v>4</v>
      </c>
      <c r="F185" s="42">
        <v>5</v>
      </c>
      <c r="G185" s="42">
        <v>3</v>
      </c>
      <c r="H185" s="42">
        <v>3</v>
      </c>
      <c r="I185" s="42">
        <v>4</v>
      </c>
      <c r="J185" s="42">
        <v>5</v>
      </c>
      <c r="K185" s="42">
        <v>5</v>
      </c>
      <c r="L185" s="42">
        <v>3</v>
      </c>
      <c r="M185" s="42">
        <v>3</v>
      </c>
      <c r="N185" s="42">
        <v>6</v>
      </c>
      <c r="O185" s="42">
        <v>3</v>
      </c>
      <c r="P185" s="42">
        <v>5</v>
      </c>
      <c r="Q185" s="42">
        <v>5</v>
      </c>
      <c r="R185" s="42">
        <v>4</v>
      </c>
      <c r="S185" s="42">
        <v>4</v>
      </c>
      <c r="T185" s="67">
        <v>5</v>
      </c>
      <c r="U185" s="53">
        <f>IF(C185&lt;3,(60/COUNTIF(C172:C186,2)),0)</f>
        <v>0</v>
      </c>
      <c r="V185" s="54">
        <f>IF(D185&lt;3,(60/COUNTIF(D172:D186,2)),0)</f>
        <v>0</v>
      </c>
      <c r="W185" s="54">
        <f>IF(E185&lt;3,(60/COUNTIF(E172:E186,2)),0)</f>
        <v>0</v>
      </c>
      <c r="X185" s="54">
        <f>IF(F185&lt;4,(60/COUNTIF(F172:F186,3)),0)</f>
        <v>0</v>
      </c>
      <c r="Y185" s="54">
        <f t="shared" ref="Y185:AG185" si="137">IF(G185&lt;3,(60/COUNTIF(G172:G186,2)),0)</f>
        <v>0</v>
      </c>
      <c r="Z185" s="54">
        <f t="shared" si="137"/>
        <v>0</v>
      </c>
      <c r="AA185" s="54">
        <f t="shared" si="137"/>
        <v>0</v>
      </c>
      <c r="AB185" s="54">
        <f t="shared" si="137"/>
        <v>0</v>
      </c>
      <c r="AC185" s="54">
        <f t="shared" si="137"/>
        <v>0</v>
      </c>
      <c r="AD185" s="54">
        <f t="shared" si="137"/>
        <v>0</v>
      </c>
      <c r="AE185" s="54">
        <f t="shared" si="137"/>
        <v>0</v>
      </c>
      <c r="AF185" s="54">
        <f t="shared" si="137"/>
        <v>0</v>
      </c>
      <c r="AG185" s="54">
        <f t="shared" si="137"/>
        <v>0</v>
      </c>
      <c r="AH185" s="54">
        <f>IF(P185&lt;4,(60/COUNTIF(P172:P186,3)),0)</f>
        <v>0</v>
      </c>
      <c r="AI185" s="54">
        <f>IF(Q185&lt;3,(60/COUNTIF(Q172:Q186,2)),0)</f>
        <v>0</v>
      </c>
      <c r="AJ185" s="54">
        <f>IF(R185&lt;3,(60/COUNTIF(R172:R186,2)),0)</f>
        <v>0</v>
      </c>
      <c r="AK185" s="54">
        <f>IF(S185&lt;3,(60/COUNTIF(S172:S186,2)),0)</f>
        <v>0</v>
      </c>
      <c r="AL185" s="54">
        <f>IF(T185&lt;3,(60/COUNTIF(T172:T186,2)),0)</f>
        <v>0</v>
      </c>
      <c r="AM185" s="183">
        <f t="shared" si="85"/>
        <v>0</v>
      </c>
      <c r="AN185" s="55" t="str">
        <f t="shared" si="86"/>
        <v>Øystein R</v>
      </c>
      <c r="AQ185"/>
    </row>
    <row r="186" spans="1:43">
      <c r="A186" s="17"/>
      <c r="B186" s="18" t="s">
        <v>90</v>
      </c>
      <c r="C186" s="22">
        <v>6</v>
      </c>
      <c r="D186" s="42">
        <v>4</v>
      </c>
      <c r="E186" s="42">
        <v>6</v>
      </c>
      <c r="F186" s="42">
        <v>6</v>
      </c>
      <c r="G186" s="42">
        <v>5</v>
      </c>
      <c r="H186" s="42">
        <v>4</v>
      </c>
      <c r="I186" s="42">
        <v>5</v>
      </c>
      <c r="J186" s="42">
        <v>4</v>
      </c>
      <c r="K186" s="42">
        <v>5</v>
      </c>
      <c r="L186" s="42">
        <v>3</v>
      </c>
      <c r="M186" s="42">
        <v>3</v>
      </c>
      <c r="N186" s="42">
        <v>4</v>
      </c>
      <c r="O186" s="42">
        <v>3</v>
      </c>
      <c r="P186" s="42">
        <v>5</v>
      </c>
      <c r="Q186" s="42">
        <v>5</v>
      </c>
      <c r="R186" s="42">
        <v>5</v>
      </c>
      <c r="S186" s="42">
        <v>5</v>
      </c>
      <c r="T186" s="67">
        <v>4</v>
      </c>
      <c r="U186" s="56">
        <f>IF(C186&lt;3,(60/COUNTIF(C172:C186,2)),0)</f>
        <v>0</v>
      </c>
      <c r="V186" s="57">
        <f>IF(D186&lt;3,(60/COUNTIF(D172:D186,2)),0)</f>
        <v>0</v>
      </c>
      <c r="W186" s="57">
        <f>IF(E186&lt;3,(60/COUNTIF(E172:E186,2)),0)</f>
        <v>0</v>
      </c>
      <c r="X186" s="57">
        <f>IF(F186&lt;4,(60/COUNTIF(F172:F186,3)),0)</f>
        <v>0</v>
      </c>
      <c r="Y186" s="57">
        <f t="shared" ref="Y186:AG186" si="138">IF(G186&lt;3,(60/COUNTIF(G172:G186,2)),0)</f>
        <v>0</v>
      </c>
      <c r="Z186" s="57">
        <f t="shared" si="138"/>
        <v>0</v>
      </c>
      <c r="AA186" s="57">
        <f t="shared" si="138"/>
        <v>0</v>
      </c>
      <c r="AB186" s="57">
        <f t="shared" si="138"/>
        <v>0</v>
      </c>
      <c r="AC186" s="57">
        <f t="shared" si="138"/>
        <v>0</v>
      </c>
      <c r="AD186" s="57">
        <f t="shared" si="138"/>
        <v>0</v>
      </c>
      <c r="AE186" s="57">
        <f t="shared" si="138"/>
        <v>0</v>
      </c>
      <c r="AF186" s="57">
        <f t="shared" si="138"/>
        <v>0</v>
      </c>
      <c r="AG186" s="57">
        <f t="shared" si="138"/>
        <v>0</v>
      </c>
      <c r="AH186" s="57">
        <f>IF(P186&lt;4,(60/COUNTIF(P172:P186,3)),0)</f>
        <v>0</v>
      </c>
      <c r="AI186" s="57">
        <f>IF(Q186&lt;3,(60/COUNTIF(Q172:Q186,2)),0)</f>
        <v>0</v>
      </c>
      <c r="AJ186" s="57">
        <f>IF(R186&lt;3,(60/COUNTIF(R172:R186,2)),0)</f>
        <v>0</v>
      </c>
      <c r="AK186" s="57">
        <f>IF(S186&lt;3,(60/COUNTIF(S172:S186,2)),0)</f>
        <v>0</v>
      </c>
      <c r="AL186" s="57">
        <f>IF(T186&lt;3,(60/COUNTIF(T172:T186,2)),0)</f>
        <v>0</v>
      </c>
      <c r="AM186" s="184">
        <f t="shared" si="85"/>
        <v>0</v>
      </c>
      <c r="AN186" s="58" t="str">
        <f t="shared" si="86"/>
        <v>Åsa Svendsson</v>
      </c>
      <c r="AQ186"/>
    </row>
    <row r="187" spans="1:43">
      <c r="A187" s="39">
        <v>39967</v>
      </c>
      <c r="B187" s="15" t="s">
        <v>37</v>
      </c>
      <c r="C187" s="20">
        <v>3</v>
      </c>
      <c r="D187" s="41">
        <v>3</v>
      </c>
      <c r="E187" s="41">
        <v>4</v>
      </c>
      <c r="F187" s="41">
        <v>4</v>
      </c>
      <c r="G187" s="41">
        <v>4</v>
      </c>
      <c r="H187" s="41">
        <v>2</v>
      </c>
      <c r="I187" s="41">
        <v>4</v>
      </c>
      <c r="J187" s="41">
        <v>3</v>
      </c>
      <c r="K187" s="41">
        <v>2</v>
      </c>
      <c r="L187" s="41">
        <v>4</v>
      </c>
      <c r="M187" s="41">
        <v>4</v>
      </c>
      <c r="N187" s="41">
        <v>3</v>
      </c>
      <c r="O187" s="41">
        <v>3</v>
      </c>
      <c r="P187" s="41">
        <v>4</v>
      </c>
      <c r="Q187" s="41">
        <v>3</v>
      </c>
      <c r="R187" s="41">
        <v>3</v>
      </c>
      <c r="S187" s="41">
        <v>3</v>
      </c>
      <c r="T187" s="66">
        <v>4</v>
      </c>
      <c r="U187" s="50">
        <f>IF(C187&lt;3,(60/COUNTIF(C187:C208,2)),0)</f>
        <v>0</v>
      </c>
      <c r="V187" s="51">
        <f>IF(D187&lt;3,(60/COUNTIF(D187:D208,2)),0)</f>
        <v>0</v>
      </c>
      <c r="W187" s="51">
        <f>IF(E187&lt;3,(60/COUNTIF(E187:E208,2)),0)</f>
        <v>0</v>
      </c>
      <c r="X187" s="51">
        <f>IF(F187&lt;4,(60/COUNTIF(F187:F208,3)),0)</f>
        <v>0</v>
      </c>
      <c r="Y187" s="51">
        <f t="shared" ref="Y187:AG187" si="139">IF(G187&lt;3,(60/COUNTIF(G187:G208,2)),0)</f>
        <v>0</v>
      </c>
      <c r="Z187" s="51">
        <f t="shared" si="139"/>
        <v>7.5</v>
      </c>
      <c r="AA187" s="51">
        <f t="shared" si="139"/>
        <v>0</v>
      </c>
      <c r="AB187" s="51">
        <f t="shared" si="139"/>
        <v>0</v>
      </c>
      <c r="AC187" s="51">
        <f t="shared" si="139"/>
        <v>15</v>
      </c>
      <c r="AD187" s="51">
        <f t="shared" si="139"/>
        <v>0</v>
      </c>
      <c r="AE187" s="51">
        <f t="shared" si="139"/>
        <v>0</v>
      </c>
      <c r="AF187" s="51">
        <f t="shared" si="139"/>
        <v>0</v>
      </c>
      <c r="AG187" s="51">
        <f t="shared" si="139"/>
        <v>0</v>
      </c>
      <c r="AH187" s="51">
        <f>IF(P187&lt;4,(60/COUNTIF(P187:P208,3)),0)</f>
        <v>0</v>
      </c>
      <c r="AI187" s="51">
        <f>IF(Q187&lt;3,(60/COUNTIF(Q187:Q208,2)),0)</f>
        <v>0</v>
      </c>
      <c r="AJ187" s="51">
        <f>IF(R187&lt;3,(60/COUNTIF(R187:R208,2)),0)</f>
        <v>0</v>
      </c>
      <c r="AK187" s="51">
        <f>IF(S187&lt;3,(60/COUNTIF(S187:S208,2)),0)</f>
        <v>0</v>
      </c>
      <c r="AL187" s="51">
        <f>IF(T187&lt;3,(60/COUNTIF(T187:T208,2)),0)</f>
        <v>0</v>
      </c>
      <c r="AM187" s="182">
        <f t="shared" si="85"/>
        <v>22.5</v>
      </c>
      <c r="AN187" s="52" t="str">
        <f t="shared" si="86"/>
        <v>Anders A</v>
      </c>
      <c r="AQ187"/>
    </row>
    <row r="188" spans="1:43">
      <c r="A188" s="17"/>
      <c r="B188" s="18" t="s">
        <v>86</v>
      </c>
      <c r="C188" s="22">
        <v>4</v>
      </c>
      <c r="D188" s="42">
        <v>2</v>
      </c>
      <c r="E188" s="42">
        <v>4</v>
      </c>
      <c r="F188" s="42">
        <v>4</v>
      </c>
      <c r="G188" s="42">
        <v>3</v>
      </c>
      <c r="H188" s="42">
        <v>2</v>
      </c>
      <c r="I188" s="42">
        <v>6</v>
      </c>
      <c r="J188" s="42">
        <v>3</v>
      </c>
      <c r="K188" s="42">
        <v>3</v>
      </c>
      <c r="L188" s="42">
        <v>3</v>
      </c>
      <c r="M188" s="42">
        <v>3</v>
      </c>
      <c r="N188" s="42">
        <v>3</v>
      </c>
      <c r="O188" s="42">
        <v>3</v>
      </c>
      <c r="P188" s="42">
        <v>3</v>
      </c>
      <c r="Q188" s="42">
        <v>4</v>
      </c>
      <c r="R188" s="42">
        <v>3</v>
      </c>
      <c r="S188" s="42">
        <v>3</v>
      </c>
      <c r="T188" s="67">
        <v>4</v>
      </c>
      <c r="U188" s="53">
        <f>IF(C188&lt;3,(60/COUNTIF(C187:C208,2)),0)</f>
        <v>0</v>
      </c>
      <c r="V188" s="54">
        <f>IF(D188&lt;3,(60/COUNTIF(D187:D208,2)),0)</f>
        <v>20</v>
      </c>
      <c r="W188" s="54">
        <f>IF(E188&lt;3,(60/COUNTIF(E187:E208,2)),0)</f>
        <v>0</v>
      </c>
      <c r="X188" s="54">
        <f>IF(F188&lt;4,(60/COUNTIF(F187:F208,3)),0)</f>
        <v>0</v>
      </c>
      <c r="Y188" s="54">
        <f t="shared" ref="Y188:AG188" si="140">IF(G188&lt;3,(60/COUNTIF(G187:G208,2)),0)</f>
        <v>0</v>
      </c>
      <c r="Z188" s="54">
        <f t="shared" si="140"/>
        <v>7.5</v>
      </c>
      <c r="AA188" s="54">
        <f t="shared" si="140"/>
        <v>0</v>
      </c>
      <c r="AB188" s="54">
        <f t="shared" si="140"/>
        <v>0</v>
      </c>
      <c r="AC188" s="54">
        <f t="shared" si="140"/>
        <v>0</v>
      </c>
      <c r="AD188" s="54">
        <f t="shared" si="140"/>
        <v>0</v>
      </c>
      <c r="AE188" s="54">
        <f t="shared" si="140"/>
        <v>0</v>
      </c>
      <c r="AF188" s="54">
        <f t="shared" si="140"/>
        <v>0</v>
      </c>
      <c r="AG188" s="54">
        <f t="shared" si="140"/>
        <v>0</v>
      </c>
      <c r="AH188" s="54">
        <f>IF(P188&lt;4,(60/COUNTIF(P187:P208,3)),0)</f>
        <v>20</v>
      </c>
      <c r="AI188" s="54">
        <f>IF(Q188&lt;3,(60/COUNTIF(Q187:Q208,2)),0)</f>
        <v>0</v>
      </c>
      <c r="AJ188" s="54">
        <f>IF(R188&lt;3,(60/COUNTIF(R187:R208,2)),0)</f>
        <v>0</v>
      </c>
      <c r="AK188" s="54">
        <f>IF(S188&lt;3,(60/COUNTIF(S187:S208,2)),0)</f>
        <v>0</v>
      </c>
      <c r="AL188" s="54">
        <f>IF(T188&lt;3,(60/COUNTIF(T187:T208,2)),0)</f>
        <v>0</v>
      </c>
      <c r="AM188" s="183">
        <f t="shared" si="85"/>
        <v>47.5</v>
      </c>
      <c r="AN188" s="55" t="str">
        <f t="shared" si="86"/>
        <v>Anund</v>
      </c>
      <c r="AQ188"/>
    </row>
    <row r="189" spans="1:43">
      <c r="A189" s="17"/>
      <c r="B189" s="18" t="s">
        <v>10</v>
      </c>
      <c r="C189" s="22">
        <v>4</v>
      </c>
      <c r="D189" s="42">
        <v>3</v>
      </c>
      <c r="E189" s="42">
        <v>4</v>
      </c>
      <c r="F189" s="42">
        <v>4</v>
      </c>
      <c r="G189" s="42">
        <v>3</v>
      </c>
      <c r="H189" s="42">
        <v>3</v>
      </c>
      <c r="I189" s="42">
        <v>4</v>
      </c>
      <c r="J189" s="42">
        <v>3</v>
      </c>
      <c r="K189" s="42">
        <v>3</v>
      </c>
      <c r="L189" s="42">
        <v>3</v>
      </c>
      <c r="M189" s="42">
        <v>2</v>
      </c>
      <c r="N189" s="42">
        <v>4</v>
      </c>
      <c r="O189" s="42">
        <v>3</v>
      </c>
      <c r="P189" s="42">
        <v>4</v>
      </c>
      <c r="Q189" s="42">
        <v>4</v>
      </c>
      <c r="R189" s="42">
        <v>3</v>
      </c>
      <c r="S189" s="42">
        <v>2</v>
      </c>
      <c r="T189" s="67">
        <v>4</v>
      </c>
      <c r="U189" s="53">
        <f>IF(C189&lt;3,(60/COUNTIF(C187:C208,2)),0)</f>
        <v>0</v>
      </c>
      <c r="V189" s="54">
        <f>IF(D189&lt;3,(60/COUNTIF(D187:D208,2)),0)</f>
        <v>0</v>
      </c>
      <c r="W189" s="54">
        <f>IF(E189&lt;3,(60/COUNTIF(E187:E208,2)),0)</f>
        <v>0</v>
      </c>
      <c r="X189" s="54">
        <f>IF(F189&lt;4,(60/COUNTIF(F187:F208,3)),0)</f>
        <v>0</v>
      </c>
      <c r="Y189" s="54">
        <f t="shared" ref="Y189:AG189" si="141">IF(G189&lt;3,(60/COUNTIF(G187:G208,2)),0)</f>
        <v>0</v>
      </c>
      <c r="Z189" s="54">
        <f t="shared" si="141"/>
        <v>0</v>
      </c>
      <c r="AA189" s="54">
        <f t="shared" si="141"/>
        <v>0</v>
      </c>
      <c r="AB189" s="54">
        <f t="shared" si="141"/>
        <v>0</v>
      </c>
      <c r="AC189" s="54">
        <f t="shared" si="141"/>
        <v>0</v>
      </c>
      <c r="AD189" s="54">
        <f t="shared" si="141"/>
        <v>0</v>
      </c>
      <c r="AE189" s="54">
        <f t="shared" si="141"/>
        <v>10</v>
      </c>
      <c r="AF189" s="54">
        <f t="shared" si="141"/>
        <v>0</v>
      </c>
      <c r="AG189" s="54">
        <f t="shared" si="141"/>
        <v>0</v>
      </c>
      <c r="AH189" s="54">
        <f>IF(P189&lt;4,(60/COUNTIF(P187:P208,3)),0)</f>
        <v>0</v>
      </c>
      <c r="AI189" s="54">
        <f>IF(Q189&lt;3,(60/COUNTIF(Q187:Q208,2)),0)</f>
        <v>0</v>
      </c>
      <c r="AJ189" s="54">
        <f>IF(R189&lt;3,(60/COUNTIF(R187:R208,2)),0)</f>
        <v>0</v>
      </c>
      <c r="AK189" s="54">
        <f>IF(S189&lt;3,(60/COUNTIF(S187:S208,2)),0)</f>
        <v>15</v>
      </c>
      <c r="AL189" s="54">
        <f>IF(T189&lt;3,(60/COUNTIF(T187:T208,2)),0)</f>
        <v>0</v>
      </c>
      <c r="AM189" s="183">
        <f t="shared" si="85"/>
        <v>25</v>
      </c>
      <c r="AN189" s="55" t="str">
        <f t="shared" si="86"/>
        <v>Arne F</v>
      </c>
      <c r="AQ189"/>
    </row>
    <row r="190" spans="1:43">
      <c r="A190" s="17"/>
      <c r="B190" s="18" t="s">
        <v>69</v>
      </c>
      <c r="C190" s="22">
        <v>3</v>
      </c>
      <c r="D190" s="42">
        <v>3</v>
      </c>
      <c r="E190" s="42">
        <v>4</v>
      </c>
      <c r="F190" s="42">
        <v>5</v>
      </c>
      <c r="G190" s="42">
        <v>3</v>
      </c>
      <c r="H190" s="42">
        <v>3</v>
      </c>
      <c r="I190" s="42">
        <v>3</v>
      </c>
      <c r="J190" s="42">
        <v>4</v>
      </c>
      <c r="K190" s="42">
        <v>3</v>
      </c>
      <c r="L190" s="42">
        <v>2</v>
      </c>
      <c r="M190" s="42">
        <v>3</v>
      </c>
      <c r="N190" s="42">
        <v>2</v>
      </c>
      <c r="O190" s="42">
        <v>2</v>
      </c>
      <c r="P190" s="42">
        <v>5</v>
      </c>
      <c r="Q190" s="42">
        <v>3</v>
      </c>
      <c r="R190" s="42">
        <v>3</v>
      </c>
      <c r="S190" s="42">
        <v>2</v>
      </c>
      <c r="T190" s="67">
        <v>4</v>
      </c>
      <c r="U190" s="53">
        <f>IF(C190&lt;3,(60/COUNTIF(C187:C208,2)),0)</f>
        <v>0</v>
      </c>
      <c r="V190" s="54">
        <f>IF(D190&lt;3,(60/COUNTIF(D187:D208,2)),0)</f>
        <v>0</v>
      </c>
      <c r="W190" s="54">
        <f>IF(E190&lt;3,(60/COUNTIF(E187:E208,2)),0)</f>
        <v>0</v>
      </c>
      <c r="X190" s="54">
        <f>IF(F190&lt;4,(60/COUNTIF(F187:F208,3)),0)</f>
        <v>0</v>
      </c>
      <c r="Y190" s="54">
        <f t="shared" ref="Y190:AG190" si="142">IF(G190&lt;3,(60/COUNTIF(G187:G208,2)),0)</f>
        <v>0</v>
      </c>
      <c r="Z190" s="54">
        <f t="shared" si="142"/>
        <v>0</v>
      </c>
      <c r="AA190" s="54">
        <f t="shared" si="142"/>
        <v>0</v>
      </c>
      <c r="AB190" s="54">
        <f t="shared" si="142"/>
        <v>0</v>
      </c>
      <c r="AC190" s="54">
        <f t="shared" si="142"/>
        <v>0</v>
      </c>
      <c r="AD190" s="54">
        <f t="shared" si="142"/>
        <v>8.5714285714285712</v>
      </c>
      <c r="AE190" s="54">
        <f t="shared" si="142"/>
        <v>0</v>
      </c>
      <c r="AF190" s="54">
        <f t="shared" si="142"/>
        <v>20</v>
      </c>
      <c r="AG190" s="54">
        <f t="shared" si="142"/>
        <v>7.5</v>
      </c>
      <c r="AH190" s="54">
        <f>IF(P190&lt;4,(60/COUNTIF(P187:P208,3)),0)</f>
        <v>0</v>
      </c>
      <c r="AI190" s="54">
        <f>IF(Q190&lt;3,(60/COUNTIF(Q187:Q208,2)),0)</f>
        <v>0</v>
      </c>
      <c r="AJ190" s="54">
        <f>IF(R190&lt;3,(60/COUNTIF(R187:R208,2)),0)</f>
        <v>0</v>
      </c>
      <c r="AK190" s="54">
        <f>IF(S190&lt;3,(60/COUNTIF(S187:S208,2)),0)</f>
        <v>15</v>
      </c>
      <c r="AL190" s="54">
        <f>IF(T190&lt;3,(60/COUNTIF(T187:T208,2)),0)</f>
        <v>0</v>
      </c>
      <c r="AM190" s="183">
        <f t="shared" si="85"/>
        <v>51.071428571428569</v>
      </c>
      <c r="AN190" s="55" t="str">
        <f t="shared" si="86"/>
        <v>Asgeir S</v>
      </c>
      <c r="AQ190"/>
    </row>
    <row r="191" spans="1:43">
      <c r="A191" s="17"/>
      <c r="B191" s="18" t="s">
        <v>64</v>
      </c>
      <c r="C191" s="22">
        <v>4</v>
      </c>
      <c r="D191" s="42">
        <v>3</v>
      </c>
      <c r="E191" s="42">
        <v>4</v>
      </c>
      <c r="F191" s="42">
        <v>6</v>
      </c>
      <c r="G191" s="42">
        <v>5</v>
      </c>
      <c r="H191" s="42">
        <v>2</v>
      </c>
      <c r="I191" s="42">
        <v>6</v>
      </c>
      <c r="J191" s="42">
        <v>4</v>
      </c>
      <c r="K191" s="42">
        <v>5</v>
      </c>
      <c r="L191" s="42">
        <v>3</v>
      </c>
      <c r="M191" s="42">
        <v>4</v>
      </c>
      <c r="N191" s="42">
        <v>3</v>
      </c>
      <c r="O191" s="42">
        <v>4</v>
      </c>
      <c r="P191" s="42">
        <v>4</v>
      </c>
      <c r="Q191" s="42">
        <v>5</v>
      </c>
      <c r="R191" s="42">
        <v>3</v>
      </c>
      <c r="S191" s="42">
        <v>3</v>
      </c>
      <c r="T191" s="67">
        <v>4</v>
      </c>
      <c r="U191" s="53">
        <f>IF(C191&lt;3,(60/COUNTIF(C187:C208,2)),0)</f>
        <v>0</v>
      </c>
      <c r="V191" s="54">
        <f>IF(D191&lt;3,(60/COUNTIF(D187:D208,2)),0)</f>
        <v>0</v>
      </c>
      <c r="W191" s="54">
        <f>IF(E191&lt;3,(60/COUNTIF(E187:E208,2)),0)</f>
        <v>0</v>
      </c>
      <c r="X191" s="54">
        <f>IF(F191&lt;4,(60/COUNTIF(F187:F208,3)),0)</f>
        <v>0</v>
      </c>
      <c r="Y191" s="54">
        <f t="shared" ref="Y191:AG191" si="143">IF(G191&lt;3,(60/COUNTIF(G187:G208,2)),0)</f>
        <v>0</v>
      </c>
      <c r="Z191" s="54">
        <f t="shared" si="143"/>
        <v>7.5</v>
      </c>
      <c r="AA191" s="54">
        <f t="shared" si="143"/>
        <v>0</v>
      </c>
      <c r="AB191" s="54">
        <f t="shared" si="143"/>
        <v>0</v>
      </c>
      <c r="AC191" s="54">
        <f t="shared" si="143"/>
        <v>0</v>
      </c>
      <c r="AD191" s="54">
        <f t="shared" si="143"/>
        <v>0</v>
      </c>
      <c r="AE191" s="54">
        <f t="shared" si="143"/>
        <v>0</v>
      </c>
      <c r="AF191" s="54">
        <f t="shared" si="143"/>
        <v>0</v>
      </c>
      <c r="AG191" s="54">
        <f t="shared" si="143"/>
        <v>0</v>
      </c>
      <c r="AH191" s="54">
        <f>IF(P191&lt;4,(60/COUNTIF(P187:P208,3)),0)</f>
        <v>0</v>
      </c>
      <c r="AI191" s="54">
        <f>IF(Q191&lt;3,(60/COUNTIF(Q187:Q208,2)),0)</f>
        <v>0</v>
      </c>
      <c r="AJ191" s="54">
        <f>IF(R191&lt;3,(60/COUNTIF(R187:R208,2)),0)</f>
        <v>0</v>
      </c>
      <c r="AK191" s="54">
        <f>IF(S191&lt;3,(60/COUNTIF(S187:S208,2)),0)</f>
        <v>0</v>
      </c>
      <c r="AL191" s="54">
        <f>IF(T191&lt;3,(60/COUNTIF(T187:T208,2)),0)</f>
        <v>0</v>
      </c>
      <c r="AM191" s="183">
        <f t="shared" si="85"/>
        <v>7.5</v>
      </c>
      <c r="AN191" s="55" t="str">
        <f t="shared" si="86"/>
        <v>Dagfinn</v>
      </c>
      <c r="AQ191"/>
    </row>
    <row r="192" spans="1:43">
      <c r="A192" s="17"/>
      <c r="B192" s="18" t="s">
        <v>7</v>
      </c>
      <c r="C192" s="22">
        <v>4</v>
      </c>
      <c r="D192" s="42">
        <v>3</v>
      </c>
      <c r="E192" s="42">
        <v>3</v>
      </c>
      <c r="F192" s="42">
        <v>4</v>
      </c>
      <c r="G192" s="42">
        <v>2</v>
      </c>
      <c r="H192" s="42">
        <v>3</v>
      </c>
      <c r="I192" s="42">
        <v>6</v>
      </c>
      <c r="J192" s="42">
        <v>2</v>
      </c>
      <c r="K192" s="42">
        <v>4</v>
      </c>
      <c r="L192" s="42">
        <v>2</v>
      </c>
      <c r="M192" s="42">
        <v>2</v>
      </c>
      <c r="N192" s="42">
        <v>3</v>
      </c>
      <c r="O192" s="42">
        <v>2</v>
      </c>
      <c r="P192" s="42">
        <v>5</v>
      </c>
      <c r="Q192" s="42">
        <v>3</v>
      </c>
      <c r="R192" s="42">
        <v>3</v>
      </c>
      <c r="S192" s="42">
        <v>3</v>
      </c>
      <c r="T192" s="67">
        <v>3</v>
      </c>
      <c r="U192" s="53">
        <f>IF(C192&lt;3,(60/COUNTIF(C187:C208,2)),0)</f>
        <v>0</v>
      </c>
      <c r="V192" s="54">
        <f>IF(D192&lt;3,(60/COUNTIF(D187:D208,2)),0)</f>
        <v>0</v>
      </c>
      <c r="W192" s="54">
        <f>IF(E192&lt;3,(60/COUNTIF(E187:E208,2)),0)</f>
        <v>0</v>
      </c>
      <c r="X192" s="54">
        <f>IF(F192&lt;4,(60/COUNTIF(F187:F208,3)),0)</f>
        <v>0</v>
      </c>
      <c r="Y192" s="54">
        <f t="shared" ref="Y192:AG192" si="144">IF(G192&lt;3,(60/COUNTIF(G187:G208,2)),0)</f>
        <v>60</v>
      </c>
      <c r="Z192" s="54">
        <f t="shared" si="144"/>
        <v>0</v>
      </c>
      <c r="AA192" s="54">
        <f t="shared" si="144"/>
        <v>0</v>
      </c>
      <c r="AB192" s="54">
        <f t="shared" si="144"/>
        <v>60</v>
      </c>
      <c r="AC192" s="54">
        <f t="shared" si="144"/>
        <v>0</v>
      </c>
      <c r="AD192" s="54">
        <f t="shared" si="144"/>
        <v>8.5714285714285712</v>
      </c>
      <c r="AE192" s="54">
        <f t="shared" si="144"/>
        <v>10</v>
      </c>
      <c r="AF192" s="54">
        <f t="shared" si="144"/>
        <v>0</v>
      </c>
      <c r="AG192" s="54">
        <f t="shared" si="144"/>
        <v>7.5</v>
      </c>
      <c r="AH192" s="54">
        <f>IF(P192&lt;4,(60/COUNTIF(P187:P208,3)),0)</f>
        <v>0</v>
      </c>
      <c r="AI192" s="54">
        <f>IF(Q192&lt;3,(60/COUNTIF(Q187:Q208,2)),0)</f>
        <v>0</v>
      </c>
      <c r="AJ192" s="54">
        <f>IF(R192&lt;3,(60/COUNTIF(R187:R208,2)),0)</f>
        <v>0</v>
      </c>
      <c r="AK192" s="54">
        <f>IF(S192&lt;3,(60/COUNTIF(S187:S208,2)),0)</f>
        <v>0</v>
      </c>
      <c r="AL192" s="54">
        <f>IF(T192&lt;3,(60/COUNTIF(T187:T208,2)),0)</f>
        <v>0</v>
      </c>
      <c r="AM192" s="183">
        <f t="shared" si="85"/>
        <v>146.07142857142858</v>
      </c>
      <c r="AN192" s="55" t="str">
        <f t="shared" si="86"/>
        <v>Eirik A</v>
      </c>
      <c r="AQ192"/>
    </row>
    <row r="193" spans="1:43">
      <c r="A193" s="17"/>
      <c r="B193" s="18" t="s">
        <v>88</v>
      </c>
      <c r="C193" s="22">
        <v>4</v>
      </c>
      <c r="D193" s="42">
        <v>4</v>
      </c>
      <c r="E193" s="42">
        <v>5</v>
      </c>
      <c r="F193" s="42">
        <v>6</v>
      </c>
      <c r="G193" s="42">
        <v>4</v>
      </c>
      <c r="H193" s="42">
        <v>3</v>
      </c>
      <c r="I193" s="42">
        <v>9</v>
      </c>
      <c r="J193" s="42">
        <v>3</v>
      </c>
      <c r="K193" s="42">
        <v>3</v>
      </c>
      <c r="L193" s="42">
        <v>2</v>
      </c>
      <c r="M193" s="42">
        <v>3</v>
      </c>
      <c r="N193" s="42">
        <v>3</v>
      </c>
      <c r="O193" s="42">
        <v>4</v>
      </c>
      <c r="P193" s="42">
        <v>6</v>
      </c>
      <c r="Q193" s="42">
        <v>3</v>
      </c>
      <c r="R193" s="42">
        <v>3</v>
      </c>
      <c r="S193" s="42">
        <v>3</v>
      </c>
      <c r="T193" s="67">
        <v>7</v>
      </c>
      <c r="U193" s="53">
        <f>IF(C193&lt;3,(60/COUNTIF(C187:C208,2)),0)</f>
        <v>0</v>
      </c>
      <c r="V193" s="54">
        <f>IF(D193&lt;3,(60/COUNTIF(D187:D208,2)),0)</f>
        <v>0</v>
      </c>
      <c r="W193" s="54">
        <f>IF(E193&lt;3,(60/COUNTIF(E187:E208,2)),0)</f>
        <v>0</v>
      </c>
      <c r="X193" s="54">
        <f>IF(F193&lt;4,(60/COUNTIF(F187:F208,3)),0)</f>
        <v>0</v>
      </c>
      <c r="Y193" s="54">
        <f t="shared" ref="Y193:AG193" si="145">IF(G193&lt;3,(60/COUNTIF(G187:G208,2)),0)</f>
        <v>0</v>
      </c>
      <c r="Z193" s="54">
        <f t="shared" si="145"/>
        <v>0</v>
      </c>
      <c r="AA193" s="54">
        <f t="shared" si="145"/>
        <v>0</v>
      </c>
      <c r="AB193" s="54">
        <f t="shared" si="145"/>
        <v>0</v>
      </c>
      <c r="AC193" s="54">
        <f t="shared" si="145"/>
        <v>0</v>
      </c>
      <c r="AD193" s="54">
        <f t="shared" si="145"/>
        <v>8.5714285714285712</v>
      </c>
      <c r="AE193" s="54">
        <f t="shared" si="145"/>
        <v>0</v>
      </c>
      <c r="AF193" s="54">
        <f t="shared" si="145"/>
        <v>0</v>
      </c>
      <c r="AG193" s="54">
        <f t="shared" si="145"/>
        <v>0</v>
      </c>
      <c r="AH193" s="54">
        <f>IF(P193&lt;4,(60/COUNTIF(P187:P208,3)),0)</f>
        <v>0</v>
      </c>
      <c r="AI193" s="54">
        <f>IF(Q193&lt;3,(60/COUNTIF(Q187:Q208,2)),0)</f>
        <v>0</v>
      </c>
      <c r="AJ193" s="54">
        <f>IF(R193&lt;3,(60/COUNTIF(R187:R208,2)),0)</f>
        <v>0</v>
      </c>
      <c r="AK193" s="54">
        <f>IF(S193&lt;3,(60/COUNTIF(S187:S208,2)),0)</f>
        <v>0</v>
      </c>
      <c r="AL193" s="54">
        <f>IF(T193&lt;3,(60/COUNTIF(T187:T208,2)),0)</f>
        <v>0</v>
      </c>
      <c r="AM193" s="183">
        <f t="shared" si="85"/>
        <v>8.5714285714285712</v>
      </c>
      <c r="AN193" s="55" t="str">
        <f t="shared" si="86"/>
        <v>Eivind Olsen</v>
      </c>
      <c r="AQ193"/>
    </row>
    <row r="194" spans="1:43">
      <c r="A194" s="17"/>
      <c r="B194" s="18" t="s">
        <v>31</v>
      </c>
      <c r="C194" s="22">
        <v>3</v>
      </c>
      <c r="D194" s="42">
        <v>3</v>
      </c>
      <c r="E194" s="42">
        <v>3</v>
      </c>
      <c r="F194" s="42">
        <v>4</v>
      </c>
      <c r="G194" s="42">
        <v>3</v>
      </c>
      <c r="H194" s="42">
        <v>3</v>
      </c>
      <c r="I194" s="42">
        <v>3</v>
      </c>
      <c r="J194" s="42">
        <v>3</v>
      </c>
      <c r="K194" s="42">
        <v>3</v>
      </c>
      <c r="L194" s="42">
        <v>2</v>
      </c>
      <c r="M194" s="42">
        <v>4</v>
      </c>
      <c r="N194" s="42">
        <v>3</v>
      </c>
      <c r="O194" s="42">
        <v>2</v>
      </c>
      <c r="P194" s="42">
        <v>3</v>
      </c>
      <c r="Q194" s="42">
        <v>3</v>
      </c>
      <c r="R194" s="42">
        <v>4</v>
      </c>
      <c r="S194" s="42">
        <v>6</v>
      </c>
      <c r="T194" s="67">
        <v>3</v>
      </c>
      <c r="U194" s="53">
        <f>IF(C194&lt;3,(60/COUNTIF(C187:C208,2)),0)</f>
        <v>0</v>
      </c>
      <c r="V194" s="54">
        <f>IF(D194&lt;3,(60/COUNTIF(D187:D208,2)),0)</f>
        <v>0</v>
      </c>
      <c r="W194" s="54">
        <f>IF(E194&lt;3,(60/COUNTIF(E187:E208,2)),0)</f>
        <v>0</v>
      </c>
      <c r="X194" s="54">
        <f>IF(F194&lt;4,(60/COUNTIF(F187:F208,3)),0)</f>
        <v>0</v>
      </c>
      <c r="Y194" s="54">
        <f t="shared" ref="Y194:AG194" si="146">IF(G194&lt;3,(60/COUNTIF(G187:G208,2)),0)</f>
        <v>0</v>
      </c>
      <c r="Z194" s="54">
        <f t="shared" si="146"/>
        <v>0</v>
      </c>
      <c r="AA194" s="54">
        <f t="shared" si="146"/>
        <v>0</v>
      </c>
      <c r="AB194" s="54">
        <f t="shared" si="146"/>
        <v>0</v>
      </c>
      <c r="AC194" s="54">
        <f t="shared" si="146"/>
        <v>0</v>
      </c>
      <c r="AD194" s="54">
        <f t="shared" si="146"/>
        <v>8.5714285714285712</v>
      </c>
      <c r="AE194" s="54">
        <f t="shared" si="146"/>
        <v>0</v>
      </c>
      <c r="AF194" s="54">
        <f t="shared" si="146"/>
        <v>0</v>
      </c>
      <c r="AG194" s="54">
        <f t="shared" si="146"/>
        <v>7.5</v>
      </c>
      <c r="AH194" s="54">
        <f>IF(P194&lt;4,(60/COUNTIF(P187:P208,3)),0)</f>
        <v>20</v>
      </c>
      <c r="AI194" s="54">
        <f>IF(Q194&lt;3,(60/COUNTIF(Q187:Q208,2)),0)</f>
        <v>0</v>
      </c>
      <c r="AJ194" s="54">
        <f>IF(R194&lt;3,(60/COUNTIF(R187:R208,2)),0)</f>
        <v>0</v>
      </c>
      <c r="AK194" s="54">
        <f>IF(S194&lt;3,(60/COUNTIF(S187:S208,2)),0)</f>
        <v>0</v>
      </c>
      <c r="AL194" s="54">
        <f>IF(T194&lt;3,(60/COUNTIF(T187:T208,2)),0)</f>
        <v>0</v>
      </c>
      <c r="AM194" s="183">
        <f t="shared" si="85"/>
        <v>36.071428571428569</v>
      </c>
      <c r="AN194" s="55" t="str">
        <f t="shared" si="86"/>
        <v>Frank W</v>
      </c>
      <c r="AQ194"/>
    </row>
    <row r="195" spans="1:43">
      <c r="A195" s="17"/>
      <c r="B195" s="18" t="s">
        <v>87</v>
      </c>
      <c r="C195" s="22">
        <v>4</v>
      </c>
      <c r="D195" s="42">
        <v>3</v>
      </c>
      <c r="E195" s="42">
        <v>5</v>
      </c>
      <c r="F195" s="42">
        <v>4</v>
      </c>
      <c r="G195" s="42">
        <v>3</v>
      </c>
      <c r="H195" s="42">
        <v>2</v>
      </c>
      <c r="I195" s="42">
        <v>4</v>
      </c>
      <c r="J195" s="42">
        <v>5</v>
      </c>
      <c r="K195" s="42">
        <v>3</v>
      </c>
      <c r="L195" s="42">
        <v>3</v>
      </c>
      <c r="M195" s="42">
        <v>3</v>
      </c>
      <c r="N195" s="42">
        <v>3</v>
      </c>
      <c r="O195" s="42">
        <v>3</v>
      </c>
      <c r="P195" s="42">
        <v>5</v>
      </c>
      <c r="Q195" s="42">
        <v>3</v>
      </c>
      <c r="R195" s="42">
        <v>3</v>
      </c>
      <c r="S195" s="42">
        <v>3</v>
      </c>
      <c r="T195" s="67">
        <v>3</v>
      </c>
      <c r="U195" s="53">
        <f>IF(C195&lt;3,(60/COUNTIF(C187:C208,2)),0)</f>
        <v>0</v>
      </c>
      <c r="V195" s="54">
        <f>IF(D195&lt;3,(60/COUNTIF(D187:D208,2)),0)</f>
        <v>0</v>
      </c>
      <c r="W195" s="54">
        <f>IF(E195&lt;3,(60/COUNTIF(E187:E208,2)),0)</f>
        <v>0</v>
      </c>
      <c r="X195" s="54">
        <f>IF(F195&lt;4,(60/COUNTIF(F187:F208,3)),0)</f>
        <v>0</v>
      </c>
      <c r="Y195" s="54">
        <f t="shared" ref="Y195:AG195" si="147">IF(G195&lt;3,(60/COUNTIF(G187:G208,2)),0)</f>
        <v>0</v>
      </c>
      <c r="Z195" s="54">
        <f t="shared" si="147"/>
        <v>7.5</v>
      </c>
      <c r="AA195" s="54">
        <f t="shared" si="147"/>
        <v>0</v>
      </c>
      <c r="AB195" s="54">
        <f t="shared" si="147"/>
        <v>0</v>
      </c>
      <c r="AC195" s="54">
        <f t="shared" si="147"/>
        <v>0</v>
      </c>
      <c r="AD195" s="54">
        <f t="shared" si="147"/>
        <v>0</v>
      </c>
      <c r="AE195" s="54">
        <f t="shared" si="147"/>
        <v>0</v>
      </c>
      <c r="AF195" s="54">
        <f t="shared" si="147"/>
        <v>0</v>
      </c>
      <c r="AG195" s="54">
        <f t="shared" si="147"/>
        <v>0</v>
      </c>
      <c r="AH195" s="54">
        <f>IF(P195&lt;4,(60/COUNTIF(P187:P208,3)),0)</f>
        <v>0</v>
      </c>
      <c r="AI195" s="54">
        <f>IF(Q195&lt;3,(60/COUNTIF(Q187:Q208,2)),0)</f>
        <v>0</v>
      </c>
      <c r="AJ195" s="54">
        <f>IF(R195&lt;3,(60/COUNTIF(R187:R208,2)),0)</f>
        <v>0</v>
      </c>
      <c r="AK195" s="54">
        <f>IF(S195&lt;3,(60/COUNTIF(S187:S208,2)),0)</f>
        <v>0</v>
      </c>
      <c r="AL195" s="54">
        <f>IF(T195&lt;3,(60/COUNTIF(T187:T208,2)),0)</f>
        <v>0</v>
      </c>
      <c r="AM195" s="183">
        <f t="shared" si="85"/>
        <v>7.5</v>
      </c>
      <c r="AN195" s="55" t="str">
        <f t="shared" si="86"/>
        <v>Frithjof Askeland</v>
      </c>
      <c r="AQ195"/>
    </row>
    <row r="196" spans="1:43">
      <c r="A196" s="17"/>
      <c r="B196" s="18" t="s">
        <v>32</v>
      </c>
      <c r="C196" s="22">
        <v>5</v>
      </c>
      <c r="D196" s="42">
        <v>3</v>
      </c>
      <c r="E196" s="42">
        <v>4</v>
      </c>
      <c r="F196" s="42">
        <v>5</v>
      </c>
      <c r="G196" s="42">
        <v>3</v>
      </c>
      <c r="H196" s="42">
        <v>2</v>
      </c>
      <c r="I196" s="42">
        <v>5</v>
      </c>
      <c r="J196" s="42">
        <v>4</v>
      </c>
      <c r="K196" s="42">
        <v>4</v>
      </c>
      <c r="L196" s="42">
        <v>3</v>
      </c>
      <c r="M196" s="42">
        <v>2</v>
      </c>
      <c r="N196" s="42">
        <v>2</v>
      </c>
      <c r="O196" s="42">
        <v>3</v>
      </c>
      <c r="P196" s="42">
        <v>4</v>
      </c>
      <c r="Q196" s="42">
        <v>3</v>
      </c>
      <c r="R196" s="42">
        <v>3</v>
      </c>
      <c r="S196" s="42">
        <v>2</v>
      </c>
      <c r="T196" s="67">
        <v>3</v>
      </c>
      <c r="U196" s="53">
        <f>IF(C196&lt;3,(60/COUNTIF(C187:C208,2)),0)</f>
        <v>0</v>
      </c>
      <c r="V196" s="54">
        <f>IF(D196&lt;3,(60/COUNTIF(D187:D208,2)),0)</f>
        <v>0</v>
      </c>
      <c r="W196" s="54">
        <f>IF(E196&lt;3,(60/COUNTIF(E187:E208,2)),0)</f>
        <v>0</v>
      </c>
      <c r="X196" s="54">
        <f>IF(F196&lt;4,(60/COUNTIF(F187:F208,3)),0)</f>
        <v>0</v>
      </c>
      <c r="Y196" s="54">
        <f t="shared" ref="Y196:AG196" si="148">IF(G196&lt;3,(60/COUNTIF(G187:G208,2)),0)</f>
        <v>0</v>
      </c>
      <c r="Z196" s="54">
        <f t="shared" si="148"/>
        <v>7.5</v>
      </c>
      <c r="AA196" s="54">
        <f t="shared" si="148"/>
        <v>0</v>
      </c>
      <c r="AB196" s="54">
        <f t="shared" si="148"/>
        <v>0</v>
      </c>
      <c r="AC196" s="54">
        <f t="shared" si="148"/>
        <v>0</v>
      </c>
      <c r="AD196" s="54">
        <f t="shared" si="148"/>
        <v>0</v>
      </c>
      <c r="AE196" s="54">
        <f t="shared" si="148"/>
        <v>10</v>
      </c>
      <c r="AF196" s="54">
        <f t="shared" si="148"/>
        <v>20</v>
      </c>
      <c r="AG196" s="54">
        <f t="shared" si="148"/>
        <v>0</v>
      </c>
      <c r="AH196" s="54">
        <f>IF(P196&lt;4,(60/COUNTIF(P187:P208,3)),0)</f>
        <v>0</v>
      </c>
      <c r="AI196" s="54">
        <f>IF(Q196&lt;3,(60/COUNTIF(Q187:Q208,2)),0)</f>
        <v>0</v>
      </c>
      <c r="AJ196" s="54">
        <f>IF(R196&lt;3,(60/COUNTIF(R187:R208,2)),0)</f>
        <v>0</v>
      </c>
      <c r="AK196" s="54">
        <f>IF(S196&lt;3,(60/COUNTIF(S187:S208,2)),0)</f>
        <v>15</v>
      </c>
      <c r="AL196" s="54">
        <f>IF(T196&lt;3,(60/COUNTIF(T187:T208,2)),0)</f>
        <v>0</v>
      </c>
      <c r="AM196" s="183">
        <f t="shared" si="85"/>
        <v>52.5</v>
      </c>
      <c r="AN196" s="55" t="str">
        <f t="shared" si="86"/>
        <v>Halvor K</v>
      </c>
      <c r="AQ196"/>
    </row>
    <row r="197" spans="1:43">
      <c r="A197" s="17"/>
      <c r="B197" s="18" t="s">
        <v>41</v>
      </c>
      <c r="C197" s="22">
        <v>3</v>
      </c>
      <c r="D197" s="42">
        <v>4</v>
      </c>
      <c r="E197" s="42">
        <v>3</v>
      </c>
      <c r="F197" s="42">
        <v>4</v>
      </c>
      <c r="G197" s="42">
        <v>4</v>
      </c>
      <c r="H197" s="42">
        <v>3</v>
      </c>
      <c r="I197" s="42">
        <v>4</v>
      </c>
      <c r="J197" s="42">
        <v>3</v>
      </c>
      <c r="K197" s="42">
        <v>5</v>
      </c>
      <c r="L197" s="42">
        <v>4</v>
      </c>
      <c r="M197" s="42">
        <v>4</v>
      </c>
      <c r="N197" s="42">
        <v>3</v>
      </c>
      <c r="O197" s="42">
        <v>3</v>
      </c>
      <c r="P197" s="42">
        <v>5</v>
      </c>
      <c r="Q197" s="42">
        <v>3</v>
      </c>
      <c r="R197" s="42">
        <v>2</v>
      </c>
      <c r="S197" s="42">
        <v>4</v>
      </c>
      <c r="T197" s="67">
        <v>3</v>
      </c>
      <c r="U197" s="53">
        <f>IF(C197&lt;3,(60/COUNTIF(C187:C208,2)),0)</f>
        <v>0</v>
      </c>
      <c r="V197" s="54">
        <f>IF(D197&lt;3,(60/COUNTIF(D187:D208,2)),0)</f>
        <v>0</v>
      </c>
      <c r="W197" s="54">
        <f>IF(E197&lt;3,(60/COUNTIF(E187:E208,2)),0)</f>
        <v>0</v>
      </c>
      <c r="X197" s="54">
        <f>IF(F197&lt;4,(60/COUNTIF(F187:F208,3)),0)</f>
        <v>0</v>
      </c>
      <c r="Y197" s="54">
        <f t="shared" ref="Y197:AG197" si="149">IF(G197&lt;3,(60/COUNTIF(G187:G208,2)),0)</f>
        <v>0</v>
      </c>
      <c r="Z197" s="54">
        <f t="shared" si="149"/>
        <v>0</v>
      </c>
      <c r="AA197" s="54">
        <f t="shared" si="149"/>
        <v>0</v>
      </c>
      <c r="AB197" s="54">
        <f t="shared" si="149"/>
        <v>0</v>
      </c>
      <c r="AC197" s="54">
        <f t="shared" si="149"/>
        <v>0</v>
      </c>
      <c r="AD197" s="54">
        <f t="shared" si="149"/>
        <v>0</v>
      </c>
      <c r="AE197" s="54">
        <f t="shared" si="149"/>
        <v>0</v>
      </c>
      <c r="AF197" s="54">
        <f t="shared" si="149"/>
        <v>0</v>
      </c>
      <c r="AG197" s="54">
        <f t="shared" si="149"/>
        <v>0</v>
      </c>
      <c r="AH197" s="54">
        <f>IF(P197&lt;4,(60/COUNTIF(P187:P208,3)),0)</f>
        <v>0</v>
      </c>
      <c r="AI197" s="54">
        <f>IF(Q197&lt;3,(60/COUNTIF(Q187:Q208,2)),0)</f>
        <v>0</v>
      </c>
      <c r="AJ197" s="54">
        <f>IF(R197&lt;3,(60/COUNTIF(R187:R208,2)),0)</f>
        <v>15</v>
      </c>
      <c r="AK197" s="54">
        <f>IF(S197&lt;3,(60/COUNTIF(S187:S208,2)),0)</f>
        <v>0</v>
      </c>
      <c r="AL197" s="54">
        <f>IF(T197&lt;3,(60/COUNTIF(T187:T208,2)),0)</f>
        <v>0</v>
      </c>
      <c r="AM197" s="183">
        <f t="shared" si="85"/>
        <v>15</v>
      </c>
      <c r="AN197" s="55" t="str">
        <f t="shared" si="86"/>
        <v>Isak</v>
      </c>
      <c r="AQ197"/>
    </row>
    <row r="198" spans="1:43">
      <c r="A198" s="17"/>
      <c r="B198" s="18" t="s">
        <v>43</v>
      </c>
      <c r="C198" s="22">
        <v>3</v>
      </c>
      <c r="D198" s="42">
        <v>4</v>
      </c>
      <c r="E198" s="42">
        <v>4</v>
      </c>
      <c r="F198" s="42">
        <v>4</v>
      </c>
      <c r="G198" s="42">
        <v>3</v>
      </c>
      <c r="H198" s="42">
        <v>3</v>
      </c>
      <c r="I198" s="42">
        <v>3</v>
      </c>
      <c r="J198" s="42">
        <v>4</v>
      </c>
      <c r="K198" s="42">
        <v>4</v>
      </c>
      <c r="L198" s="42">
        <v>3</v>
      </c>
      <c r="M198" s="42">
        <v>4</v>
      </c>
      <c r="N198" s="42">
        <v>3</v>
      </c>
      <c r="O198" s="42">
        <v>3</v>
      </c>
      <c r="P198" s="42">
        <v>4</v>
      </c>
      <c r="Q198" s="42">
        <v>2</v>
      </c>
      <c r="R198" s="42">
        <v>2</v>
      </c>
      <c r="S198" s="42">
        <v>3</v>
      </c>
      <c r="T198" s="67">
        <v>4</v>
      </c>
      <c r="U198" s="53">
        <f>IF(C198&lt;3,(60/COUNTIF(C187:C208,2)),0)</f>
        <v>0</v>
      </c>
      <c r="V198" s="54">
        <f>IF(D198&lt;3,(60/COUNTIF(D187:D208,2)),0)</f>
        <v>0</v>
      </c>
      <c r="W198" s="54">
        <f>IF(E198&lt;3,(60/COUNTIF(E187:E208,2)),0)</f>
        <v>0</v>
      </c>
      <c r="X198" s="54">
        <f>IF(F198&lt;4,(60/COUNTIF(F187:F208,3)),0)</f>
        <v>0</v>
      </c>
      <c r="Y198" s="54">
        <f t="shared" ref="Y198:AG198" si="150">IF(G198&lt;3,(60/COUNTIF(G187:G208,2)),0)</f>
        <v>0</v>
      </c>
      <c r="Z198" s="54">
        <f t="shared" si="150"/>
        <v>0</v>
      </c>
      <c r="AA198" s="54">
        <f t="shared" si="150"/>
        <v>0</v>
      </c>
      <c r="AB198" s="54">
        <f t="shared" si="150"/>
        <v>0</v>
      </c>
      <c r="AC198" s="54">
        <f t="shared" si="150"/>
        <v>0</v>
      </c>
      <c r="AD198" s="54">
        <f t="shared" si="150"/>
        <v>0</v>
      </c>
      <c r="AE198" s="54">
        <f t="shared" si="150"/>
        <v>0</v>
      </c>
      <c r="AF198" s="54">
        <f t="shared" si="150"/>
        <v>0</v>
      </c>
      <c r="AG198" s="54">
        <f t="shared" si="150"/>
        <v>0</v>
      </c>
      <c r="AH198" s="54">
        <f>IF(P198&lt;4,(60/COUNTIF(P187:P208,3)),0)</f>
        <v>0</v>
      </c>
      <c r="AI198" s="54">
        <f>IF(Q198&lt;3,(60/COUNTIF(Q187:Q208,2)),0)</f>
        <v>15</v>
      </c>
      <c r="AJ198" s="54">
        <f>IF(R198&lt;3,(60/COUNTIF(R187:R208,2)),0)</f>
        <v>15</v>
      </c>
      <c r="AK198" s="54">
        <f>IF(S198&lt;3,(60/COUNTIF(S187:S208,2)),0)</f>
        <v>0</v>
      </c>
      <c r="AL198" s="54">
        <f>IF(T198&lt;3,(60/COUNTIF(T187:T208,2)),0)</f>
        <v>0</v>
      </c>
      <c r="AM198" s="183">
        <f t="shared" ref="AM198:AM261" si="151">SUM(U198:AL198)</f>
        <v>30</v>
      </c>
      <c r="AN198" s="55" t="str">
        <f t="shared" ref="AN198:AN261" si="152">B198</f>
        <v>Joakim W</v>
      </c>
      <c r="AQ198"/>
    </row>
    <row r="199" spans="1:43">
      <c r="A199" s="17"/>
      <c r="B199" s="18" t="s">
        <v>63</v>
      </c>
      <c r="C199" s="22">
        <v>2</v>
      </c>
      <c r="D199" s="42">
        <v>4</v>
      </c>
      <c r="E199" s="42">
        <v>4</v>
      </c>
      <c r="F199" s="42">
        <v>4</v>
      </c>
      <c r="G199" s="42">
        <v>3</v>
      </c>
      <c r="H199" s="42">
        <v>4</v>
      </c>
      <c r="I199" s="42">
        <v>3</v>
      </c>
      <c r="J199" s="42">
        <v>3</v>
      </c>
      <c r="K199" s="42">
        <v>3</v>
      </c>
      <c r="L199" s="42">
        <v>3</v>
      </c>
      <c r="M199" s="42">
        <v>4</v>
      </c>
      <c r="N199" s="42">
        <v>3</v>
      </c>
      <c r="O199" s="42">
        <v>2</v>
      </c>
      <c r="P199" s="42">
        <v>5</v>
      </c>
      <c r="Q199" s="42">
        <v>2</v>
      </c>
      <c r="R199" s="42">
        <v>3</v>
      </c>
      <c r="S199" s="42">
        <v>4</v>
      </c>
      <c r="T199" s="67">
        <v>4</v>
      </c>
      <c r="U199" s="53">
        <f>IF(C199&lt;3,(60/COUNTIF(C187:C208,2)),0)</f>
        <v>30</v>
      </c>
      <c r="V199" s="54">
        <f>IF(D199&lt;3,(60/COUNTIF(D187:D208,2)),0)</f>
        <v>0</v>
      </c>
      <c r="W199" s="54">
        <f>IF(E199&lt;3,(60/COUNTIF(E187:E208,2)),0)</f>
        <v>0</v>
      </c>
      <c r="X199" s="54">
        <f>IF(F199&lt;4,(60/COUNTIF(F187:F208,3)),0)</f>
        <v>0</v>
      </c>
      <c r="Y199" s="54">
        <f t="shared" ref="Y199:AG199" si="153">IF(G199&lt;3,(60/COUNTIF(G187:G208,2)),0)</f>
        <v>0</v>
      </c>
      <c r="Z199" s="54">
        <f t="shared" si="153"/>
        <v>0</v>
      </c>
      <c r="AA199" s="54">
        <f t="shared" si="153"/>
        <v>0</v>
      </c>
      <c r="AB199" s="54">
        <f t="shared" si="153"/>
        <v>0</v>
      </c>
      <c r="AC199" s="54">
        <f t="shared" si="153"/>
        <v>0</v>
      </c>
      <c r="AD199" s="54">
        <f t="shared" si="153"/>
        <v>0</v>
      </c>
      <c r="AE199" s="54">
        <f t="shared" si="153"/>
        <v>0</v>
      </c>
      <c r="AF199" s="54">
        <f t="shared" si="153"/>
        <v>0</v>
      </c>
      <c r="AG199" s="54">
        <f t="shared" si="153"/>
        <v>7.5</v>
      </c>
      <c r="AH199" s="54">
        <f>IF(P199&lt;4,(60/COUNTIF(P187:P208,3)),0)</f>
        <v>0</v>
      </c>
      <c r="AI199" s="54">
        <f>IF(Q199&lt;3,(60/COUNTIF(Q187:Q208,2)),0)</f>
        <v>15</v>
      </c>
      <c r="AJ199" s="54">
        <f>IF(R199&lt;3,(60/COUNTIF(R187:R208,2)),0)</f>
        <v>0</v>
      </c>
      <c r="AK199" s="54">
        <f>IF(S199&lt;3,(60/COUNTIF(S187:S208,2)),0)</f>
        <v>0</v>
      </c>
      <c r="AL199" s="54">
        <f>IF(T199&lt;3,(60/COUNTIF(T187:T208,2)),0)</f>
        <v>0</v>
      </c>
      <c r="AM199" s="183">
        <f t="shared" si="151"/>
        <v>52.5</v>
      </c>
      <c r="AN199" s="55" t="str">
        <f t="shared" si="152"/>
        <v>Ken Tore</v>
      </c>
      <c r="AQ199"/>
    </row>
    <row r="200" spans="1:43">
      <c r="A200" s="17"/>
      <c r="B200" s="18" t="s">
        <v>16</v>
      </c>
      <c r="C200" s="22">
        <v>4</v>
      </c>
      <c r="D200" s="42">
        <v>4</v>
      </c>
      <c r="E200" s="42">
        <v>3</v>
      </c>
      <c r="F200" s="42">
        <v>4</v>
      </c>
      <c r="G200" s="42">
        <v>3</v>
      </c>
      <c r="H200" s="42">
        <v>2</v>
      </c>
      <c r="I200" s="42">
        <v>4</v>
      </c>
      <c r="J200" s="42">
        <v>4</v>
      </c>
      <c r="K200" s="42">
        <v>3</v>
      </c>
      <c r="L200" s="42">
        <v>3</v>
      </c>
      <c r="M200" s="42">
        <v>4</v>
      </c>
      <c r="N200" s="42">
        <v>4</v>
      </c>
      <c r="O200" s="42">
        <v>3</v>
      </c>
      <c r="P200" s="42">
        <v>5</v>
      </c>
      <c r="Q200" s="42">
        <v>3</v>
      </c>
      <c r="R200" s="42">
        <v>3</v>
      </c>
      <c r="S200" s="42">
        <v>3</v>
      </c>
      <c r="T200" s="67">
        <v>7</v>
      </c>
      <c r="U200" s="53">
        <f>IF(C200&lt;3,(60/COUNTIF(C187:C208,2)),0)</f>
        <v>0</v>
      </c>
      <c r="V200" s="54">
        <f>IF(D200&lt;3,(60/COUNTIF(D187:D208,2)),0)</f>
        <v>0</v>
      </c>
      <c r="W200" s="54">
        <f>IF(E200&lt;3,(60/COUNTIF(E187:E208,2)),0)</f>
        <v>0</v>
      </c>
      <c r="X200" s="54">
        <f>IF(F200&lt;4,(60/COUNTIF(F187:F208,3)),0)</f>
        <v>0</v>
      </c>
      <c r="Y200" s="54">
        <f t="shared" ref="Y200:AG200" si="154">IF(G200&lt;3,(60/COUNTIF(G187:G208,2)),0)</f>
        <v>0</v>
      </c>
      <c r="Z200" s="54">
        <f t="shared" si="154"/>
        <v>7.5</v>
      </c>
      <c r="AA200" s="54">
        <f t="shared" si="154"/>
        <v>0</v>
      </c>
      <c r="AB200" s="54">
        <f t="shared" si="154"/>
        <v>0</v>
      </c>
      <c r="AC200" s="54">
        <f t="shared" si="154"/>
        <v>0</v>
      </c>
      <c r="AD200" s="54">
        <f t="shared" si="154"/>
        <v>0</v>
      </c>
      <c r="AE200" s="54">
        <f t="shared" si="154"/>
        <v>0</v>
      </c>
      <c r="AF200" s="54">
        <f t="shared" si="154"/>
        <v>0</v>
      </c>
      <c r="AG200" s="54">
        <f t="shared" si="154"/>
        <v>0</v>
      </c>
      <c r="AH200" s="54">
        <f>IF(P200&lt;4,(60/COUNTIF(P187:P208,3)),0)</f>
        <v>0</v>
      </c>
      <c r="AI200" s="54">
        <f>IF(Q200&lt;3,(60/COUNTIF(Q187:Q208,2)),0)</f>
        <v>0</v>
      </c>
      <c r="AJ200" s="54">
        <f>IF(R200&lt;3,(60/COUNTIF(R187:R208,2)),0)</f>
        <v>0</v>
      </c>
      <c r="AK200" s="54">
        <f>IF(S200&lt;3,(60/COUNTIF(S187:S208,2)),0)</f>
        <v>0</v>
      </c>
      <c r="AL200" s="54">
        <f>IF(T200&lt;3,(60/COUNTIF(T187:T208,2)),0)</f>
        <v>0</v>
      </c>
      <c r="AM200" s="183">
        <f t="shared" si="151"/>
        <v>7.5</v>
      </c>
      <c r="AN200" s="55" t="str">
        <f t="shared" si="152"/>
        <v>Lasse B</v>
      </c>
      <c r="AQ200"/>
    </row>
    <row r="201" spans="1:43">
      <c r="A201" s="17"/>
      <c r="B201" s="18" t="s">
        <v>20</v>
      </c>
      <c r="C201" s="22">
        <v>2</v>
      </c>
      <c r="D201" s="42">
        <v>3</v>
      </c>
      <c r="E201" s="42">
        <v>3</v>
      </c>
      <c r="F201" s="42">
        <v>3</v>
      </c>
      <c r="G201" s="42">
        <v>4</v>
      </c>
      <c r="H201" s="42">
        <v>2</v>
      </c>
      <c r="I201" s="42">
        <v>4</v>
      </c>
      <c r="J201" s="42">
        <v>3</v>
      </c>
      <c r="K201" s="42">
        <v>3</v>
      </c>
      <c r="L201" s="42">
        <v>2</v>
      </c>
      <c r="M201" s="42">
        <v>3</v>
      </c>
      <c r="N201" s="42">
        <v>2</v>
      </c>
      <c r="O201" s="42">
        <v>3</v>
      </c>
      <c r="P201" s="42">
        <v>3</v>
      </c>
      <c r="Q201" s="42">
        <v>2</v>
      </c>
      <c r="R201" s="42">
        <v>3</v>
      </c>
      <c r="S201" s="42">
        <v>3</v>
      </c>
      <c r="T201" s="67">
        <v>3</v>
      </c>
      <c r="U201" s="53">
        <f>IF(C201&lt;3,(60/COUNTIF(C187:C208,2)),0)</f>
        <v>30</v>
      </c>
      <c r="V201" s="54">
        <f>IF(D201&lt;3,(60/COUNTIF(D187:D208,2)),0)</f>
        <v>0</v>
      </c>
      <c r="W201" s="54">
        <f>IF(E201&lt;3,(60/COUNTIF(E187:E208,2)),0)</f>
        <v>0</v>
      </c>
      <c r="X201" s="54">
        <f>IF(F201&lt;4,(60/COUNTIF(F187:F208,3)),0)</f>
        <v>30</v>
      </c>
      <c r="Y201" s="54">
        <f t="shared" ref="Y201:AG201" si="155">IF(G201&lt;3,(60/COUNTIF(G187:G208,2)),0)</f>
        <v>0</v>
      </c>
      <c r="Z201" s="54">
        <f t="shared" si="155"/>
        <v>7.5</v>
      </c>
      <c r="AA201" s="54">
        <f t="shared" si="155"/>
        <v>0</v>
      </c>
      <c r="AB201" s="54">
        <f t="shared" si="155"/>
        <v>0</v>
      </c>
      <c r="AC201" s="54">
        <f t="shared" si="155"/>
        <v>0</v>
      </c>
      <c r="AD201" s="54">
        <f t="shared" si="155"/>
        <v>8.5714285714285712</v>
      </c>
      <c r="AE201" s="54">
        <f t="shared" si="155"/>
        <v>0</v>
      </c>
      <c r="AF201" s="54">
        <f t="shared" si="155"/>
        <v>20</v>
      </c>
      <c r="AG201" s="54">
        <f t="shared" si="155"/>
        <v>0</v>
      </c>
      <c r="AH201" s="54">
        <f>IF(P201&lt;4,(60/COUNTIF(P187:P208,3)),0)</f>
        <v>20</v>
      </c>
      <c r="AI201" s="54">
        <f>IF(Q201&lt;3,(60/COUNTIF(Q187:Q208,2)),0)</f>
        <v>15</v>
      </c>
      <c r="AJ201" s="54">
        <f>IF(R201&lt;3,(60/COUNTIF(R187:R208,2)),0)</f>
        <v>0</v>
      </c>
      <c r="AK201" s="54">
        <f>IF(S201&lt;3,(60/COUNTIF(S187:S208,2)),0)</f>
        <v>0</v>
      </c>
      <c r="AL201" s="54">
        <f>IF(T201&lt;3,(60/COUNTIF(T187:T208,2)),0)</f>
        <v>0</v>
      </c>
      <c r="AM201" s="183">
        <f t="shared" si="151"/>
        <v>131.07142857142856</v>
      </c>
      <c r="AN201" s="55" t="str">
        <f t="shared" si="152"/>
        <v>Magnus P</v>
      </c>
      <c r="AQ201"/>
    </row>
    <row r="202" spans="1:43">
      <c r="A202" s="17"/>
      <c r="B202" s="18" t="s">
        <v>24</v>
      </c>
      <c r="C202" s="22">
        <v>3</v>
      </c>
      <c r="D202" s="42">
        <v>3</v>
      </c>
      <c r="E202" s="42">
        <v>3</v>
      </c>
      <c r="F202" s="42">
        <v>5</v>
      </c>
      <c r="G202" s="42">
        <v>3</v>
      </c>
      <c r="H202" s="42">
        <v>3</v>
      </c>
      <c r="I202" s="42">
        <v>6</v>
      </c>
      <c r="J202" s="42">
        <v>4</v>
      </c>
      <c r="K202" s="42">
        <v>2</v>
      </c>
      <c r="L202" s="42">
        <v>4</v>
      </c>
      <c r="M202" s="42">
        <v>2</v>
      </c>
      <c r="N202" s="42">
        <v>4</v>
      </c>
      <c r="O202" s="42">
        <v>3</v>
      </c>
      <c r="P202" s="42">
        <v>5</v>
      </c>
      <c r="Q202" s="42">
        <v>4</v>
      </c>
      <c r="R202" s="42">
        <v>4</v>
      </c>
      <c r="S202" s="42">
        <v>3</v>
      </c>
      <c r="T202" s="67">
        <v>3</v>
      </c>
      <c r="U202" s="53">
        <f>IF(C202&lt;3,(60/COUNTIF(C187:C208,2)),0)</f>
        <v>0</v>
      </c>
      <c r="V202" s="54">
        <f>IF(D202&lt;3,(60/COUNTIF(D187:D208,2)),0)</f>
        <v>0</v>
      </c>
      <c r="W202" s="54">
        <f>IF(E202&lt;3,(60/COUNTIF(E187:E208,2)),0)</f>
        <v>0</v>
      </c>
      <c r="X202" s="54">
        <f>IF(F202&lt;4,(60/COUNTIF(F187:F208,3)),0)</f>
        <v>0</v>
      </c>
      <c r="Y202" s="54">
        <f t="shared" ref="Y202:AG202" si="156">IF(G202&lt;3,(60/COUNTIF(G187:G208,2)),0)</f>
        <v>0</v>
      </c>
      <c r="Z202" s="54">
        <f t="shared" si="156"/>
        <v>0</v>
      </c>
      <c r="AA202" s="54">
        <f t="shared" si="156"/>
        <v>0</v>
      </c>
      <c r="AB202" s="54">
        <f t="shared" si="156"/>
        <v>0</v>
      </c>
      <c r="AC202" s="54">
        <f t="shared" si="156"/>
        <v>15</v>
      </c>
      <c r="AD202" s="54">
        <f t="shared" si="156"/>
        <v>0</v>
      </c>
      <c r="AE202" s="54">
        <f t="shared" si="156"/>
        <v>10</v>
      </c>
      <c r="AF202" s="54">
        <f t="shared" si="156"/>
        <v>0</v>
      </c>
      <c r="AG202" s="54">
        <f t="shared" si="156"/>
        <v>0</v>
      </c>
      <c r="AH202" s="54">
        <f>IF(P202&lt;4,(60/COUNTIF(P187:P208,3)),0)</f>
        <v>0</v>
      </c>
      <c r="AI202" s="54">
        <f>IF(Q202&lt;3,(60/COUNTIF(Q187:Q208,2)),0)</f>
        <v>0</v>
      </c>
      <c r="AJ202" s="54">
        <f>IF(R202&lt;3,(60/COUNTIF(R187:R208,2)),0)</f>
        <v>0</v>
      </c>
      <c r="AK202" s="54">
        <f>IF(S202&lt;3,(60/COUNTIF(S187:S208,2)),0)</f>
        <v>0</v>
      </c>
      <c r="AL202" s="54">
        <f>IF(T202&lt;3,(60/COUNTIF(T187:T208,2)),0)</f>
        <v>0</v>
      </c>
      <c r="AM202" s="183">
        <f t="shared" si="151"/>
        <v>25</v>
      </c>
      <c r="AN202" s="55" t="str">
        <f t="shared" si="152"/>
        <v>Martin N</v>
      </c>
      <c r="AQ202"/>
    </row>
    <row r="203" spans="1:43">
      <c r="A203" s="17"/>
      <c r="B203" s="18" t="s">
        <v>85</v>
      </c>
      <c r="C203" s="22">
        <v>4</v>
      </c>
      <c r="D203" s="42">
        <v>2</v>
      </c>
      <c r="E203" s="42">
        <v>4</v>
      </c>
      <c r="F203" s="42">
        <v>3</v>
      </c>
      <c r="G203" s="42">
        <v>3</v>
      </c>
      <c r="H203" s="42">
        <v>2</v>
      </c>
      <c r="I203" s="42">
        <v>4</v>
      </c>
      <c r="J203" s="42">
        <v>4</v>
      </c>
      <c r="K203" s="42">
        <v>2</v>
      </c>
      <c r="L203" s="42">
        <v>3</v>
      </c>
      <c r="M203" s="42">
        <v>4</v>
      </c>
      <c r="N203" s="42">
        <v>3</v>
      </c>
      <c r="O203" s="42">
        <v>2</v>
      </c>
      <c r="P203" s="42">
        <v>4</v>
      </c>
      <c r="Q203" s="42">
        <v>3</v>
      </c>
      <c r="R203" s="42">
        <v>2</v>
      </c>
      <c r="S203" s="42">
        <v>4</v>
      </c>
      <c r="T203" s="67">
        <v>3</v>
      </c>
      <c r="U203" s="53">
        <f>IF(C203&lt;3,(60/COUNTIF(C187:C208,2)),0)</f>
        <v>0</v>
      </c>
      <c r="V203" s="54">
        <f>IF(D203&lt;3,(60/COUNTIF(D187:D208,2)),0)</f>
        <v>20</v>
      </c>
      <c r="W203" s="54">
        <f>IF(E203&lt;3,(60/COUNTIF(E187:E208,2)),0)</f>
        <v>0</v>
      </c>
      <c r="X203" s="54">
        <f>IF(F203&lt;4,(60/COUNTIF(F187:F208,3)),0)</f>
        <v>30</v>
      </c>
      <c r="Y203" s="54">
        <f t="shared" ref="Y203:AG203" si="157">IF(G203&lt;3,(60/COUNTIF(G187:G208,2)),0)</f>
        <v>0</v>
      </c>
      <c r="Z203" s="54">
        <f t="shared" si="157"/>
        <v>7.5</v>
      </c>
      <c r="AA203" s="54">
        <f t="shared" si="157"/>
        <v>0</v>
      </c>
      <c r="AB203" s="54">
        <f t="shared" si="157"/>
        <v>0</v>
      </c>
      <c r="AC203" s="54">
        <f t="shared" si="157"/>
        <v>15</v>
      </c>
      <c r="AD203" s="54">
        <f t="shared" si="157"/>
        <v>0</v>
      </c>
      <c r="AE203" s="54">
        <f t="shared" si="157"/>
        <v>0</v>
      </c>
      <c r="AF203" s="54">
        <f t="shared" si="157"/>
        <v>0</v>
      </c>
      <c r="AG203" s="54">
        <f t="shared" si="157"/>
        <v>7.5</v>
      </c>
      <c r="AH203" s="54">
        <f>IF(P203&lt;4,(60/COUNTIF(P187:P208,3)),0)</f>
        <v>0</v>
      </c>
      <c r="AI203" s="54">
        <f>IF(Q203&lt;3,(60/COUNTIF(Q187:Q208,2)),0)</f>
        <v>0</v>
      </c>
      <c r="AJ203" s="54">
        <f>IF(R203&lt;3,(60/COUNTIF(R187:R208,2)),0)</f>
        <v>15</v>
      </c>
      <c r="AK203" s="54">
        <f>IF(S203&lt;3,(60/COUNTIF(S187:S208,2)),0)</f>
        <v>0</v>
      </c>
      <c r="AL203" s="54">
        <f>IF(T203&lt;3,(60/COUNTIF(T187:T208,2)),0)</f>
        <v>0</v>
      </c>
      <c r="AM203" s="183">
        <f t="shared" si="151"/>
        <v>95</v>
      </c>
      <c r="AN203" s="55" t="str">
        <f t="shared" si="152"/>
        <v>Morten S</v>
      </c>
      <c r="AQ203"/>
    </row>
    <row r="204" spans="1:43">
      <c r="A204" s="17"/>
      <c r="B204" s="18" t="s">
        <v>15</v>
      </c>
      <c r="C204" s="22">
        <v>4</v>
      </c>
      <c r="D204" s="42">
        <v>4</v>
      </c>
      <c r="E204" s="42">
        <v>3</v>
      </c>
      <c r="F204" s="42">
        <v>4</v>
      </c>
      <c r="G204" s="42">
        <v>3</v>
      </c>
      <c r="H204" s="42">
        <v>3</v>
      </c>
      <c r="I204" s="42">
        <v>3</v>
      </c>
      <c r="J204" s="42">
        <v>4</v>
      </c>
      <c r="K204" s="42">
        <v>3</v>
      </c>
      <c r="L204" s="42">
        <v>3</v>
      </c>
      <c r="M204" s="42">
        <v>2</v>
      </c>
      <c r="N204" s="42">
        <v>5</v>
      </c>
      <c r="O204" s="42">
        <v>2</v>
      </c>
      <c r="P204" s="42">
        <v>4</v>
      </c>
      <c r="Q204" s="42">
        <v>5</v>
      </c>
      <c r="R204" s="42">
        <v>3</v>
      </c>
      <c r="S204" s="42">
        <v>4</v>
      </c>
      <c r="T204" s="67">
        <v>2</v>
      </c>
      <c r="U204" s="53">
        <f>IF(C204&lt;3,(60/COUNTIF(C187:C208,2)),0)</f>
        <v>0</v>
      </c>
      <c r="V204" s="54">
        <f>IF(D204&lt;3,(60/COUNTIF(D187:D208,2)),0)</f>
        <v>0</v>
      </c>
      <c r="W204" s="54">
        <f>IF(E204&lt;3,(60/COUNTIF(E187:E208,2)),0)</f>
        <v>0</v>
      </c>
      <c r="X204" s="54">
        <f>IF(F204&lt;4,(60/COUNTIF(F187:F208,3)),0)</f>
        <v>0</v>
      </c>
      <c r="Y204" s="54">
        <f t="shared" ref="Y204:AG204" si="158">IF(G204&lt;3,(60/COUNTIF(G187:G208,2)),0)</f>
        <v>0</v>
      </c>
      <c r="Z204" s="54">
        <f t="shared" si="158"/>
        <v>0</v>
      </c>
      <c r="AA204" s="54">
        <f t="shared" si="158"/>
        <v>0</v>
      </c>
      <c r="AB204" s="54">
        <f t="shared" si="158"/>
        <v>0</v>
      </c>
      <c r="AC204" s="54">
        <f t="shared" si="158"/>
        <v>0</v>
      </c>
      <c r="AD204" s="54">
        <f t="shared" si="158"/>
        <v>0</v>
      </c>
      <c r="AE204" s="54">
        <f t="shared" si="158"/>
        <v>10</v>
      </c>
      <c r="AF204" s="54">
        <f t="shared" si="158"/>
        <v>0</v>
      </c>
      <c r="AG204" s="54">
        <f t="shared" si="158"/>
        <v>7.5</v>
      </c>
      <c r="AH204" s="54">
        <f>IF(P204&lt;4,(60/COUNTIF(P187:P208,3)),0)</f>
        <v>0</v>
      </c>
      <c r="AI204" s="54">
        <f>IF(Q204&lt;3,(60/COUNTIF(Q187:Q208,2)),0)</f>
        <v>0</v>
      </c>
      <c r="AJ204" s="54">
        <f>IF(R204&lt;3,(60/COUNTIF(R187:R208,2)),0)</f>
        <v>0</v>
      </c>
      <c r="AK204" s="54">
        <f>IF(S204&lt;3,(60/COUNTIF(S187:S208,2)),0)</f>
        <v>0</v>
      </c>
      <c r="AL204" s="54">
        <f>IF(T204&lt;3,(60/COUNTIF(T187:T208,2)),0)</f>
        <v>30</v>
      </c>
      <c r="AM204" s="183">
        <f t="shared" si="151"/>
        <v>47.5</v>
      </c>
      <c r="AN204" s="55" t="str">
        <f t="shared" si="152"/>
        <v>Reidar H</v>
      </c>
      <c r="AQ204"/>
    </row>
    <row r="205" spans="1:43">
      <c r="A205" s="17"/>
      <c r="B205" s="18" t="s">
        <v>75</v>
      </c>
      <c r="C205" s="22">
        <v>4</v>
      </c>
      <c r="D205" s="42">
        <v>5</v>
      </c>
      <c r="E205" s="42">
        <v>4</v>
      </c>
      <c r="F205" s="42">
        <v>5</v>
      </c>
      <c r="G205" s="42">
        <v>4</v>
      </c>
      <c r="H205" s="42">
        <v>3</v>
      </c>
      <c r="I205" s="42">
        <v>4</v>
      </c>
      <c r="J205" s="42">
        <v>4</v>
      </c>
      <c r="K205" s="42">
        <v>3</v>
      </c>
      <c r="L205" s="42">
        <v>2</v>
      </c>
      <c r="M205" s="42">
        <v>4</v>
      </c>
      <c r="N205" s="42">
        <v>4</v>
      </c>
      <c r="O205" s="42">
        <v>2</v>
      </c>
      <c r="P205" s="42">
        <v>4</v>
      </c>
      <c r="Q205" s="42">
        <v>4</v>
      </c>
      <c r="R205" s="42">
        <v>2</v>
      </c>
      <c r="S205" s="42">
        <v>2</v>
      </c>
      <c r="T205" s="67">
        <v>3</v>
      </c>
      <c r="U205" s="53">
        <f>IF(C205&lt;3,(60/COUNTIF(C187:C208,2)),0)</f>
        <v>0</v>
      </c>
      <c r="V205" s="54">
        <f>IF(D205&lt;3,(60/COUNTIF(D187:D208,2)),0)</f>
        <v>0</v>
      </c>
      <c r="W205" s="54">
        <f>IF(E205&lt;3,(60/COUNTIF(E187:E208,2)),0)</f>
        <v>0</v>
      </c>
      <c r="X205" s="54">
        <f>IF(F205&lt;4,(60/COUNTIF(F187:F208,3)),0)</f>
        <v>0</v>
      </c>
      <c r="Y205" s="54">
        <f t="shared" ref="Y205:AG205" si="159">IF(G205&lt;3,(60/COUNTIF(G187:G208,2)),0)</f>
        <v>0</v>
      </c>
      <c r="Z205" s="54">
        <f t="shared" si="159"/>
        <v>0</v>
      </c>
      <c r="AA205" s="54">
        <f t="shared" si="159"/>
        <v>0</v>
      </c>
      <c r="AB205" s="54">
        <f t="shared" si="159"/>
        <v>0</v>
      </c>
      <c r="AC205" s="54">
        <f t="shared" si="159"/>
        <v>0</v>
      </c>
      <c r="AD205" s="54">
        <f t="shared" si="159"/>
        <v>8.5714285714285712</v>
      </c>
      <c r="AE205" s="54">
        <f t="shared" si="159"/>
        <v>0</v>
      </c>
      <c r="AF205" s="54">
        <f t="shared" si="159"/>
        <v>0</v>
      </c>
      <c r="AG205" s="54">
        <f t="shared" si="159"/>
        <v>7.5</v>
      </c>
      <c r="AH205" s="54">
        <f>IF(P205&lt;4,(60/COUNTIF(P187:P208,3)),0)</f>
        <v>0</v>
      </c>
      <c r="AI205" s="54">
        <f>IF(Q205&lt;3,(60/COUNTIF(Q187:Q208,2)),0)</f>
        <v>0</v>
      </c>
      <c r="AJ205" s="54">
        <f>IF(R205&lt;3,(60/COUNTIF(R187:R208,2)),0)</f>
        <v>15</v>
      </c>
      <c r="AK205" s="54">
        <f>IF(S205&lt;3,(60/COUNTIF(S187:S208,2)),0)</f>
        <v>15</v>
      </c>
      <c r="AL205" s="54">
        <f>IF(T205&lt;3,(60/COUNTIF(T187:T208,2)),0)</f>
        <v>0</v>
      </c>
      <c r="AM205" s="183">
        <f t="shared" si="151"/>
        <v>46.071428571428569</v>
      </c>
      <c r="AN205" s="55" t="str">
        <f t="shared" si="152"/>
        <v>Remi</v>
      </c>
      <c r="AQ205"/>
    </row>
    <row r="206" spans="1:43">
      <c r="A206" s="17"/>
      <c r="B206" s="18" t="s">
        <v>4</v>
      </c>
      <c r="C206" s="22">
        <v>3</v>
      </c>
      <c r="D206" s="42">
        <v>3</v>
      </c>
      <c r="E206" s="42">
        <v>3</v>
      </c>
      <c r="F206" s="42">
        <v>4</v>
      </c>
      <c r="G206" s="42">
        <v>3</v>
      </c>
      <c r="H206" s="42">
        <v>3</v>
      </c>
      <c r="I206" s="42">
        <v>4</v>
      </c>
      <c r="J206" s="42">
        <v>3</v>
      </c>
      <c r="K206" s="42">
        <v>3</v>
      </c>
      <c r="L206" s="42">
        <v>3</v>
      </c>
      <c r="M206" s="42">
        <v>2</v>
      </c>
      <c r="N206" s="42">
        <v>3</v>
      </c>
      <c r="O206" s="42">
        <v>2</v>
      </c>
      <c r="P206" s="42">
        <v>5</v>
      </c>
      <c r="Q206" s="42">
        <v>2</v>
      </c>
      <c r="R206" s="42">
        <v>3</v>
      </c>
      <c r="S206" s="42">
        <v>3</v>
      </c>
      <c r="T206" s="67">
        <v>2</v>
      </c>
      <c r="U206" s="53">
        <f>IF(C206&lt;3,(60/COUNTIF(C187:C208,2)),0)</f>
        <v>0</v>
      </c>
      <c r="V206" s="54">
        <f>IF(D206&lt;3,(60/COUNTIF(D187:D208,2)),0)</f>
        <v>0</v>
      </c>
      <c r="W206" s="54">
        <f>IF(E206&lt;3,(60/COUNTIF(E187:E208,2)),0)</f>
        <v>0</v>
      </c>
      <c r="X206" s="54">
        <f>IF(F206&lt;4,(60/COUNTIF(F187:F208,3)),0)</f>
        <v>0</v>
      </c>
      <c r="Y206" s="54">
        <f t="shared" ref="Y206:AG206" si="160">IF(G206&lt;3,(60/COUNTIF(G187:G208,2)),0)</f>
        <v>0</v>
      </c>
      <c r="Z206" s="54">
        <f t="shared" si="160"/>
        <v>0</v>
      </c>
      <c r="AA206" s="54">
        <f t="shared" si="160"/>
        <v>0</v>
      </c>
      <c r="AB206" s="54">
        <f t="shared" si="160"/>
        <v>0</v>
      </c>
      <c r="AC206" s="54">
        <f t="shared" si="160"/>
        <v>0</v>
      </c>
      <c r="AD206" s="54">
        <f t="shared" si="160"/>
        <v>0</v>
      </c>
      <c r="AE206" s="54">
        <f t="shared" si="160"/>
        <v>10</v>
      </c>
      <c r="AF206" s="54">
        <f t="shared" si="160"/>
        <v>0</v>
      </c>
      <c r="AG206" s="54">
        <f t="shared" si="160"/>
        <v>7.5</v>
      </c>
      <c r="AH206" s="54">
        <f>IF(P206&lt;4,(60/COUNTIF(P187:P208,3)),0)</f>
        <v>0</v>
      </c>
      <c r="AI206" s="54">
        <f>IF(Q206&lt;3,(60/COUNTIF(Q187:Q208,2)),0)</f>
        <v>15</v>
      </c>
      <c r="AJ206" s="54">
        <f>IF(R206&lt;3,(60/COUNTIF(R187:R208,2)),0)</f>
        <v>0</v>
      </c>
      <c r="AK206" s="54">
        <f>IF(S206&lt;3,(60/COUNTIF(S187:S208,2)),0)</f>
        <v>0</v>
      </c>
      <c r="AL206" s="54">
        <f>IF(T206&lt;3,(60/COUNTIF(T187:T208,2)),0)</f>
        <v>30</v>
      </c>
      <c r="AM206" s="183">
        <f t="shared" si="151"/>
        <v>62.5</v>
      </c>
      <c r="AN206" s="55" t="str">
        <f t="shared" si="152"/>
        <v>Stian W</v>
      </c>
      <c r="AQ206"/>
    </row>
    <row r="207" spans="1:43">
      <c r="A207" s="17"/>
      <c r="B207" s="18" t="s">
        <v>22</v>
      </c>
      <c r="C207" s="22">
        <v>4</v>
      </c>
      <c r="D207" s="42">
        <v>2</v>
      </c>
      <c r="E207" s="42">
        <v>3</v>
      </c>
      <c r="F207" s="42">
        <v>5</v>
      </c>
      <c r="G207" s="42">
        <v>3</v>
      </c>
      <c r="H207" s="42">
        <v>3</v>
      </c>
      <c r="I207" s="42">
        <v>4</v>
      </c>
      <c r="J207" s="42">
        <v>3</v>
      </c>
      <c r="K207" s="42">
        <v>3</v>
      </c>
      <c r="L207" s="42">
        <v>4</v>
      </c>
      <c r="M207" s="42">
        <v>3</v>
      </c>
      <c r="N207" s="42">
        <v>3</v>
      </c>
      <c r="O207" s="42">
        <v>4</v>
      </c>
      <c r="P207" s="42">
        <v>4</v>
      </c>
      <c r="Q207" s="42">
        <v>3</v>
      </c>
      <c r="R207" s="42">
        <v>3</v>
      </c>
      <c r="S207" s="42">
        <v>3</v>
      </c>
      <c r="T207" s="67">
        <v>3</v>
      </c>
      <c r="U207" s="53">
        <f>IF(C207&lt;3,(60/COUNTIF(C187:C208,2)),0)</f>
        <v>0</v>
      </c>
      <c r="V207" s="54">
        <f>IF(D207&lt;3,(60/COUNTIF(D187:D208,2)),0)</f>
        <v>20</v>
      </c>
      <c r="W207" s="54">
        <f>IF(E207&lt;3,(60/COUNTIF(E187:E208,2)),0)</f>
        <v>0</v>
      </c>
      <c r="X207" s="54">
        <f>IF(F207&lt;4,(60/COUNTIF(F187:F208,3)),0)</f>
        <v>0</v>
      </c>
      <c r="Y207" s="54">
        <f t="shared" ref="Y207:AG207" si="161">IF(G207&lt;3,(60/COUNTIF(G187:G208,2)),0)</f>
        <v>0</v>
      </c>
      <c r="Z207" s="54">
        <f t="shared" si="161"/>
        <v>0</v>
      </c>
      <c r="AA207" s="54">
        <f t="shared" si="161"/>
        <v>0</v>
      </c>
      <c r="AB207" s="54">
        <f t="shared" si="161"/>
        <v>0</v>
      </c>
      <c r="AC207" s="54">
        <f t="shared" si="161"/>
        <v>0</v>
      </c>
      <c r="AD207" s="54">
        <f t="shared" si="161"/>
        <v>0</v>
      </c>
      <c r="AE207" s="54">
        <f t="shared" si="161"/>
        <v>0</v>
      </c>
      <c r="AF207" s="54">
        <f t="shared" si="161"/>
        <v>0</v>
      </c>
      <c r="AG207" s="54">
        <f t="shared" si="161"/>
        <v>0</v>
      </c>
      <c r="AH207" s="54">
        <f>IF(P207&lt;4,(60/COUNTIF(P187:P208,3)),0)</f>
        <v>0</v>
      </c>
      <c r="AI207" s="54">
        <f>IF(Q207&lt;3,(60/COUNTIF(Q187:Q208,2)),0)</f>
        <v>0</v>
      </c>
      <c r="AJ207" s="54">
        <f>IF(R207&lt;3,(60/COUNTIF(R187:R208,2)),0)</f>
        <v>0</v>
      </c>
      <c r="AK207" s="54">
        <f>IF(S207&lt;3,(60/COUNTIF(S187:S208,2)),0)</f>
        <v>0</v>
      </c>
      <c r="AL207" s="54">
        <f>IF(T207&lt;3,(60/COUNTIF(T187:T208,2)),0)</f>
        <v>0</v>
      </c>
      <c r="AM207" s="183">
        <f t="shared" si="151"/>
        <v>20</v>
      </c>
      <c r="AN207" s="55" t="str">
        <f t="shared" si="152"/>
        <v>Vegar L</v>
      </c>
      <c r="AQ207"/>
    </row>
    <row r="208" spans="1:43">
      <c r="A208" s="17"/>
      <c r="B208" s="18" t="s">
        <v>29</v>
      </c>
      <c r="C208" s="22">
        <v>3</v>
      </c>
      <c r="D208" s="42">
        <v>3</v>
      </c>
      <c r="E208" s="42">
        <v>4</v>
      </c>
      <c r="F208" s="42">
        <v>4</v>
      </c>
      <c r="G208" s="42">
        <v>4</v>
      </c>
      <c r="H208" s="42">
        <v>4</v>
      </c>
      <c r="I208" s="42">
        <v>4</v>
      </c>
      <c r="J208" s="42">
        <v>3</v>
      </c>
      <c r="K208" s="42">
        <v>2</v>
      </c>
      <c r="L208" s="42">
        <v>2</v>
      </c>
      <c r="M208" s="42">
        <v>4</v>
      </c>
      <c r="N208" s="42">
        <v>3</v>
      </c>
      <c r="O208" s="42">
        <v>3</v>
      </c>
      <c r="P208" s="42">
        <v>4</v>
      </c>
      <c r="Q208" s="42">
        <v>3</v>
      </c>
      <c r="R208" s="42">
        <v>3</v>
      </c>
      <c r="S208" s="42">
        <v>3</v>
      </c>
      <c r="T208" s="67">
        <v>3</v>
      </c>
      <c r="U208" s="56">
        <f>IF(C208&lt;3,(60/COUNTIF(C187:C208,2)),0)</f>
        <v>0</v>
      </c>
      <c r="V208" s="57">
        <f>IF(D208&lt;3,(60/COUNTIF(D187:D208,2)),0)</f>
        <v>0</v>
      </c>
      <c r="W208" s="57">
        <f>IF(E208&lt;3,(60/COUNTIF(E187:E208,2)),0)</f>
        <v>0</v>
      </c>
      <c r="X208" s="57">
        <f>IF(F208&lt;4,(60/COUNTIF(F187:F208,3)),0)</f>
        <v>0</v>
      </c>
      <c r="Y208" s="57">
        <f t="shared" ref="Y208:AG208" si="162">IF(G208&lt;3,(60/COUNTIF(G187:G208,2)),0)</f>
        <v>0</v>
      </c>
      <c r="Z208" s="57">
        <f t="shared" si="162"/>
        <v>0</v>
      </c>
      <c r="AA208" s="57">
        <f t="shared" si="162"/>
        <v>0</v>
      </c>
      <c r="AB208" s="57">
        <f t="shared" si="162"/>
        <v>0</v>
      </c>
      <c r="AC208" s="57">
        <f t="shared" si="162"/>
        <v>15</v>
      </c>
      <c r="AD208" s="57">
        <f t="shared" si="162"/>
        <v>8.5714285714285712</v>
      </c>
      <c r="AE208" s="57">
        <f t="shared" si="162"/>
        <v>0</v>
      </c>
      <c r="AF208" s="57">
        <f t="shared" si="162"/>
        <v>0</v>
      </c>
      <c r="AG208" s="57">
        <f t="shared" si="162"/>
        <v>0</v>
      </c>
      <c r="AH208" s="57">
        <f>IF(P208&lt;4,(60/COUNTIF(P187:P208,3)),0)</f>
        <v>0</v>
      </c>
      <c r="AI208" s="57">
        <f>IF(Q208&lt;3,(60/COUNTIF(Q187:Q208,2)),0)</f>
        <v>0</v>
      </c>
      <c r="AJ208" s="57">
        <f>IF(R208&lt;3,(60/COUNTIF(R187:R208,2)),0)</f>
        <v>0</v>
      </c>
      <c r="AK208" s="57">
        <f>IF(S208&lt;3,(60/COUNTIF(S187:S208,2)),0)</f>
        <v>0</v>
      </c>
      <c r="AL208" s="57">
        <f>IF(T208&lt;3,(60/COUNTIF(T187:T208,2)),0)</f>
        <v>0</v>
      </c>
      <c r="AM208" s="184">
        <f t="shared" si="151"/>
        <v>23.571428571428569</v>
      </c>
      <c r="AN208" s="58" t="str">
        <f t="shared" si="152"/>
        <v>Yuri Z</v>
      </c>
      <c r="AQ208"/>
    </row>
    <row r="209" spans="1:43">
      <c r="A209" s="39">
        <v>39974</v>
      </c>
      <c r="B209" s="15" t="s">
        <v>52</v>
      </c>
      <c r="C209" s="20">
        <v>3</v>
      </c>
      <c r="D209" s="41">
        <v>3</v>
      </c>
      <c r="E209" s="41">
        <v>3</v>
      </c>
      <c r="F209" s="41">
        <v>4</v>
      </c>
      <c r="G209" s="41">
        <v>3</v>
      </c>
      <c r="H209" s="41">
        <v>2</v>
      </c>
      <c r="I209" s="41">
        <v>3</v>
      </c>
      <c r="J209" s="41">
        <v>2</v>
      </c>
      <c r="K209" s="41">
        <v>3</v>
      </c>
      <c r="L209" s="41">
        <v>3</v>
      </c>
      <c r="M209" s="41">
        <v>2</v>
      </c>
      <c r="N209" s="41">
        <v>2</v>
      </c>
      <c r="O209" s="41">
        <v>2</v>
      </c>
      <c r="P209" s="41">
        <v>4</v>
      </c>
      <c r="Q209" s="41">
        <v>4</v>
      </c>
      <c r="R209" s="41">
        <v>3</v>
      </c>
      <c r="S209" s="41">
        <v>3</v>
      </c>
      <c r="T209" s="66">
        <v>2</v>
      </c>
      <c r="U209" s="50">
        <f>IF(C209&lt;3,(60/COUNTIF(C209:C222,2)),0)</f>
        <v>0</v>
      </c>
      <c r="V209" s="51">
        <f>IF(D209&lt;3,(60/COUNTIF(D209:D222,2)),0)</f>
        <v>0</v>
      </c>
      <c r="W209" s="51">
        <f>IF(E209&lt;3,(60/COUNTIF(E209:E222,2)),0)</f>
        <v>0</v>
      </c>
      <c r="X209" s="51">
        <f>IF(F209&lt;4,(60/COUNTIF(F209:F222,3)),0)</f>
        <v>0</v>
      </c>
      <c r="Y209" s="51">
        <f t="shared" ref="Y209:AG209" si="163">IF(G209&lt;3,(60/COUNTIF(G209:G222,2)),0)</f>
        <v>0</v>
      </c>
      <c r="Z209" s="51">
        <f t="shared" si="163"/>
        <v>12</v>
      </c>
      <c r="AA209" s="51">
        <f t="shared" si="163"/>
        <v>0</v>
      </c>
      <c r="AB209" s="51">
        <f t="shared" si="163"/>
        <v>30</v>
      </c>
      <c r="AC209" s="51">
        <f t="shared" si="163"/>
        <v>0</v>
      </c>
      <c r="AD209" s="51">
        <f t="shared" si="163"/>
        <v>0</v>
      </c>
      <c r="AE209" s="51">
        <f t="shared" si="163"/>
        <v>15</v>
      </c>
      <c r="AF209" s="51">
        <f t="shared" si="163"/>
        <v>12</v>
      </c>
      <c r="AG209" s="51">
        <f t="shared" si="163"/>
        <v>10</v>
      </c>
      <c r="AH209" s="51">
        <f>IF(P209&lt;4,(60/COUNTIF(P209:P222,3)),0)</f>
        <v>0</v>
      </c>
      <c r="AI209" s="51">
        <f>IF(Q209&lt;3,(60/COUNTIF(Q209:Q222,2)),0)</f>
        <v>0</v>
      </c>
      <c r="AJ209" s="51">
        <f>IF(R209&lt;3,(60/COUNTIF(R209:R222,2)),0)</f>
        <v>0</v>
      </c>
      <c r="AK209" s="51">
        <f>IF(S209&lt;3,(60/COUNTIF(S209:S222,2)),0)</f>
        <v>0</v>
      </c>
      <c r="AL209" s="51">
        <f>IF(T209&lt;3,(60/COUNTIF(T209:T222,2)),0)</f>
        <v>30</v>
      </c>
      <c r="AM209" s="182">
        <f t="shared" si="151"/>
        <v>109</v>
      </c>
      <c r="AN209" s="52" t="str">
        <f t="shared" si="152"/>
        <v>Anders Derkum</v>
      </c>
      <c r="AQ209"/>
    </row>
    <row r="210" spans="1:43">
      <c r="A210" s="17"/>
      <c r="B210" s="18" t="s">
        <v>72</v>
      </c>
      <c r="C210" s="22">
        <v>4</v>
      </c>
      <c r="D210" s="42">
        <v>3</v>
      </c>
      <c r="E210" s="42">
        <v>4</v>
      </c>
      <c r="F210" s="42">
        <v>5</v>
      </c>
      <c r="G210" s="42">
        <v>4</v>
      </c>
      <c r="H210" s="42">
        <v>3</v>
      </c>
      <c r="I210" s="42">
        <v>7</v>
      </c>
      <c r="J210" s="42">
        <v>4</v>
      </c>
      <c r="K210" s="42">
        <v>3</v>
      </c>
      <c r="L210" s="42">
        <v>4</v>
      </c>
      <c r="M210" s="42">
        <v>3</v>
      </c>
      <c r="N210" s="42">
        <v>2</v>
      </c>
      <c r="O210" s="42">
        <v>3</v>
      </c>
      <c r="P210" s="42">
        <v>4</v>
      </c>
      <c r="Q210" s="42">
        <v>5</v>
      </c>
      <c r="R210" s="42">
        <v>3</v>
      </c>
      <c r="S210" s="42">
        <v>3</v>
      </c>
      <c r="T210" s="67">
        <v>4</v>
      </c>
      <c r="U210" s="53">
        <f>IF(C210&lt;3,(60/COUNTIF(C209:C222,2)),0)</f>
        <v>0</v>
      </c>
      <c r="V210" s="54">
        <f>IF(D210&lt;3,(60/COUNTIF(D209:D222,2)),0)</f>
        <v>0</v>
      </c>
      <c r="W210" s="54">
        <f>IF(E210&lt;3,(60/COUNTIF(E209:E222,2)),0)</f>
        <v>0</v>
      </c>
      <c r="X210" s="54">
        <f>IF(F210&lt;4,(60/COUNTIF(F209:F222,3)),0)</f>
        <v>0</v>
      </c>
      <c r="Y210" s="54">
        <f t="shared" ref="Y210:AG210" si="164">IF(G210&lt;3,(60/COUNTIF(G209:G222,2)),0)</f>
        <v>0</v>
      </c>
      <c r="Z210" s="54">
        <f t="shared" si="164"/>
        <v>0</v>
      </c>
      <c r="AA210" s="54">
        <f t="shared" si="164"/>
        <v>0</v>
      </c>
      <c r="AB210" s="54">
        <f t="shared" si="164"/>
        <v>0</v>
      </c>
      <c r="AC210" s="54">
        <f t="shared" si="164"/>
        <v>0</v>
      </c>
      <c r="AD210" s="54">
        <f t="shared" si="164"/>
        <v>0</v>
      </c>
      <c r="AE210" s="54">
        <f t="shared" si="164"/>
        <v>0</v>
      </c>
      <c r="AF210" s="54">
        <f t="shared" si="164"/>
        <v>12</v>
      </c>
      <c r="AG210" s="54">
        <f t="shared" si="164"/>
        <v>0</v>
      </c>
      <c r="AH210" s="54">
        <f>IF(P210&lt;4,(60/COUNTIF(P209:P222,3)),0)</f>
        <v>0</v>
      </c>
      <c r="AI210" s="54">
        <f>IF(Q210&lt;3,(60/COUNTIF(Q209:Q222,2)),0)</f>
        <v>0</v>
      </c>
      <c r="AJ210" s="54">
        <f>IF(R210&lt;3,(60/COUNTIF(R209:R222,2)),0)</f>
        <v>0</v>
      </c>
      <c r="AK210" s="54">
        <f>IF(S210&lt;3,(60/COUNTIF(S209:S222,2)),0)</f>
        <v>0</v>
      </c>
      <c r="AL210" s="54">
        <f>IF(T210&lt;3,(60/COUNTIF(T209:T222,2)),0)</f>
        <v>0</v>
      </c>
      <c r="AM210" s="183">
        <f t="shared" si="151"/>
        <v>12</v>
      </c>
      <c r="AN210" s="55" t="str">
        <f t="shared" si="152"/>
        <v>Anders L</v>
      </c>
      <c r="AQ210"/>
    </row>
    <row r="211" spans="1:43">
      <c r="A211" s="17"/>
      <c r="B211" s="18" t="s">
        <v>43</v>
      </c>
      <c r="C211" s="22">
        <v>3</v>
      </c>
      <c r="D211" s="42">
        <v>3</v>
      </c>
      <c r="E211" s="42">
        <v>4</v>
      </c>
      <c r="F211" s="42">
        <v>4</v>
      </c>
      <c r="G211" s="42">
        <v>5</v>
      </c>
      <c r="H211" s="42">
        <v>2</v>
      </c>
      <c r="I211" s="42">
        <v>4</v>
      </c>
      <c r="J211" s="42">
        <v>3</v>
      </c>
      <c r="K211" s="42">
        <v>4</v>
      </c>
      <c r="L211" s="42">
        <v>3</v>
      </c>
      <c r="M211" s="42">
        <v>4</v>
      </c>
      <c r="N211" s="42">
        <v>3</v>
      </c>
      <c r="O211" s="42">
        <v>3</v>
      </c>
      <c r="P211" s="42">
        <v>5</v>
      </c>
      <c r="Q211" s="42">
        <v>5</v>
      </c>
      <c r="R211" s="42">
        <v>3</v>
      </c>
      <c r="S211" s="42">
        <v>3</v>
      </c>
      <c r="T211" s="67">
        <v>3</v>
      </c>
      <c r="U211" s="53">
        <f>IF(C211&lt;3,(60/COUNTIF(C209:C222,2)),0)</f>
        <v>0</v>
      </c>
      <c r="V211" s="54">
        <f>IF(D211&lt;3,(60/COUNTIF(D209:D222,2)),0)</f>
        <v>0</v>
      </c>
      <c r="W211" s="54">
        <f>IF(E211&lt;3,(60/COUNTIF(E209:E222,2)),0)</f>
        <v>0</v>
      </c>
      <c r="X211" s="54">
        <f>IF(F211&lt;4,(60/COUNTIF(F209:F222,3)),0)</f>
        <v>0</v>
      </c>
      <c r="Y211" s="54">
        <f t="shared" ref="Y211:AG211" si="165">IF(G211&lt;3,(60/COUNTIF(G209:G222,2)),0)</f>
        <v>0</v>
      </c>
      <c r="Z211" s="54">
        <f t="shared" si="165"/>
        <v>12</v>
      </c>
      <c r="AA211" s="54">
        <f t="shared" si="165"/>
        <v>0</v>
      </c>
      <c r="AB211" s="54">
        <f t="shared" si="165"/>
        <v>0</v>
      </c>
      <c r="AC211" s="54">
        <f t="shared" si="165"/>
        <v>0</v>
      </c>
      <c r="AD211" s="54">
        <f t="shared" si="165"/>
        <v>0</v>
      </c>
      <c r="AE211" s="54">
        <f t="shared" si="165"/>
        <v>0</v>
      </c>
      <c r="AF211" s="54">
        <f t="shared" si="165"/>
        <v>0</v>
      </c>
      <c r="AG211" s="54">
        <f t="shared" si="165"/>
        <v>0</v>
      </c>
      <c r="AH211" s="54">
        <f>IF(P211&lt;4,(60/COUNTIF(P209:P222,3)),0)</f>
        <v>0</v>
      </c>
      <c r="AI211" s="54">
        <f>IF(Q211&lt;3,(60/COUNTIF(Q209:Q222,2)),0)</f>
        <v>0</v>
      </c>
      <c r="AJ211" s="54">
        <f>IF(R211&lt;3,(60/COUNTIF(R209:R222,2)),0)</f>
        <v>0</v>
      </c>
      <c r="AK211" s="54">
        <f>IF(S211&lt;3,(60/COUNTIF(S209:S222,2)),0)</f>
        <v>0</v>
      </c>
      <c r="AL211" s="54">
        <f>IF(T211&lt;3,(60/COUNTIF(T209:T222,2)),0)</f>
        <v>0</v>
      </c>
      <c r="AM211" s="183">
        <f t="shared" si="151"/>
        <v>12</v>
      </c>
      <c r="AN211" s="55" t="str">
        <f t="shared" si="152"/>
        <v>Joakim W</v>
      </c>
      <c r="AQ211"/>
    </row>
    <row r="212" spans="1:43">
      <c r="A212" s="17"/>
      <c r="B212" s="18" t="s">
        <v>84</v>
      </c>
      <c r="C212" s="22">
        <v>5</v>
      </c>
      <c r="D212" s="42">
        <v>5</v>
      </c>
      <c r="E212" s="42">
        <v>4</v>
      </c>
      <c r="F212" s="42">
        <v>6</v>
      </c>
      <c r="G212" s="42">
        <v>5</v>
      </c>
      <c r="H212" s="42">
        <v>3</v>
      </c>
      <c r="I212" s="42">
        <v>5</v>
      </c>
      <c r="J212" s="42">
        <v>4</v>
      </c>
      <c r="K212" s="42">
        <v>5</v>
      </c>
      <c r="L212" s="42">
        <v>3</v>
      </c>
      <c r="M212" s="42">
        <v>3</v>
      </c>
      <c r="N212" s="42">
        <v>3</v>
      </c>
      <c r="O212" s="42">
        <v>3</v>
      </c>
      <c r="P212" s="42">
        <v>7</v>
      </c>
      <c r="Q212" s="42">
        <v>3</v>
      </c>
      <c r="R212" s="42">
        <v>3</v>
      </c>
      <c r="S212" s="42">
        <v>4</v>
      </c>
      <c r="T212" s="67">
        <v>5</v>
      </c>
      <c r="U212" s="53">
        <f>IF(C212&lt;3,(60/COUNTIF(C209:C222,2)),0)</f>
        <v>0</v>
      </c>
      <c r="V212" s="54">
        <f>IF(D212&lt;3,(60/COUNTIF(D209:D222,2)),0)</f>
        <v>0</v>
      </c>
      <c r="W212" s="54">
        <f>IF(E212&lt;3,(60/COUNTIF(E209:E222,2)),0)</f>
        <v>0</v>
      </c>
      <c r="X212" s="54">
        <f>IF(F212&lt;4,(60/COUNTIF(F209:F222,3)),0)</f>
        <v>0</v>
      </c>
      <c r="Y212" s="54">
        <f t="shared" ref="Y212:AG212" si="166">IF(G212&lt;3,(60/COUNTIF(G209:G222,2)),0)</f>
        <v>0</v>
      </c>
      <c r="Z212" s="54">
        <f t="shared" si="166"/>
        <v>0</v>
      </c>
      <c r="AA212" s="54">
        <f t="shared" si="166"/>
        <v>0</v>
      </c>
      <c r="AB212" s="54">
        <f t="shared" si="166"/>
        <v>0</v>
      </c>
      <c r="AC212" s="54">
        <f t="shared" si="166"/>
        <v>0</v>
      </c>
      <c r="AD212" s="54">
        <f t="shared" si="166"/>
        <v>0</v>
      </c>
      <c r="AE212" s="54">
        <f t="shared" si="166"/>
        <v>0</v>
      </c>
      <c r="AF212" s="54">
        <f t="shared" si="166"/>
        <v>0</v>
      </c>
      <c r="AG212" s="54">
        <f t="shared" si="166"/>
        <v>0</v>
      </c>
      <c r="AH212" s="54">
        <f>IF(P212&lt;4,(60/COUNTIF(P209:P222,3)),0)</f>
        <v>0</v>
      </c>
      <c r="AI212" s="54">
        <f>IF(Q212&lt;3,(60/COUNTIF(Q209:Q222,2)),0)</f>
        <v>0</v>
      </c>
      <c r="AJ212" s="54">
        <f>IF(R212&lt;3,(60/COUNTIF(R209:R222,2)),0)</f>
        <v>0</v>
      </c>
      <c r="AK212" s="54">
        <f>IF(S212&lt;3,(60/COUNTIF(S209:S222,2)),0)</f>
        <v>0</v>
      </c>
      <c r="AL212" s="54">
        <f>IF(T212&lt;3,(60/COUNTIF(T209:T222,2)),0)</f>
        <v>0</v>
      </c>
      <c r="AM212" s="183">
        <f t="shared" si="151"/>
        <v>0</v>
      </c>
      <c r="AN212" s="55" t="str">
        <f t="shared" si="152"/>
        <v>Jon Fredrik Hondstad</v>
      </c>
      <c r="AQ212"/>
    </row>
    <row r="213" spans="1:43">
      <c r="A213" s="17"/>
      <c r="B213" s="18" t="s">
        <v>63</v>
      </c>
      <c r="C213" s="22">
        <v>3</v>
      </c>
      <c r="D213" s="42">
        <v>3</v>
      </c>
      <c r="E213" s="42">
        <v>5</v>
      </c>
      <c r="F213" s="42">
        <v>3</v>
      </c>
      <c r="G213" s="42">
        <v>4</v>
      </c>
      <c r="H213" s="42">
        <v>3</v>
      </c>
      <c r="I213" s="42">
        <v>3</v>
      </c>
      <c r="J213" s="42">
        <v>3</v>
      </c>
      <c r="K213" s="42">
        <v>3</v>
      </c>
      <c r="L213" s="42">
        <v>3</v>
      </c>
      <c r="M213" s="42">
        <v>4</v>
      </c>
      <c r="N213" s="42">
        <v>3</v>
      </c>
      <c r="O213" s="42">
        <v>2</v>
      </c>
      <c r="P213" s="42">
        <v>3</v>
      </c>
      <c r="Q213" s="42">
        <v>4</v>
      </c>
      <c r="R213" s="42">
        <v>3</v>
      </c>
      <c r="S213" s="42">
        <v>3</v>
      </c>
      <c r="T213" s="67">
        <v>3</v>
      </c>
      <c r="U213" s="53">
        <f>IF(C213&lt;3,(60/COUNTIF(C209:C222,2)),0)</f>
        <v>0</v>
      </c>
      <c r="V213" s="54">
        <f>IF(D213&lt;3,(60/COUNTIF(D209:D222,2)),0)</f>
        <v>0</v>
      </c>
      <c r="W213" s="54">
        <f>IF(E213&lt;3,(60/COUNTIF(E209:E222,2)),0)</f>
        <v>0</v>
      </c>
      <c r="X213" s="54">
        <f>IF(F213&lt;4,(60/COUNTIF(F209:F222,3)),0)</f>
        <v>30</v>
      </c>
      <c r="Y213" s="54">
        <f t="shared" ref="Y213:AG213" si="167">IF(G213&lt;3,(60/COUNTIF(G209:G222,2)),0)</f>
        <v>0</v>
      </c>
      <c r="Z213" s="54">
        <f t="shared" si="167"/>
        <v>0</v>
      </c>
      <c r="AA213" s="54">
        <f t="shared" si="167"/>
        <v>0</v>
      </c>
      <c r="AB213" s="54">
        <f t="shared" si="167"/>
        <v>0</v>
      </c>
      <c r="AC213" s="54">
        <f t="shared" si="167"/>
        <v>0</v>
      </c>
      <c r="AD213" s="54">
        <f t="shared" si="167"/>
        <v>0</v>
      </c>
      <c r="AE213" s="54">
        <f t="shared" si="167"/>
        <v>0</v>
      </c>
      <c r="AF213" s="54">
        <f t="shared" si="167"/>
        <v>0</v>
      </c>
      <c r="AG213" s="54">
        <f t="shared" si="167"/>
        <v>10</v>
      </c>
      <c r="AH213" s="54">
        <f>IF(P213&lt;4,(60/COUNTIF(P209:P222,3)),0)</f>
        <v>60</v>
      </c>
      <c r="AI213" s="54">
        <f>IF(Q213&lt;3,(60/COUNTIF(Q209:Q222,2)),0)</f>
        <v>0</v>
      </c>
      <c r="AJ213" s="54">
        <f>IF(R213&lt;3,(60/COUNTIF(R209:R222,2)),0)</f>
        <v>0</v>
      </c>
      <c r="AK213" s="54">
        <f>IF(S213&lt;3,(60/COUNTIF(S209:S222,2)),0)</f>
        <v>0</v>
      </c>
      <c r="AL213" s="54">
        <f>IF(T213&lt;3,(60/COUNTIF(T209:T222,2)),0)</f>
        <v>0</v>
      </c>
      <c r="AM213" s="183">
        <f t="shared" si="151"/>
        <v>100</v>
      </c>
      <c r="AN213" s="55" t="str">
        <f t="shared" si="152"/>
        <v>Ken Tore</v>
      </c>
      <c r="AQ213"/>
    </row>
    <row r="214" spans="1:43">
      <c r="A214" s="17"/>
      <c r="B214" s="18" t="s">
        <v>46</v>
      </c>
      <c r="C214" s="22">
        <v>4</v>
      </c>
      <c r="D214" s="42">
        <v>4</v>
      </c>
      <c r="E214" s="42">
        <v>4</v>
      </c>
      <c r="F214" s="42">
        <v>5</v>
      </c>
      <c r="G214" s="42">
        <v>4</v>
      </c>
      <c r="H214" s="42">
        <v>3</v>
      </c>
      <c r="I214" s="42">
        <v>4</v>
      </c>
      <c r="J214" s="42">
        <v>3</v>
      </c>
      <c r="K214" s="42">
        <v>4</v>
      </c>
      <c r="L214" s="42">
        <v>3</v>
      </c>
      <c r="M214" s="42">
        <v>4</v>
      </c>
      <c r="N214" s="42">
        <v>2</v>
      </c>
      <c r="O214" s="42">
        <v>3</v>
      </c>
      <c r="P214" s="42">
        <v>4</v>
      </c>
      <c r="Q214" s="42">
        <v>3</v>
      </c>
      <c r="R214" s="42">
        <v>3</v>
      </c>
      <c r="S214" s="42">
        <v>3</v>
      </c>
      <c r="T214" s="67">
        <v>3</v>
      </c>
      <c r="U214" s="53">
        <f>IF(C214&lt;3,(60/COUNTIF(C209:C222,2)),0)</f>
        <v>0</v>
      </c>
      <c r="V214" s="54">
        <f>IF(D214&lt;3,(60/COUNTIF(D209:D222,2)),0)</f>
        <v>0</v>
      </c>
      <c r="W214" s="54">
        <f>IF(E214&lt;3,(60/COUNTIF(E209:E222,2)),0)</f>
        <v>0</v>
      </c>
      <c r="X214" s="54">
        <f>IF(F214&lt;4,(60/COUNTIF(F209:F222,3)),0)</f>
        <v>0</v>
      </c>
      <c r="Y214" s="54">
        <f t="shared" ref="Y214:AG214" si="168">IF(G214&lt;3,(60/COUNTIF(G209:G222,2)),0)</f>
        <v>0</v>
      </c>
      <c r="Z214" s="54">
        <f t="shared" si="168"/>
        <v>0</v>
      </c>
      <c r="AA214" s="54">
        <f t="shared" si="168"/>
        <v>0</v>
      </c>
      <c r="AB214" s="54">
        <f t="shared" si="168"/>
        <v>0</v>
      </c>
      <c r="AC214" s="54">
        <f t="shared" si="168"/>
        <v>0</v>
      </c>
      <c r="AD214" s="54">
        <f t="shared" si="168"/>
        <v>0</v>
      </c>
      <c r="AE214" s="54">
        <f t="shared" si="168"/>
        <v>0</v>
      </c>
      <c r="AF214" s="54">
        <f t="shared" si="168"/>
        <v>12</v>
      </c>
      <c r="AG214" s="54">
        <f t="shared" si="168"/>
        <v>0</v>
      </c>
      <c r="AH214" s="54">
        <f>IF(P214&lt;4,(60/COUNTIF(P209:P222,3)),0)</f>
        <v>0</v>
      </c>
      <c r="AI214" s="54">
        <f>IF(Q214&lt;3,(60/COUNTIF(Q209:Q222,2)),0)</f>
        <v>0</v>
      </c>
      <c r="AJ214" s="54">
        <f>IF(R214&lt;3,(60/COUNTIF(R209:R222,2)),0)</f>
        <v>0</v>
      </c>
      <c r="AK214" s="54">
        <f>IF(S214&lt;3,(60/COUNTIF(S209:S222,2)),0)</f>
        <v>0</v>
      </c>
      <c r="AL214" s="54">
        <f>IF(T214&lt;3,(60/COUNTIF(T209:T222,2)),0)</f>
        <v>0</v>
      </c>
      <c r="AM214" s="183">
        <f t="shared" si="151"/>
        <v>12</v>
      </c>
      <c r="AN214" s="55" t="str">
        <f t="shared" si="152"/>
        <v>Linda W</v>
      </c>
      <c r="AQ214"/>
    </row>
    <row r="215" spans="1:43">
      <c r="A215" s="17"/>
      <c r="B215" s="18" t="s">
        <v>20</v>
      </c>
      <c r="C215" s="22">
        <v>4</v>
      </c>
      <c r="D215" s="42">
        <v>3</v>
      </c>
      <c r="E215" s="42">
        <v>3</v>
      </c>
      <c r="F215" s="42">
        <v>3</v>
      </c>
      <c r="G215" s="42">
        <v>5</v>
      </c>
      <c r="H215" s="42">
        <v>2</v>
      </c>
      <c r="I215" s="42">
        <v>4</v>
      </c>
      <c r="J215" s="42">
        <v>2</v>
      </c>
      <c r="K215" s="42">
        <v>4</v>
      </c>
      <c r="L215" s="42">
        <v>3</v>
      </c>
      <c r="M215" s="42">
        <v>3</v>
      </c>
      <c r="N215" s="42">
        <v>3</v>
      </c>
      <c r="O215" s="42">
        <v>2</v>
      </c>
      <c r="P215" s="42">
        <v>4</v>
      </c>
      <c r="Q215" s="42">
        <v>2</v>
      </c>
      <c r="R215" s="42">
        <v>3</v>
      </c>
      <c r="S215" s="42">
        <v>2</v>
      </c>
      <c r="T215" s="67">
        <v>3</v>
      </c>
      <c r="U215" s="53">
        <f>IF(C215&lt;3,(60/COUNTIF(C209:C222,2)),0)</f>
        <v>0</v>
      </c>
      <c r="V215" s="54">
        <f>IF(D215&lt;3,(60/COUNTIF(D209:D222,2)),0)</f>
        <v>0</v>
      </c>
      <c r="W215" s="54">
        <f>IF(E215&lt;3,(60/COUNTIF(E209:E222,2)),0)</f>
        <v>0</v>
      </c>
      <c r="X215" s="54">
        <f>IF(F215&lt;4,(60/COUNTIF(F209:F222,3)),0)</f>
        <v>30</v>
      </c>
      <c r="Y215" s="54">
        <f t="shared" ref="Y215:AG215" si="169">IF(G215&lt;3,(60/COUNTIF(G209:G222,2)),0)</f>
        <v>0</v>
      </c>
      <c r="Z215" s="54">
        <f t="shared" si="169"/>
        <v>12</v>
      </c>
      <c r="AA215" s="54">
        <f t="shared" si="169"/>
        <v>0</v>
      </c>
      <c r="AB215" s="54">
        <f t="shared" si="169"/>
        <v>30</v>
      </c>
      <c r="AC215" s="54">
        <f t="shared" si="169"/>
        <v>0</v>
      </c>
      <c r="AD215" s="54">
        <f t="shared" si="169"/>
        <v>0</v>
      </c>
      <c r="AE215" s="54">
        <f t="shared" si="169"/>
        <v>0</v>
      </c>
      <c r="AF215" s="54">
        <f t="shared" si="169"/>
        <v>0</v>
      </c>
      <c r="AG215" s="54">
        <f t="shared" si="169"/>
        <v>10</v>
      </c>
      <c r="AH215" s="54">
        <f>IF(P215&lt;4,(60/COUNTIF(P209:P222,3)),0)</f>
        <v>0</v>
      </c>
      <c r="AI215" s="54">
        <f>IF(Q215&lt;3,(60/COUNTIF(Q209:Q222,2)),0)</f>
        <v>60</v>
      </c>
      <c r="AJ215" s="54">
        <f>IF(R215&lt;3,(60/COUNTIF(R209:R222,2)),0)</f>
        <v>0</v>
      </c>
      <c r="AK215" s="54">
        <f>IF(S215&lt;3,(60/COUNTIF(S209:S222,2)),0)</f>
        <v>30</v>
      </c>
      <c r="AL215" s="54">
        <f>IF(T215&lt;3,(60/COUNTIF(T209:T222,2)),0)</f>
        <v>0</v>
      </c>
      <c r="AM215" s="183">
        <f t="shared" si="151"/>
        <v>172</v>
      </c>
      <c r="AN215" s="55" t="str">
        <f t="shared" si="152"/>
        <v>Magnus P</v>
      </c>
      <c r="AQ215"/>
    </row>
    <row r="216" spans="1:43">
      <c r="A216" s="17"/>
      <c r="B216" s="18" t="s">
        <v>24</v>
      </c>
      <c r="C216" s="22">
        <v>3</v>
      </c>
      <c r="D216" s="42">
        <v>3</v>
      </c>
      <c r="E216" s="42">
        <v>3</v>
      </c>
      <c r="F216" s="42">
        <v>4</v>
      </c>
      <c r="G216" s="42">
        <v>5</v>
      </c>
      <c r="H216" s="42">
        <v>2</v>
      </c>
      <c r="I216" s="42">
        <v>5</v>
      </c>
      <c r="J216" s="42">
        <v>3</v>
      </c>
      <c r="K216" s="42">
        <v>2</v>
      </c>
      <c r="L216" s="42">
        <v>4</v>
      </c>
      <c r="M216" s="42">
        <v>2</v>
      </c>
      <c r="N216" s="42">
        <v>2</v>
      </c>
      <c r="O216" s="42">
        <v>3</v>
      </c>
      <c r="P216" s="42">
        <v>5</v>
      </c>
      <c r="Q216" s="42">
        <v>4</v>
      </c>
      <c r="R216" s="42">
        <v>3</v>
      </c>
      <c r="S216" s="42">
        <v>3</v>
      </c>
      <c r="T216" s="67">
        <v>4</v>
      </c>
      <c r="U216" s="53">
        <f>IF(C216&lt;3,(60/COUNTIF(C209:C222,2)),0)</f>
        <v>0</v>
      </c>
      <c r="V216" s="54">
        <f>IF(D216&lt;3,(60/COUNTIF(D209:D222,2)),0)</f>
        <v>0</v>
      </c>
      <c r="W216" s="54">
        <f>IF(E216&lt;3,(60/COUNTIF(E209:E222,2)),0)</f>
        <v>0</v>
      </c>
      <c r="X216" s="54">
        <f>IF(F216&lt;4,(60/COUNTIF(F209:F222,3)),0)</f>
        <v>0</v>
      </c>
      <c r="Y216" s="54">
        <f t="shared" ref="Y216:AG216" si="170">IF(G216&lt;3,(60/COUNTIF(G209:G222,2)),0)</f>
        <v>0</v>
      </c>
      <c r="Z216" s="54">
        <f t="shared" si="170"/>
        <v>12</v>
      </c>
      <c r="AA216" s="54">
        <f t="shared" si="170"/>
        <v>0</v>
      </c>
      <c r="AB216" s="54">
        <f t="shared" si="170"/>
        <v>0</v>
      </c>
      <c r="AC216" s="54">
        <f t="shared" si="170"/>
        <v>30</v>
      </c>
      <c r="AD216" s="54">
        <f t="shared" si="170"/>
        <v>0</v>
      </c>
      <c r="AE216" s="54">
        <f t="shared" si="170"/>
        <v>15</v>
      </c>
      <c r="AF216" s="54">
        <f t="shared" si="170"/>
        <v>12</v>
      </c>
      <c r="AG216" s="54">
        <f t="shared" si="170"/>
        <v>0</v>
      </c>
      <c r="AH216" s="54">
        <f>IF(P216&lt;4,(60/COUNTIF(P209:P222,3)),0)</f>
        <v>0</v>
      </c>
      <c r="AI216" s="54">
        <f>IF(Q216&lt;3,(60/COUNTIF(Q209:Q222,2)),0)</f>
        <v>0</v>
      </c>
      <c r="AJ216" s="54">
        <f>IF(R216&lt;3,(60/COUNTIF(R209:R222,2)),0)</f>
        <v>0</v>
      </c>
      <c r="AK216" s="54">
        <f>IF(S216&lt;3,(60/COUNTIF(S209:S222,2)),0)</f>
        <v>0</v>
      </c>
      <c r="AL216" s="54">
        <f>IF(T216&lt;3,(60/COUNTIF(T209:T222,2)),0)</f>
        <v>0</v>
      </c>
      <c r="AM216" s="183">
        <f t="shared" si="151"/>
        <v>69</v>
      </c>
      <c r="AN216" s="55" t="str">
        <f t="shared" si="152"/>
        <v>Martin N</v>
      </c>
      <c r="AQ216"/>
    </row>
    <row r="217" spans="1:43">
      <c r="A217" s="17"/>
      <c r="B217" s="18" t="s">
        <v>4</v>
      </c>
      <c r="C217" s="22">
        <v>3</v>
      </c>
      <c r="D217" s="42">
        <v>3</v>
      </c>
      <c r="E217" s="42">
        <v>3</v>
      </c>
      <c r="F217" s="42">
        <v>4</v>
      </c>
      <c r="G217" s="42">
        <v>3</v>
      </c>
      <c r="H217" s="42">
        <v>3</v>
      </c>
      <c r="I217" s="42">
        <v>4</v>
      </c>
      <c r="J217" s="42">
        <v>3</v>
      </c>
      <c r="K217" s="42">
        <v>4</v>
      </c>
      <c r="L217" s="42">
        <v>4</v>
      </c>
      <c r="M217" s="42">
        <v>2</v>
      </c>
      <c r="N217" s="42">
        <v>3</v>
      </c>
      <c r="O217" s="42">
        <v>2</v>
      </c>
      <c r="P217" s="42">
        <v>4</v>
      </c>
      <c r="Q217" s="42">
        <v>4</v>
      </c>
      <c r="R217" s="42">
        <v>2</v>
      </c>
      <c r="S217" s="42">
        <v>3</v>
      </c>
      <c r="T217" s="67">
        <v>2</v>
      </c>
      <c r="U217" s="53">
        <f>IF(C217&lt;3,(60/COUNTIF(C209:C222,2)),0)</f>
        <v>0</v>
      </c>
      <c r="V217" s="54">
        <f>IF(D217&lt;3,(60/COUNTIF(D209:D222,2)),0)</f>
        <v>0</v>
      </c>
      <c r="W217" s="54">
        <f>IF(E217&lt;3,(60/COUNTIF(E209:E222,2)),0)</f>
        <v>0</v>
      </c>
      <c r="X217" s="54">
        <f>IF(F217&lt;4,(60/COUNTIF(F209:F222,3)),0)</f>
        <v>0</v>
      </c>
      <c r="Y217" s="54">
        <f t="shared" ref="Y217:AG217" si="171">IF(G217&lt;3,(60/COUNTIF(G209:G222,2)),0)</f>
        <v>0</v>
      </c>
      <c r="Z217" s="54">
        <f t="shared" si="171"/>
        <v>0</v>
      </c>
      <c r="AA217" s="54">
        <f t="shared" si="171"/>
        <v>0</v>
      </c>
      <c r="AB217" s="54">
        <f t="shared" si="171"/>
        <v>0</v>
      </c>
      <c r="AC217" s="54">
        <f t="shared" si="171"/>
        <v>0</v>
      </c>
      <c r="AD217" s="54">
        <f t="shared" si="171"/>
        <v>0</v>
      </c>
      <c r="AE217" s="54">
        <f t="shared" si="171"/>
        <v>15</v>
      </c>
      <c r="AF217" s="54">
        <f t="shared" si="171"/>
        <v>0</v>
      </c>
      <c r="AG217" s="54">
        <f t="shared" si="171"/>
        <v>10</v>
      </c>
      <c r="AH217" s="54">
        <f>IF(P217&lt;4,(60/COUNTIF(P209:P222,3)),0)</f>
        <v>0</v>
      </c>
      <c r="AI217" s="54">
        <f>IF(Q217&lt;3,(60/COUNTIF(Q209:Q222,2)),0)</f>
        <v>0</v>
      </c>
      <c r="AJ217" s="54">
        <f>IF(R217&lt;3,(60/COUNTIF(R209:R222,2)),0)</f>
        <v>30</v>
      </c>
      <c r="AK217" s="54">
        <f>IF(S217&lt;3,(60/COUNTIF(S209:S222,2)),0)</f>
        <v>0</v>
      </c>
      <c r="AL217" s="54">
        <f>IF(T217&lt;3,(60/COUNTIF(T209:T222,2)),0)</f>
        <v>30</v>
      </c>
      <c r="AM217" s="183">
        <f t="shared" si="151"/>
        <v>85</v>
      </c>
      <c r="AN217" s="55" t="str">
        <f t="shared" si="152"/>
        <v>Stian W</v>
      </c>
      <c r="AQ217"/>
    </row>
    <row r="218" spans="1:43">
      <c r="A218" s="17"/>
      <c r="B218" s="18" t="s">
        <v>89</v>
      </c>
      <c r="C218" s="22">
        <v>3</v>
      </c>
      <c r="D218" s="42">
        <v>3</v>
      </c>
      <c r="E218" s="42">
        <v>4</v>
      </c>
      <c r="F218" s="42">
        <v>4</v>
      </c>
      <c r="G218" s="42">
        <v>3</v>
      </c>
      <c r="H218" s="42">
        <v>4</v>
      </c>
      <c r="I218" s="42">
        <v>5</v>
      </c>
      <c r="J218" s="42">
        <v>3</v>
      </c>
      <c r="K218" s="42">
        <v>3</v>
      </c>
      <c r="L218" s="42">
        <v>3</v>
      </c>
      <c r="M218" s="42">
        <v>3</v>
      </c>
      <c r="N218" s="42">
        <v>4</v>
      </c>
      <c r="O218" s="42">
        <v>2</v>
      </c>
      <c r="P218" s="42">
        <v>4</v>
      </c>
      <c r="Q218" s="42">
        <v>3</v>
      </c>
      <c r="R218" s="42">
        <v>4</v>
      </c>
      <c r="S218" s="42">
        <v>3</v>
      </c>
      <c r="T218" s="67">
        <v>4</v>
      </c>
      <c r="U218" s="53">
        <f>IF(C218&lt;3,(60/COUNTIF(C209:C222,2)),0)</f>
        <v>0</v>
      </c>
      <c r="V218" s="54">
        <f>IF(D218&lt;3,(60/COUNTIF(D209:D222,2)),0)</f>
        <v>0</v>
      </c>
      <c r="W218" s="54">
        <f>IF(E218&lt;3,(60/COUNTIF(E209:E222,2)),0)</f>
        <v>0</v>
      </c>
      <c r="X218" s="54">
        <f>IF(F218&lt;4,(60/COUNTIF(F209:F222,3)),0)</f>
        <v>0</v>
      </c>
      <c r="Y218" s="54">
        <f t="shared" ref="Y218:AG218" si="172">IF(G218&lt;3,(60/COUNTIF(G209:G222,2)),0)</f>
        <v>0</v>
      </c>
      <c r="Z218" s="54">
        <f t="shared" si="172"/>
        <v>0</v>
      </c>
      <c r="AA218" s="54">
        <f t="shared" si="172"/>
        <v>0</v>
      </c>
      <c r="AB218" s="54">
        <f t="shared" si="172"/>
        <v>0</v>
      </c>
      <c r="AC218" s="54">
        <f t="shared" si="172"/>
        <v>0</v>
      </c>
      <c r="AD218" s="54">
        <f t="shared" si="172"/>
        <v>0</v>
      </c>
      <c r="AE218" s="54">
        <f t="shared" si="172"/>
        <v>0</v>
      </c>
      <c r="AF218" s="54">
        <f t="shared" si="172"/>
        <v>0</v>
      </c>
      <c r="AG218" s="54">
        <f t="shared" si="172"/>
        <v>10</v>
      </c>
      <c r="AH218" s="54">
        <f>IF(P218&lt;4,(60/COUNTIF(P209:P222,3)),0)</f>
        <v>0</v>
      </c>
      <c r="AI218" s="54">
        <f>IF(Q218&lt;3,(60/COUNTIF(Q209:Q222,2)),0)</f>
        <v>0</v>
      </c>
      <c r="AJ218" s="54">
        <f>IF(R218&lt;3,(60/COUNTIF(R209:R222,2)),0)</f>
        <v>0</v>
      </c>
      <c r="AK218" s="54">
        <f>IF(S218&lt;3,(60/COUNTIF(S209:S222,2)),0)</f>
        <v>0</v>
      </c>
      <c r="AL218" s="54">
        <f>IF(T218&lt;3,(60/COUNTIF(T209:T222,2)),0)</f>
        <v>0</v>
      </c>
      <c r="AM218" s="183">
        <f t="shared" si="151"/>
        <v>10</v>
      </c>
      <c r="AN218" s="55" t="str">
        <f t="shared" si="152"/>
        <v>Thor Johansen</v>
      </c>
      <c r="AQ218"/>
    </row>
    <row r="219" spans="1:43">
      <c r="A219" s="17"/>
      <c r="B219" s="18" t="s">
        <v>73</v>
      </c>
      <c r="C219" s="22">
        <v>3</v>
      </c>
      <c r="D219" s="42">
        <v>3</v>
      </c>
      <c r="E219" s="42">
        <v>4</v>
      </c>
      <c r="F219" s="42">
        <v>4</v>
      </c>
      <c r="G219" s="42">
        <v>5</v>
      </c>
      <c r="H219" s="42">
        <v>3</v>
      </c>
      <c r="I219" s="42">
        <v>4</v>
      </c>
      <c r="J219" s="42">
        <v>3</v>
      </c>
      <c r="K219" s="42">
        <v>4</v>
      </c>
      <c r="L219" s="42">
        <v>4</v>
      </c>
      <c r="M219" s="42">
        <v>4</v>
      </c>
      <c r="N219" s="42">
        <v>4</v>
      </c>
      <c r="O219" s="42">
        <v>3</v>
      </c>
      <c r="P219" s="42">
        <v>4</v>
      </c>
      <c r="Q219" s="42">
        <v>3</v>
      </c>
      <c r="R219" s="42">
        <v>3</v>
      </c>
      <c r="S219" s="42">
        <v>5</v>
      </c>
      <c r="T219" s="67">
        <v>3</v>
      </c>
      <c r="U219" s="53">
        <f>IF(C219&lt;3,(60/COUNTIF(C209:C222,2)),0)</f>
        <v>0</v>
      </c>
      <c r="V219" s="54">
        <f>IF(D219&lt;3,(60/COUNTIF(D209:D222,2)),0)</f>
        <v>0</v>
      </c>
      <c r="W219" s="54">
        <f>IF(E219&lt;3,(60/COUNTIF(E209:E222,2)),0)</f>
        <v>0</v>
      </c>
      <c r="X219" s="54">
        <f>IF(F219&lt;4,(60/COUNTIF(F209:F222,3)),0)</f>
        <v>0</v>
      </c>
      <c r="Y219" s="54">
        <f t="shared" ref="Y219:AG219" si="173">IF(G219&lt;3,(60/COUNTIF(G209:G222,2)),0)</f>
        <v>0</v>
      </c>
      <c r="Z219" s="54">
        <f t="shared" si="173"/>
        <v>0</v>
      </c>
      <c r="AA219" s="54">
        <f t="shared" si="173"/>
        <v>0</v>
      </c>
      <c r="AB219" s="54">
        <f t="shared" si="173"/>
        <v>0</v>
      </c>
      <c r="AC219" s="54">
        <f t="shared" si="173"/>
        <v>0</v>
      </c>
      <c r="AD219" s="54">
        <f t="shared" si="173"/>
        <v>0</v>
      </c>
      <c r="AE219" s="54">
        <f t="shared" si="173"/>
        <v>0</v>
      </c>
      <c r="AF219" s="54">
        <f t="shared" si="173"/>
        <v>0</v>
      </c>
      <c r="AG219" s="54">
        <f t="shared" si="173"/>
        <v>0</v>
      </c>
      <c r="AH219" s="54">
        <f>IF(P219&lt;4,(60/COUNTIF(P209:P222,3)),0)</f>
        <v>0</v>
      </c>
      <c r="AI219" s="54">
        <f>IF(Q219&lt;3,(60/COUNTIF(Q209:Q222,2)),0)</f>
        <v>0</v>
      </c>
      <c r="AJ219" s="54">
        <f>IF(R219&lt;3,(60/COUNTIF(R209:R222,2)),0)</f>
        <v>0</v>
      </c>
      <c r="AK219" s="54">
        <f>IF(S219&lt;3,(60/COUNTIF(S209:S222,2)),0)</f>
        <v>0</v>
      </c>
      <c r="AL219" s="54">
        <f>IF(T219&lt;3,(60/COUNTIF(T209:T222,2)),0)</f>
        <v>0</v>
      </c>
      <c r="AM219" s="183">
        <f t="shared" si="151"/>
        <v>0</v>
      </c>
      <c r="AN219" s="55" t="str">
        <f t="shared" si="152"/>
        <v>Trude S</v>
      </c>
      <c r="AQ219"/>
    </row>
    <row r="220" spans="1:43">
      <c r="A220" s="17"/>
      <c r="B220" s="18" t="s">
        <v>22</v>
      </c>
      <c r="C220" s="22">
        <v>6</v>
      </c>
      <c r="D220" s="42">
        <v>4</v>
      </c>
      <c r="E220" s="42">
        <v>4</v>
      </c>
      <c r="F220" s="42">
        <v>4</v>
      </c>
      <c r="G220" s="42">
        <v>3</v>
      </c>
      <c r="H220" s="42">
        <v>2</v>
      </c>
      <c r="I220" s="42">
        <v>4</v>
      </c>
      <c r="J220" s="42">
        <v>3</v>
      </c>
      <c r="K220" s="42">
        <v>2</v>
      </c>
      <c r="L220" s="42">
        <v>3</v>
      </c>
      <c r="M220" s="42">
        <v>3</v>
      </c>
      <c r="N220" s="42">
        <v>5</v>
      </c>
      <c r="O220" s="42">
        <v>2</v>
      </c>
      <c r="P220" s="42">
        <v>4</v>
      </c>
      <c r="Q220" s="42">
        <v>4</v>
      </c>
      <c r="R220" s="42">
        <v>2</v>
      </c>
      <c r="S220" s="42">
        <v>3</v>
      </c>
      <c r="T220" s="67">
        <v>4</v>
      </c>
      <c r="U220" s="53">
        <f>IF(C220&lt;3,(60/COUNTIF(C209:C222,2)),0)</f>
        <v>0</v>
      </c>
      <c r="V220" s="54">
        <f>IF(D220&lt;3,(60/COUNTIF(D209:D222,2)),0)</f>
        <v>0</v>
      </c>
      <c r="W220" s="54">
        <f>IF(E220&lt;3,(60/COUNTIF(E209:E222,2)),0)</f>
        <v>0</v>
      </c>
      <c r="X220" s="54">
        <f>IF(F220&lt;4,(60/COUNTIF(F209:F222,3)),0)</f>
        <v>0</v>
      </c>
      <c r="Y220" s="54">
        <f t="shared" ref="Y220:AG220" si="174">IF(G220&lt;3,(60/COUNTIF(G209:G222,2)),0)</f>
        <v>0</v>
      </c>
      <c r="Z220" s="54">
        <f t="shared" si="174"/>
        <v>12</v>
      </c>
      <c r="AA220" s="54">
        <f t="shared" si="174"/>
        <v>0</v>
      </c>
      <c r="AB220" s="54">
        <f t="shared" si="174"/>
        <v>0</v>
      </c>
      <c r="AC220" s="54">
        <f t="shared" si="174"/>
        <v>30</v>
      </c>
      <c r="AD220" s="54">
        <f t="shared" si="174"/>
        <v>0</v>
      </c>
      <c r="AE220" s="54">
        <f t="shared" si="174"/>
        <v>0</v>
      </c>
      <c r="AF220" s="54">
        <f t="shared" si="174"/>
        <v>0</v>
      </c>
      <c r="AG220" s="54">
        <f t="shared" si="174"/>
        <v>10</v>
      </c>
      <c r="AH220" s="54">
        <f>IF(P220&lt;4,(60/COUNTIF(P209:P222,3)),0)</f>
        <v>0</v>
      </c>
      <c r="AI220" s="54">
        <f>IF(Q220&lt;3,(60/COUNTIF(Q209:Q222,2)),0)</f>
        <v>0</v>
      </c>
      <c r="AJ220" s="54">
        <f>IF(R220&lt;3,(60/COUNTIF(R209:R222,2)),0)</f>
        <v>30</v>
      </c>
      <c r="AK220" s="54">
        <f>IF(S220&lt;3,(60/COUNTIF(S209:S222,2)),0)</f>
        <v>0</v>
      </c>
      <c r="AL220" s="54">
        <f>IF(T220&lt;3,(60/COUNTIF(T209:T222,2)),0)</f>
        <v>0</v>
      </c>
      <c r="AM220" s="183">
        <f t="shared" si="151"/>
        <v>82</v>
      </c>
      <c r="AN220" s="55" t="str">
        <f t="shared" si="152"/>
        <v>Vegar L</v>
      </c>
      <c r="AQ220"/>
    </row>
    <row r="221" spans="1:43">
      <c r="A221" s="17"/>
      <c r="B221" s="18" t="s">
        <v>29</v>
      </c>
      <c r="C221" s="22">
        <v>3</v>
      </c>
      <c r="D221" s="42">
        <v>3</v>
      </c>
      <c r="E221" s="42">
        <v>5</v>
      </c>
      <c r="F221" s="42">
        <v>4</v>
      </c>
      <c r="G221" s="42">
        <v>4</v>
      </c>
      <c r="H221" s="42">
        <v>3</v>
      </c>
      <c r="I221" s="42">
        <v>3</v>
      </c>
      <c r="J221" s="42">
        <v>4</v>
      </c>
      <c r="K221" s="42">
        <v>3</v>
      </c>
      <c r="L221" s="42">
        <v>3</v>
      </c>
      <c r="M221" s="42">
        <v>2</v>
      </c>
      <c r="N221" s="42">
        <v>2</v>
      </c>
      <c r="O221" s="42">
        <v>3</v>
      </c>
      <c r="P221" s="42">
        <v>4</v>
      </c>
      <c r="Q221" s="42">
        <v>5</v>
      </c>
      <c r="R221" s="42">
        <v>3</v>
      </c>
      <c r="S221" s="42">
        <v>2</v>
      </c>
      <c r="T221" s="67">
        <v>3</v>
      </c>
      <c r="U221" s="53">
        <f>IF(C221&lt;3,(60/COUNTIF(C209:C222,2)),0)</f>
        <v>0</v>
      </c>
      <c r="V221" s="54">
        <f>IF(D221&lt;3,(60/COUNTIF(D209:D222,2)),0)</f>
        <v>0</v>
      </c>
      <c r="W221" s="54">
        <f>IF(E221&lt;3,(60/COUNTIF(E209:E222,2)),0)</f>
        <v>0</v>
      </c>
      <c r="X221" s="54">
        <f>IF(F221&lt;4,(60/COUNTIF(F209:F222,3)),0)</f>
        <v>0</v>
      </c>
      <c r="Y221" s="54">
        <f t="shared" ref="Y221:AG221" si="175">IF(G221&lt;3,(60/COUNTIF(G209:G222,2)),0)</f>
        <v>0</v>
      </c>
      <c r="Z221" s="54">
        <f t="shared" si="175"/>
        <v>0</v>
      </c>
      <c r="AA221" s="54">
        <f t="shared" si="175"/>
        <v>0</v>
      </c>
      <c r="AB221" s="54">
        <f t="shared" si="175"/>
        <v>0</v>
      </c>
      <c r="AC221" s="54">
        <f t="shared" si="175"/>
        <v>0</v>
      </c>
      <c r="AD221" s="54">
        <f t="shared" si="175"/>
        <v>0</v>
      </c>
      <c r="AE221" s="54">
        <f t="shared" si="175"/>
        <v>15</v>
      </c>
      <c r="AF221" s="54">
        <f t="shared" si="175"/>
        <v>12</v>
      </c>
      <c r="AG221" s="54">
        <f t="shared" si="175"/>
        <v>0</v>
      </c>
      <c r="AH221" s="54">
        <f>IF(P221&lt;4,(60/COUNTIF(P209:P222,3)),0)</f>
        <v>0</v>
      </c>
      <c r="AI221" s="54">
        <f>IF(Q221&lt;3,(60/COUNTIF(Q209:Q222,2)),0)</f>
        <v>0</v>
      </c>
      <c r="AJ221" s="54">
        <f>IF(R221&lt;3,(60/COUNTIF(R209:R222,2)),0)</f>
        <v>0</v>
      </c>
      <c r="AK221" s="54">
        <f>IF(S221&lt;3,(60/COUNTIF(S209:S222,2)),0)</f>
        <v>30</v>
      </c>
      <c r="AL221" s="54">
        <f>IF(T221&lt;3,(60/COUNTIF(T209:T222,2)),0)</f>
        <v>0</v>
      </c>
      <c r="AM221" s="183">
        <f t="shared" si="151"/>
        <v>57</v>
      </c>
      <c r="AN221" s="55" t="str">
        <f t="shared" si="152"/>
        <v>Yuri Z</v>
      </c>
      <c r="AQ221"/>
    </row>
    <row r="222" spans="1:43">
      <c r="A222" s="17"/>
      <c r="B222" s="18" t="s">
        <v>90</v>
      </c>
      <c r="C222" s="22">
        <v>6</v>
      </c>
      <c r="D222" s="42">
        <v>4</v>
      </c>
      <c r="E222" s="42">
        <v>6</v>
      </c>
      <c r="F222" s="42">
        <v>7</v>
      </c>
      <c r="G222" s="42">
        <v>4</v>
      </c>
      <c r="H222" s="42">
        <v>3</v>
      </c>
      <c r="I222" s="42">
        <v>6</v>
      </c>
      <c r="J222" s="42">
        <v>4</v>
      </c>
      <c r="K222" s="42">
        <v>3</v>
      </c>
      <c r="L222" s="42">
        <v>4</v>
      </c>
      <c r="M222" s="42">
        <v>4</v>
      </c>
      <c r="N222" s="42">
        <v>3</v>
      </c>
      <c r="O222" s="42">
        <v>4</v>
      </c>
      <c r="P222" s="42">
        <v>5</v>
      </c>
      <c r="Q222" s="42">
        <v>4</v>
      </c>
      <c r="R222" s="42">
        <v>4</v>
      </c>
      <c r="S222" s="42">
        <v>4</v>
      </c>
      <c r="T222" s="67">
        <v>4</v>
      </c>
      <c r="U222" s="56">
        <f>IF(C222&lt;3,(60/COUNTIF(C209:C222,2)),0)</f>
        <v>0</v>
      </c>
      <c r="V222" s="57">
        <f>IF(D222&lt;3,(60/COUNTIF(D209:D222,2)),0)</f>
        <v>0</v>
      </c>
      <c r="W222" s="57">
        <f>IF(E222&lt;3,(60/COUNTIF(E209:E222,2)),0)</f>
        <v>0</v>
      </c>
      <c r="X222" s="57">
        <f>IF(F222&lt;4,(60/COUNTIF(F209:F222,3)),0)</f>
        <v>0</v>
      </c>
      <c r="Y222" s="57">
        <f t="shared" ref="Y222:AG222" si="176">IF(G222&lt;3,(60/COUNTIF(G209:G222,2)),0)</f>
        <v>0</v>
      </c>
      <c r="Z222" s="57">
        <f t="shared" si="176"/>
        <v>0</v>
      </c>
      <c r="AA222" s="57">
        <f t="shared" si="176"/>
        <v>0</v>
      </c>
      <c r="AB222" s="57">
        <f t="shared" si="176"/>
        <v>0</v>
      </c>
      <c r="AC222" s="57">
        <f t="shared" si="176"/>
        <v>0</v>
      </c>
      <c r="AD222" s="57">
        <f t="shared" si="176"/>
        <v>0</v>
      </c>
      <c r="AE222" s="57">
        <f t="shared" si="176"/>
        <v>0</v>
      </c>
      <c r="AF222" s="57">
        <f t="shared" si="176"/>
        <v>0</v>
      </c>
      <c r="AG222" s="57">
        <f t="shared" si="176"/>
        <v>0</v>
      </c>
      <c r="AH222" s="57">
        <f>IF(P222&lt;4,(60/COUNTIF(P209:P222,3)),0)</f>
        <v>0</v>
      </c>
      <c r="AI222" s="57">
        <f>IF(Q222&lt;3,(60/COUNTIF(Q209:Q222,2)),0)</f>
        <v>0</v>
      </c>
      <c r="AJ222" s="57">
        <f>IF(R222&lt;3,(60/COUNTIF(R209:R222,2)),0)</f>
        <v>0</v>
      </c>
      <c r="AK222" s="57">
        <f>IF(S222&lt;3,(60/COUNTIF(S209:S222,2)),0)</f>
        <v>0</v>
      </c>
      <c r="AL222" s="57">
        <f>IF(T222&lt;3,(60/COUNTIF(T209:T222,2)),0)</f>
        <v>0</v>
      </c>
      <c r="AM222" s="184">
        <f t="shared" si="151"/>
        <v>0</v>
      </c>
      <c r="AN222" s="58" t="str">
        <f t="shared" si="152"/>
        <v>Åsa Svendsson</v>
      </c>
      <c r="AQ222"/>
    </row>
    <row r="223" spans="1:43">
      <c r="A223" s="39">
        <v>39981</v>
      </c>
      <c r="B223" s="15" t="s">
        <v>52</v>
      </c>
      <c r="C223" s="20">
        <v>3</v>
      </c>
      <c r="D223" s="41">
        <v>3</v>
      </c>
      <c r="E223" s="41">
        <v>4</v>
      </c>
      <c r="F223" s="41">
        <v>4</v>
      </c>
      <c r="G223" s="41">
        <v>4</v>
      </c>
      <c r="H223" s="41">
        <v>3</v>
      </c>
      <c r="I223" s="41">
        <v>3</v>
      </c>
      <c r="J223" s="41">
        <v>3</v>
      </c>
      <c r="K223" s="41">
        <v>3</v>
      </c>
      <c r="L223" s="41">
        <v>3</v>
      </c>
      <c r="M223" s="41">
        <v>2</v>
      </c>
      <c r="N223" s="41">
        <v>2</v>
      </c>
      <c r="O223" s="41">
        <v>3</v>
      </c>
      <c r="P223" s="41">
        <v>4</v>
      </c>
      <c r="Q223" s="41">
        <v>3</v>
      </c>
      <c r="R223" s="41">
        <v>3</v>
      </c>
      <c r="S223" s="41">
        <v>4</v>
      </c>
      <c r="T223" s="66">
        <v>3</v>
      </c>
      <c r="U223" s="50">
        <f>IF(C223&lt;3,(60/COUNTIF(C223:C246,2)),0)</f>
        <v>0</v>
      </c>
      <c r="V223" s="51">
        <f>IF(D223&lt;3,(60/COUNTIF(D223:D246,2)),0)</f>
        <v>0</v>
      </c>
      <c r="W223" s="51">
        <f>IF(E223&lt;3,(60/COUNTIF(E223:E246,2)),0)</f>
        <v>0</v>
      </c>
      <c r="X223" s="51">
        <f>IF(F223&lt;4,(60/COUNTIF(F223:F246,3)),0)</f>
        <v>0</v>
      </c>
      <c r="Y223" s="51">
        <f t="shared" ref="Y223:AG223" si="177">IF(G223&lt;3,(60/COUNTIF(G223:G246,2)),0)</f>
        <v>0</v>
      </c>
      <c r="Z223" s="51">
        <f t="shared" si="177"/>
        <v>0</v>
      </c>
      <c r="AA223" s="51">
        <f t="shared" si="177"/>
        <v>0</v>
      </c>
      <c r="AB223" s="51">
        <f t="shared" si="177"/>
        <v>0</v>
      </c>
      <c r="AC223" s="51">
        <f t="shared" si="177"/>
        <v>0</v>
      </c>
      <c r="AD223" s="51">
        <f t="shared" si="177"/>
        <v>0</v>
      </c>
      <c r="AE223" s="51">
        <f t="shared" si="177"/>
        <v>6</v>
      </c>
      <c r="AF223" s="51">
        <f t="shared" si="177"/>
        <v>10</v>
      </c>
      <c r="AG223" s="51">
        <f t="shared" si="177"/>
        <v>0</v>
      </c>
      <c r="AH223" s="51">
        <f>IF(P223&lt;4,(60/COUNTIF(P223:P246,3)),0)</f>
        <v>0</v>
      </c>
      <c r="AI223" s="51">
        <f>IF(Q223&lt;3,(60/COUNTIF(Q223:Q246,2)),0)</f>
        <v>0</v>
      </c>
      <c r="AJ223" s="51">
        <f>IF(R223&lt;3,(60/COUNTIF(R223:R246,2)),0)</f>
        <v>0</v>
      </c>
      <c r="AK223" s="51">
        <f>IF(S223&lt;3,(60/COUNTIF(S223:S246,2)),0)</f>
        <v>0</v>
      </c>
      <c r="AL223" s="51">
        <f>IF(T223&lt;3,(60/COUNTIF(T223:T246,2)),0)</f>
        <v>0</v>
      </c>
      <c r="AM223" s="182">
        <f t="shared" si="151"/>
        <v>16</v>
      </c>
      <c r="AN223" s="52" t="str">
        <f t="shared" si="152"/>
        <v>Anders Derkum</v>
      </c>
      <c r="AQ223"/>
    </row>
    <row r="224" spans="1:43">
      <c r="A224" s="17"/>
      <c r="B224" s="18" t="s">
        <v>10</v>
      </c>
      <c r="C224" s="22">
        <v>4</v>
      </c>
      <c r="D224" s="42">
        <v>3</v>
      </c>
      <c r="E224" s="42">
        <v>5</v>
      </c>
      <c r="F224" s="42">
        <v>5</v>
      </c>
      <c r="G224" s="42">
        <v>4</v>
      </c>
      <c r="H224" s="42">
        <v>2</v>
      </c>
      <c r="I224" s="42">
        <v>5</v>
      </c>
      <c r="J224" s="42">
        <v>5</v>
      </c>
      <c r="K224" s="42">
        <v>4</v>
      </c>
      <c r="L224" s="42">
        <v>2</v>
      </c>
      <c r="M224" s="42">
        <v>2</v>
      </c>
      <c r="N224" s="42">
        <v>3</v>
      </c>
      <c r="O224" s="42">
        <v>3</v>
      </c>
      <c r="P224" s="42">
        <v>4</v>
      </c>
      <c r="Q224" s="42">
        <v>4</v>
      </c>
      <c r="R224" s="42">
        <v>3</v>
      </c>
      <c r="S224" s="42">
        <v>3</v>
      </c>
      <c r="T224" s="67">
        <v>4</v>
      </c>
      <c r="U224" s="53">
        <f>IF(C224&lt;3,(60/COUNTIF(C223:C246,2)),0)</f>
        <v>0</v>
      </c>
      <c r="V224" s="54">
        <f>IF(D224&lt;3,(60/COUNTIF(D223:D246,2)),0)</f>
        <v>0</v>
      </c>
      <c r="W224" s="54">
        <f>IF(E224&lt;3,(60/COUNTIF(E223:E246,2)),0)</f>
        <v>0</v>
      </c>
      <c r="X224" s="54">
        <f>IF(F224&lt;4,(60/COUNTIF(F223:F246,3)),0)</f>
        <v>0</v>
      </c>
      <c r="Y224" s="54">
        <f t="shared" ref="Y224:AG224" si="178">IF(G224&lt;3,(60/COUNTIF(G223:G246,2)),0)</f>
        <v>0</v>
      </c>
      <c r="Z224" s="54">
        <f t="shared" si="178"/>
        <v>7.5</v>
      </c>
      <c r="AA224" s="54">
        <f t="shared" si="178"/>
        <v>0</v>
      </c>
      <c r="AB224" s="54">
        <f t="shared" si="178"/>
        <v>0</v>
      </c>
      <c r="AC224" s="54">
        <f t="shared" si="178"/>
        <v>0</v>
      </c>
      <c r="AD224" s="54">
        <f t="shared" si="178"/>
        <v>10</v>
      </c>
      <c r="AE224" s="54">
        <f t="shared" si="178"/>
        <v>6</v>
      </c>
      <c r="AF224" s="54">
        <f t="shared" si="178"/>
        <v>0</v>
      </c>
      <c r="AG224" s="54">
        <f t="shared" si="178"/>
        <v>0</v>
      </c>
      <c r="AH224" s="54">
        <f>IF(P224&lt;4,(60/COUNTIF(P223:P246,3)),0)</f>
        <v>0</v>
      </c>
      <c r="AI224" s="54">
        <f>IF(Q224&lt;3,(60/COUNTIF(Q223:Q246,2)),0)</f>
        <v>0</v>
      </c>
      <c r="AJ224" s="54">
        <f>IF(R224&lt;3,(60/COUNTIF(R223:R246,2)),0)</f>
        <v>0</v>
      </c>
      <c r="AK224" s="54">
        <f>IF(S224&lt;3,(60/COUNTIF(S223:S246,2)),0)</f>
        <v>0</v>
      </c>
      <c r="AL224" s="54">
        <f>IF(T224&lt;3,(60/COUNTIF(T223:T246,2)),0)</f>
        <v>0</v>
      </c>
      <c r="AM224" s="183">
        <f t="shared" si="151"/>
        <v>23.5</v>
      </c>
      <c r="AN224" s="55" t="str">
        <f t="shared" si="152"/>
        <v>Arne F</v>
      </c>
      <c r="AQ224"/>
    </row>
    <row r="225" spans="1:43">
      <c r="A225" s="17"/>
      <c r="B225" s="18" t="s">
        <v>69</v>
      </c>
      <c r="C225" s="22">
        <v>3</v>
      </c>
      <c r="D225" s="42">
        <v>3</v>
      </c>
      <c r="E225" s="42">
        <v>3</v>
      </c>
      <c r="F225" s="42">
        <v>4</v>
      </c>
      <c r="G225" s="42">
        <v>3</v>
      </c>
      <c r="H225" s="42">
        <v>2</v>
      </c>
      <c r="I225" s="42">
        <v>5</v>
      </c>
      <c r="J225" s="42">
        <v>3</v>
      </c>
      <c r="K225" s="42">
        <v>4</v>
      </c>
      <c r="L225" s="42">
        <v>4</v>
      </c>
      <c r="M225" s="42">
        <v>3</v>
      </c>
      <c r="N225" s="42">
        <v>3</v>
      </c>
      <c r="O225" s="42">
        <v>2</v>
      </c>
      <c r="P225" s="42">
        <v>4</v>
      </c>
      <c r="Q225" s="42">
        <v>3</v>
      </c>
      <c r="R225" s="42">
        <v>3</v>
      </c>
      <c r="S225" s="42">
        <v>2</v>
      </c>
      <c r="T225" s="67">
        <v>2</v>
      </c>
      <c r="U225" s="53">
        <f>IF(C225&lt;3,(60/COUNTIF(C223:C246,2)),0)</f>
        <v>0</v>
      </c>
      <c r="V225" s="54">
        <f>IF(D225&lt;3,(60/COUNTIF(D223:D246,2)),0)</f>
        <v>0</v>
      </c>
      <c r="W225" s="54">
        <f>IF(E225&lt;3,(60/COUNTIF(E223:E246,2)),0)</f>
        <v>0</v>
      </c>
      <c r="X225" s="54">
        <f>IF(F225&lt;4,(60/COUNTIF(F223:F246,3)),0)</f>
        <v>0</v>
      </c>
      <c r="Y225" s="54">
        <f t="shared" ref="Y225:AG225" si="179">IF(G225&lt;3,(60/COUNTIF(G223:G246,2)),0)</f>
        <v>0</v>
      </c>
      <c r="Z225" s="54">
        <f t="shared" si="179"/>
        <v>7.5</v>
      </c>
      <c r="AA225" s="54">
        <f t="shared" si="179"/>
        <v>0</v>
      </c>
      <c r="AB225" s="54">
        <f t="shared" si="179"/>
        <v>0</v>
      </c>
      <c r="AC225" s="54">
        <f t="shared" si="179"/>
        <v>0</v>
      </c>
      <c r="AD225" s="54">
        <f t="shared" si="179"/>
        <v>0</v>
      </c>
      <c r="AE225" s="54">
        <f t="shared" si="179"/>
        <v>0</v>
      </c>
      <c r="AF225" s="54">
        <f t="shared" si="179"/>
        <v>0</v>
      </c>
      <c r="AG225" s="54">
        <f t="shared" si="179"/>
        <v>5</v>
      </c>
      <c r="AH225" s="54">
        <f>IF(P225&lt;4,(60/COUNTIF(P223:P246,3)),0)</f>
        <v>0</v>
      </c>
      <c r="AI225" s="54">
        <f>IF(Q225&lt;3,(60/COUNTIF(Q223:Q246,2)),0)</f>
        <v>0</v>
      </c>
      <c r="AJ225" s="54">
        <f>IF(R225&lt;3,(60/COUNTIF(R223:R246,2)),0)</f>
        <v>0</v>
      </c>
      <c r="AK225" s="54">
        <f>IF(S225&lt;3,(60/COUNTIF(S223:S246,2)),0)</f>
        <v>15</v>
      </c>
      <c r="AL225" s="54">
        <f>IF(T225&lt;3,(60/COUNTIF(T223:T246,2)),0)</f>
        <v>30</v>
      </c>
      <c r="AM225" s="183">
        <f t="shared" si="151"/>
        <v>57.5</v>
      </c>
      <c r="AN225" s="55" t="str">
        <f t="shared" si="152"/>
        <v>Asgeir S</v>
      </c>
      <c r="AQ225"/>
    </row>
    <row r="226" spans="1:43">
      <c r="A226" s="17"/>
      <c r="B226" s="18" t="s">
        <v>7</v>
      </c>
      <c r="C226" s="22">
        <v>3</v>
      </c>
      <c r="D226" s="42">
        <v>2</v>
      </c>
      <c r="E226" s="42">
        <v>4</v>
      </c>
      <c r="F226" s="42">
        <v>4</v>
      </c>
      <c r="G226" s="42">
        <v>3</v>
      </c>
      <c r="H226" s="42">
        <v>2</v>
      </c>
      <c r="I226" s="42">
        <v>5</v>
      </c>
      <c r="J226" s="42">
        <v>5</v>
      </c>
      <c r="K226" s="42">
        <v>3</v>
      </c>
      <c r="L226" s="42">
        <v>3</v>
      </c>
      <c r="M226" s="42">
        <v>2</v>
      </c>
      <c r="N226" s="42">
        <v>2</v>
      </c>
      <c r="O226" s="42">
        <v>2</v>
      </c>
      <c r="P226" s="42">
        <v>3</v>
      </c>
      <c r="Q226" s="42">
        <v>3</v>
      </c>
      <c r="R226" s="42">
        <v>3</v>
      </c>
      <c r="S226" s="42">
        <v>3</v>
      </c>
      <c r="T226" s="67">
        <v>4</v>
      </c>
      <c r="U226" s="53">
        <f>IF(C226&lt;3,(60/COUNTIF(C223:C246,2)),0)</f>
        <v>0</v>
      </c>
      <c r="V226" s="54">
        <f>IF(D226&lt;3,(60/COUNTIF(D223:D246,2)),0)</f>
        <v>30</v>
      </c>
      <c r="W226" s="54">
        <f>IF(E226&lt;3,(60/COUNTIF(E223:E246,2)),0)</f>
        <v>0</v>
      </c>
      <c r="X226" s="54">
        <f>IF(F226&lt;4,(60/COUNTIF(F223:F246,3)),0)</f>
        <v>0</v>
      </c>
      <c r="Y226" s="54">
        <f t="shared" ref="Y226:AG226" si="180">IF(G226&lt;3,(60/COUNTIF(G223:G246,2)),0)</f>
        <v>0</v>
      </c>
      <c r="Z226" s="54">
        <f t="shared" si="180"/>
        <v>7.5</v>
      </c>
      <c r="AA226" s="54">
        <f t="shared" si="180"/>
        <v>0</v>
      </c>
      <c r="AB226" s="54">
        <f t="shared" si="180"/>
        <v>0</v>
      </c>
      <c r="AC226" s="54">
        <f t="shared" si="180"/>
        <v>0</v>
      </c>
      <c r="AD226" s="54">
        <f t="shared" si="180"/>
        <v>0</v>
      </c>
      <c r="AE226" s="54">
        <f t="shared" si="180"/>
        <v>6</v>
      </c>
      <c r="AF226" s="54">
        <f t="shared" si="180"/>
        <v>10</v>
      </c>
      <c r="AG226" s="54">
        <f t="shared" si="180"/>
        <v>5</v>
      </c>
      <c r="AH226" s="54">
        <f>IF(P226&lt;4,(60/COUNTIF(P223:P246,3)),0)</f>
        <v>12</v>
      </c>
      <c r="AI226" s="54">
        <f>IF(Q226&lt;3,(60/COUNTIF(Q223:Q246,2)),0)</f>
        <v>0</v>
      </c>
      <c r="AJ226" s="54">
        <f>IF(R226&lt;3,(60/COUNTIF(R223:R246,2)),0)</f>
        <v>0</v>
      </c>
      <c r="AK226" s="54">
        <f>IF(S226&lt;3,(60/COUNTIF(S223:S246,2)),0)</f>
        <v>0</v>
      </c>
      <c r="AL226" s="54">
        <f>IF(T226&lt;3,(60/COUNTIF(T223:T246,2)),0)</f>
        <v>0</v>
      </c>
      <c r="AM226" s="183">
        <f t="shared" si="151"/>
        <v>70.5</v>
      </c>
      <c r="AN226" s="55" t="str">
        <f t="shared" si="152"/>
        <v>Eirik A</v>
      </c>
      <c r="AQ226"/>
    </row>
    <row r="227" spans="1:43">
      <c r="A227" s="17"/>
      <c r="B227" s="18" t="s">
        <v>88</v>
      </c>
      <c r="C227" s="22">
        <v>4</v>
      </c>
      <c r="D227" s="42">
        <v>5</v>
      </c>
      <c r="E227" s="42">
        <v>4</v>
      </c>
      <c r="F227" s="42">
        <v>5</v>
      </c>
      <c r="G227" s="42">
        <v>4</v>
      </c>
      <c r="H227" s="42">
        <v>4</v>
      </c>
      <c r="I227" s="42">
        <v>6</v>
      </c>
      <c r="J227" s="42">
        <v>3</v>
      </c>
      <c r="K227" s="42">
        <v>4</v>
      </c>
      <c r="L227" s="42">
        <v>4</v>
      </c>
      <c r="M227" s="42">
        <v>4</v>
      </c>
      <c r="N227" s="42">
        <v>3</v>
      </c>
      <c r="O227" s="42">
        <v>3</v>
      </c>
      <c r="P227" s="42">
        <v>4</v>
      </c>
      <c r="Q227" s="42">
        <v>4</v>
      </c>
      <c r="R227" s="42">
        <v>4</v>
      </c>
      <c r="S227" s="42">
        <v>3</v>
      </c>
      <c r="T227" s="67">
        <v>4</v>
      </c>
      <c r="U227" s="53">
        <f>IF(C227&lt;3,(60/COUNTIF(C223:C246,2)),0)</f>
        <v>0</v>
      </c>
      <c r="V227" s="54">
        <f>IF(D227&lt;3,(60/COUNTIF(D223:D246,2)),0)</f>
        <v>0</v>
      </c>
      <c r="W227" s="54">
        <f>IF(E227&lt;3,(60/COUNTIF(E223:E246,2)),0)</f>
        <v>0</v>
      </c>
      <c r="X227" s="54">
        <f>IF(F227&lt;4,(60/COUNTIF(F223:F246,3)),0)</f>
        <v>0</v>
      </c>
      <c r="Y227" s="54">
        <f t="shared" ref="Y227:AG227" si="181">IF(G227&lt;3,(60/COUNTIF(G223:G246,2)),0)</f>
        <v>0</v>
      </c>
      <c r="Z227" s="54">
        <f t="shared" si="181"/>
        <v>0</v>
      </c>
      <c r="AA227" s="54">
        <f t="shared" si="181"/>
        <v>0</v>
      </c>
      <c r="AB227" s="54">
        <f t="shared" si="181"/>
        <v>0</v>
      </c>
      <c r="AC227" s="54">
        <f t="shared" si="181"/>
        <v>0</v>
      </c>
      <c r="AD227" s="54">
        <f t="shared" si="181"/>
        <v>0</v>
      </c>
      <c r="AE227" s="54">
        <f t="shared" si="181"/>
        <v>0</v>
      </c>
      <c r="AF227" s="54">
        <f t="shared" si="181"/>
        <v>0</v>
      </c>
      <c r="AG227" s="54">
        <f t="shared" si="181"/>
        <v>0</v>
      </c>
      <c r="AH227" s="54">
        <f>IF(P227&lt;4,(60/COUNTIF(P223:P246,3)),0)</f>
        <v>0</v>
      </c>
      <c r="AI227" s="54">
        <f>IF(Q227&lt;3,(60/COUNTIF(Q223:Q246,2)),0)</f>
        <v>0</v>
      </c>
      <c r="AJ227" s="54">
        <f>IF(R227&lt;3,(60/COUNTIF(R223:R246,2)),0)</f>
        <v>0</v>
      </c>
      <c r="AK227" s="54">
        <f>IF(S227&lt;3,(60/COUNTIF(S223:S246,2)),0)</f>
        <v>0</v>
      </c>
      <c r="AL227" s="54">
        <f>IF(T227&lt;3,(60/COUNTIF(T223:T246,2)),0)</f>
        <v>0</v>
      </c>
      <c r="AM227" s="183">
        <f t="shared" si="151"/>
        <v>0</v>
      </c>
      <c r="AN227" s="55" t="str">
        <f t="shared" si="152"/>
        <v>Eivind Olsen</v>
      </c>
      <c r="AQ227"/>
    </row>
    <row r="228" spans="1:43">
      <c r="A228" s="17"/>
      <c r="B228" s="18" t="s">
        <v>61</v>
      </c>
      <c r="C228" s="22">
        <v>4</v>
      </c>
      <c r="D228" s="42">
        <v>4</v>
      </c>
      <c r="E228" s="42">
        <v>4</v>
      </c>
      <c r="F228" s="42">
        <v>5</v>
      </c>
      <c r="G228" s="42">
        <v>5</v>
      </c>
      <c r="H228" s="42">
        <v>4</v>
      </c>
      <c r="I228" s="42">
        <v>9</v>
      </c>
      <c r="J228" s="42">
        <v>4</v>
      </c>
      <c r="K228" s="42">
        <v>6</v>
      </c>
      <c r="L228" s="42">
        <v>2</v>
      </c>
      <c r="M228" s="42">
        <v>3</v>
      </c>
      <c r="N228" s="42">
        <v>3</v>
      </c>
      <c r="O228" s="42">
        <v>4</v>
      </c>
      <c r="P228" s="42">
        <v>4</v>
      </c>
      <c r="Q228" s="42">
        <v>3</v>
      </c>
      <c r="R228" s="42">
        <v>3</v>
      </c>
      <c r="S228" s="42">
        <v>4</v>
      </c>
      <c r="T228" s="67">
        <v>4</v>
      </c>
      <c r="U228" s="53">
        <f>IF(C228&lt;3,(60/COUNTIF(C223:C246,2)),0)</f>
        <v>0</v>
      </c>
      <c r="V228" s="54">
        <f>IF(D228&lt;3,(60/COUNTIF(D223:D246,2)),0)</f>
        <v>0</v>
      </c>
      <c r="W228" s="54">
        <f>IF(E228&lt;3,(60/COUNTIF(E223:E246,2)),0)</f>
        <v>0</v>
      </c>
      <c r="X228" s="54">
        <f>IF(F228&lt;4,(60/COUNTIF(F223:F246,3)),0)</f>
        <v>0</v>
      </c>
      <c r="Y228" s="54">
        <f t="shared" ref="Y228:AG228" si="182">IF(G228&lt;3,(60/COUNTIF(G223:G246,2)),0)</f>
        <v>0</v>
      </c>
      <c r="Z228" s="54">
        <f t="shared" si="182"/>
        <v>0</v>
      </c>
      <c r="AA228" s="54">
        <f t="shared" si="182"/>
        <v>0</v>
      </c>
      <c r="AB228" s="54">
        <f t="shared" si="182"/>
        <v>0</v>
      </c>
      <c r="AC228" s="54">
        <f t="shared" si="182"/>
        <v>0</v>
      </c>
      <c r="AD228" s="54">
        <f t="shared" si="182"/>
        <v>10</v>
      </c>
      <c r="AE228" s="54">
        <f t="shared" si="182"/>
        <v>0</v>
      </c>
      <c r="AF228" s="54">
        <f t="shared" si="182"/>
        <v>0</v>
      </c>
      <c r="AG228" s="54">
        <f t="shared" si="182"/>
        <v>0</v>
      </c>
      <c r="AH228" s="54">
        <f>IF(P228&lt;4,(60/COUNTIF(P223:P246,3)),0)</f>
        <v>0</v>
      </c>
      <c r="AI228" s="54">
        <f>IF(Q228&lt;3,(60/COUNTIF(Q223:Q246,2)),0)</f>
        <v>0</v>
      </c>
      <c r="AJ228" s="54">
        <f>IF(R228&lt;3,(60/COUNTIF(R223:R246,2)),0)</f>
        <v>0</v>
      </c>
      <c r="AK228" s="54">
        <f>IF(S228&lt;3,(60/COUNTIF(S223:S246,2)),0)</f>
        <v>0</v>
      </c>
      <c r="AL228" s="54">
        <f>IF(T228&lt;3,(60/COUNTIF(T223:T246,2)),0)</f>
        <v>0</v>
      </c>
      <c r="AM228" s="183">
        <f t="shared" si="151"/>
        <v>10</v>
      </c>
      <c r="AN228" s="55" t="str">
        <f t="shared" si="152"/>
        <v>Eivind V</v>
      </c>
      <c r="AQ228"/>
    </row>
    <row r="229" spans="1:43">
      <c r="A229" s="17"/>
      <c r="B229" s="18" t="s">
        <v>103</v>
      </c>
      <c r="C229" s="22">
        <v>5</v>
      </c>
      <c r="D229" s="42">
        <v>4</v>
      </c>
      <c r="E229" s="42">
        <v>4</v>
      </c>
      <c r="F229" s="42">
        <v>8</v>
      </c>
      <c r="G229" s="42">
        <v>4</v>
      </c>
      <c r="H229" s="42">
        <v>5</v>
      </c>
      <c r="I229" s="42">
        <v>5</v>
      </c>
      <c r="J229" s="42">
        <v>3</v>
      </c>
      <c r="K229" s="42">
        <v>3</v>
      </c>
      <c r="L229" s="42">
        <v>2</v>
      </c>
      <c r="M229" s="42">
        <v>4</v>
      </c>
      <c r="N229" s="42">
        <v>5</v>
      </c>
      <c r="O229" s="42">
        <v>4</v>
      </c>
      <c r="P229" s="42">
        <v>4</v>
      </c>
      <c r="Q229" s="42">
        <v>4</v>
      </c>
      <c r="R229" s="42">
        <v>5</v>
      </c>
      <c r="S229" s="42">
        <v>3</v>
      </c>
      <c r="T229" s="67">
        <v>3</v>
      </c>
      <c r="U229" s="53">
        <f>IF(C229&lt;3,(60/COUNTIF(C223:C246,2)),0)</f>
        <v>0</v>
      </c>
      <c r="V229" s="54">
        <f>IF(D229&lt;3,(60/COUNTIF(D223:D246,2)),0)</f>
        <v>0</v>
      </c>
      <c r="W229" s="54">
        <f>IF(E229&lt;3,(60/COUNTIF(E223:E246,2)),0)</f>
        <v>0</v>
      </c>
      <c r="X229" s="54">
        <f>IF(F229&lt;4,(60/COUNTIF(F223:F246,3)),0)</f>
        <v>0</v>
      </c>
      <c r="Y229" s="54">
        <f t="shared" ref="Y229:AG229" si="183">IF(G229&lt;3,(60/COUNTIF(G223:G246,2)),0)</f>
        <v>0</v>
      </c>
      <c r="Z229" s="54">
        <f t="shared" si="183"/>
        <v>0</v>
      </c>
      <c r="AA229" s="54">
        <f t="shared" si="183"/>
        <v>0</v>
      </c>
      <c r="AB229" s="54">
        <f t="shared" si="183"/>
        <v>0</v>
      </c>
      <c r="AC229" s="54">
        <f t="shared" si="183"/>
        <v>0</v>
      </c>
      <c r="AD229" s="54">
        <f t="shared" si="183"/>
        <v>10</v>
      </c>
      <c r="AE229" s="54">
        <f t="shared" si="183"/>
        <v>0</v>
      </c>
      <c r="AF229" s="54">
        <f t="shared" si="183"/>
        <v>0</v>
      </c>
      <c r="AG229" s="54">
        <f t="shared" si="183"/>
        <v>0</v>
      </c>
      <c r="AH229" s="54">
        <f>IF(P229&lt;4,(60/COUNTIF(P223:P246,3)),0)</f>
        <v>0</v>
      </c>
      <c r="AI229" s="54">
        <f>IF(Q229&lt;3,(60/COUNTIF(Q223:Q246,2)),0)</f>
        <v>0</v>
      </c>
      <c r="AJ229" s="54">
        <f>IF(R229&lt;3,(60/COUNTIF(R223:R246,2)),0)</f>
        <v>0</v>
      </c>
      <c r="AK229" s="54">
        <f>IF(S229&lt;3,(60/COUNTIF(S223:S246,2)),0)</f>
        <v>0</v>
      </c>
      <c r="AL229" s="54">
        <f>IF(T229&lt;3,(60/COUNTIF(T223:T246,2)),0)</f>
        <v>0</v>
      </c>
      <c r="AM229" s="183">
        <f t="shared" si="151"/>
        <v>10</v>
      </c>
      <c r="AN229" s="55" t="str">
        <f t="shared" si="152"/>
        <v>Frode S</v>
      </c>
      <c r="AQ229"/>
    </row>
    <row r="230" spans="1:43">
      <c r="A230" s="17"/>
      <c r="B230" s="18" t="s">
        <v>43</v>
      </c>
      <c r="C230" s="22">
        <v>4</v>
      </c>
      <c r="D230" s="42">
        <v>5</v>
      </c>
      <c r="E230" s="42">
        <v>5</v>
      </c>
      <c r="F230" s="42">
        <v>5</v>
      </c>
      <c r="G230" s="42">
        <v>3</v>
      </c>
      <c r="H230" s="42">
        <v>3</v>
      </c>
      <c r="I230" s="42">
        <v>5</v>
      </c>
      <c r="J230" s="42">
        <v>5</v>
      </c>
      <c r="K230" s="42">
        <v>4</v>
      </c>
      <c r="L230" s="42">
        <v>3</v>
      </c>
      <c r="M230" s="42">
        <v>3</v>
      </c>
      <c r="N230" s="42">
        <v>3</v>
      </c>
      <c r="O230" s="42">
        <v>3</v>
      </c>
      <c r="P230" s="42">
        <v>4</v>
      </c>
      <c r="Q230" s="42">
        <v>3</v>
      </c>
      <c r="R230" s="42">
        <v>4</v>
      </c>
      <c r="S230" s="42">
        <v>3</v>
      </c>
      <c r="T230" s="67">
        <v>3</v>
      </c>
      <c r="U230" s="53">
        <f>IF(C230&lt;3,(60/COUNTIF(C223:C246,2)),0)</f>
        <v>0</v>
      </c>
      <c r="V230" s="54">
        <f>IF(D230&lt;3,(60/COUNTIF(D223:D246,2)),0)</f>
        <v>0</v>
      </c>
      <c r="W230" s="54">
        <f>IF(E230&lt;3,(60/COUNTIF(E223:E246,2)),0)</f>
        <v>0</v>
      </c>
      <c r="X230" s="54">
        <f>IF(F230&lt;4,(60/COUNTIF(F223:F246,3)),0)</f>
        <v>0</v>
      </c>
      <c r="Y230" s="54">
        <f t="shared" ref="Y230:AG230" si="184">IF(G230&lt;3,(60/COUNTIF(G223:G246,2)),0)</f>
        <v>0</v>
      </c>
      <c r="Z230" s="54">
        <f t="shared" si="184"/>
        <v>0</v>
      </c>
      <c r="AA230" s="54">
        <f t="shared" si="184"/>
        <v>0</v>
      </c>
      <c r="AB230" s="54">
        <f t="shared" si="184"/>
        <v>0</v>
      </c>
      <c r="AC230" s="54">
        <f t="shared" si="184"/>
        <v>0</v>
      </c>
      <c r="AD230" s="54">
        <f t="shared" si="184"/>
        <v>0</v>
      </c>
      <c r="AE230" s="54">
        <f t="shared" si="184"/>
        <v>0</v>
      </c>
      <c r="AF230" s="54">
        <f t="shared" si="184"/>
        <v>0</v>
      </c>
      <c r="AG230" s="54">
        <f t="shared" si="184"/>
        <v>0</v>
      </c>
      <c r="AH230" s="54">
        <f>IF(P230&lt;4,(60/COUNTIF(P223:P246,3)),0)</f>
        <v>0</v>
      </c>
      <c r="AI230" s="54">
        <f>IF(Q230&lt;3,(60/COUNTIF(Q223:Q246,2)),0)</f>
        <v>0</v>
      </c>
      <c r="AJ230" s="54">
        <f>IF(R230&lt;3,(60/COUNTIF(R223:R246,2)),0)</f>
        <v>0</v>
      </c>
      <c r="AK230" s="54">
        <f>IF(S230&lt;3,(60/COUNTIF(S223:S246,2)),0)</f>
        <v>0</v>
      </c>
      <c r="AL230" s="54">
        <f>IF(T230&lt;3,(60/COUNTIF(T223:T246,2)),0)</f>
        <v>0</v>
      </c>
      <c r="AM230" s="183">
        <f t="shared" si="151"/>
        <v>0</v>
      </c>
      <c r="AN230" s="55" t="str">
        <f t="shared" si="152"/>
        <v>Joakim W</v>
      </c>
      <c r="AQ230"/>
    </row>
    <row r="231" spans="1:43">
      <c r="A231" s="17"/>
      <c r="B231" s="18" t="s">
        <v>63</v>
      </c>
      <c r="C231" s="22">
        <v>4</v>
      </c>
      <c r="D231" s="42">
        <v>3</v>
      </c>
      <c r="E231" s="42">
        <v>4</v>
      </c>
      <c r="F231" s="42">
        <v>5</v>
      </c>
      <c r="G231" s="42">
        <v>4</v>
      </c>
      <c r="H231" s="42">
        <v>4</v>
      </c>
      <c r="I231" s="42">
        <v>5</v>
      </c>
      <c r="J231" s="42">
        <v>4</v>
      </c>
      <c r="K231" s="42">
        <v>4</v>
      </c>
      <c r="L231" s="42">
        <v>3</v>
      </c>
      <c r="M231" s="42">
        <v>2</v>
      </c>
      <c r="N231" s="42">
        <v>2</v>
      </c>
      <c r="O231" s="42">
        <v>2</v>
      </c>
      <c r="P231" s="42">
        <v>5</v>
      </c>
      <c r="Q231" s="42">
        <v>2</v>
      </c>
      <c r="R231" s="42">
        <v>2</v>
      </c>
      <c r="S231" s="42">
        <v>3</v>
      </c>
      <c r="T231" s="67">
        <v>4</v>
      </c>
      <c r="U231" s="53">
        <f>IF(C231&lt;3,(60/COUNTIF(C223:C246,2)),0)</f>
        <v>0</v>
      </c>
      <c r="V231" s="54">
        <f>IF(D231&lt;3,(60/COUNTIF(D223:D246,2)),0)</f>
        <v>0</v>
      </c>
      <c r="W231" s="54">
        <f>IF(E231&lt;3,(60/COUNTIF(E223:E246,2)),0)</f>
        <v>0</v>
      </c>
      <c r="X231" s="54">
        <f>IF(F231&lt;4,(60/COUNTIF(F223:F246,3)),0)</f>
        <v>0</v>
      </c>
      <c r="Y231" s="54">
        <f t="shared" ref="Y231:AG231" si="185">IF(G231&lt;3,(60/COUNTIF(G223:G246,2)),0)</f>
        <v>0</v>
      </c>
      <c r="Z231" s="54">
        <f t="shared" si="185"/>
        <v>0</v>
      </c>
      <c r="AA231" s="54">
        <f t="shared" si="185"/>
        <v>0</v>
      </c>
      <c r="AB231" s="54">
        <f t="shared" si="185"/>
        <v>0</v>
      </c>
      <c r="AC231" s="54">
        <f t="shared" si="185"/>
        <v>0</v>
      </c>
      <c r="AD231" s="54">
        <f t="shared" si="185"/>
        <v>0</v>
      </c>
      <c r="AE231" s="54">
        <f t="shared" si="185"/>
        <v>6</v>
      </c>
      <c r="AF231" s="54">
        <f t="shared" si="185"/>
        <v>10</v>
      </c>
      <c r="AG231" s="54">
        <f t="shared" si="185"/>
        <v>5</v>
      </c>
      <c r="AH231" s="54">
        <f>IF(P231&lt;4,(60/COUNTIF(P223:P246,3)),0)</f>
        <v>0</v>
      </c>
      <c r="AI231" s="54">
        <f>IF(Q231&lt;3,(60/COUNTIF(Q223:Q246,2)),0)</f>
        <v>30</v>
      </c>
      <c r="AJ231" s="54">
        <f>IF(R231&lt;3,(60/COUNTIF(R223:R246,2)),0)</f>
        <v>20</v>
      </c>
      <c r="AK231" s="54">
        <f>IF(S231&lt;3,(60/COUNTIF(S223:S246,2)),0)</f>
        <v>0</v>
      </c>
      <c r="AL231" s="54">
        <f>IF(T231&lt;3,(60/COUNTIF(T223:T246,2)),0)</f>
        <v>0</v>
      </c>
      <c r="AM231" s="183">
        <f t="shared" si="151"/>
        <v>71</v>
      </c>
      <c r="AN231" s="55" t="str">
        <f t="shared" si="152"/>
        <v>Ken Tore</v>
      </c>
      <c r="AQ231"/>
    </row>
    <row r="232" spans="1:43">
      <c r="A232" s="17"/>
      <c r="B232" s="18" t="s">
        <v>24</v>
      </c>
      <c r="C232" s="22">
        <v>5</v>
      </c>
      <c r="D232" s="42">
        <v>3</v>
      </c>
      <c r="E232" s="42">
        <v>4</v>
      </c>
      <c r="F232" s="42">
        <v>5</v>
      </c>
      <c r="G232" s="42">
        <v>2</v>
      </c>
      <c r="H232" s="42">
        <v>4</v>
      </c>
      <c r="I232" s="42">
        <v>7</v>
      </c>
      <c r="J232" s="42">
        <v>3</v>
      </c>
      <c r="K232" s="42">
        <v>4</v>
      </c>
      <c r="L232" s="42">
        <v>3</v>
      </c>
      <c r="M232" s="42">
        <v>2</v>
      </c>
      <c r="N232" s="42">
        <v>4</v>
      </c>
      <c r="O232" s="42">
        <v>2</v>
      </c>
      <c r="P232" s="42">
        <v>4</v>
      </c>
      <c r="Q232" s="42">
        <v>3</v>
      </c>
      <c r="R232" s="42">
        <v>3</v>
      </c>
      <c r="S232" s="42">
        <v>3</v>
      </c>
      <c r="T232" s="67">
        <v>3</v>
      </c>
      <c r="U232" s="53">
        <f>IF(C232&lt;3,(60/COUNTIF(C223:C246,2)),0)</f>
        <v>0</v>
      </c>
      <c r="V232" s="54">
        <f>IF(D232&lt;3,(60/COUNTIF(D223:D246,2)),0)</f>
        <v>0</v>
      </c>
      <c r="W232" s="54">
        <f>IF(E232&lt;3,(60/COUNTIF(E223:E246,2)),0)</f>
        <v>0</v>
      </c>
      <c r="X232" s="54">
        <f>IF(F232&lt;4,(60/COUNTIF(F223:F246,3)),0)</f>
        <v>0</v>
      </c>
      <c r="Y232" s="54">
        <f t="shared" ref="Y232:AG232" si="186">IF(G232&lt;3,(60/COUNTIF(G223:G246,2)),0)</f>
        <v>60</v>
      </c>
      <c r="Z232" s="54">
        <f t="shared" si="186"/>
        <v>0</v>
      </c>
      <c r="AA232" s="54">
        <f t="shared" si="186"/>
        <v>0</v>
      </c>
      <c r="AB232" s="54">
        <f t="shared" si="186"/>
        <v>0</v>
      </c>
      <c r="AC232" s="54">
        <f t="shared" si="186"/>
        <v>0</v>
      </c>
      <c r="AD232" s="54">
        <f t="shared" si="186"/>
        <v>0</v>
      </c>
      <c r="AE232" s="54">
        <f t="shared" si="186"/>
        <v>6</v>
      </c>
      <c r="AF232" s="54">
        <f t="shared" si="186"/>
        <v>0</v>
      </c>
      <c r="AG232" s="54">
        <f t="shared" si="186"/>
        <v>5</v>
      </c>
      <c r="AH232" s="54">
        <f>IF(P232&lt;4,(60/COUNTIF(P223:P246,3)),0)</f>
        <v>0</v>
      </c>
      <c r="AI232" s="54">
        <f>IF(Q232&lt;3,(60/COUNTIF(Q223:Q246,2)),0)</f>
        <v>0</v>
      </c>
      <c r="AJ232" s="54">
        <f>IF(R232&lt;3,(60/COUNTIF(R223:R246,2)),0)</f>
        <v>0</v>
      </c>
      <c r="AK232" s="54">
        <f>IF(S232&lt;3,(60/COUNTIF(S223:S246,2)),0)</f>
        <v>0</v>
      </c>
      <c r="AL232" s="54">
        <f>IF(T232&lt;3,(60/COUNTIF(T223:T246,2)),0)</f>
        <v>0</v>
      </c>
      <c r="AM232" s="183">
        <f t="shared" si="151"/>
        <v>71</v>
      </c>
      <c r="AN232" s="55" t="str">
        <f t="shared" si="152"/>
        <v>Martin N</v>
      </c>
      <c r="AQ232"/>
    </row>
    <row r="233" spans="1:43">
      <c r="A233" s="17"/>
      <c r="B233" s="18" t="s">
        <v>9</v>
      </c>
      <c r="C233" s="22">
        <v>3</v>
      </c>
      <c r="D233" s="42">
        <v>3</v>
      </c>
      <c r="E233" s="42">
        <v>4</v>
      </c>
      <c r="F233" s="42">
        <v>5</v>
      </c>
      <c r="G233" s="42">
        <v>3</v>
      </c>
      <c r="H233" s="42">
        <v>2</v>
      </c>
      <c r="I233" s="42">
        <v>4</v>
      </c>
      <c r="J233" s="42">
        <v>4</v>
      </c>
      <c r="K233" s="42">
        <v>2</v>
      </c>
      <c r="L233" s="42">
        <v>3</v>
      </c>
      <c r="M233" s="42">
        <v>2</v>
      </c>
      <c r="N233" s="42">
        <v>5</v>
      </c>
      <c r="O233" s="42">
        <v>2</v>
      </c>
      <c r="P233" s="42">
        <v>5</v>
      </c>
      <c r="Q233" s="42">
        <v>4</v>
      </c>
      <c r="R233" s="42">
        <v>3</v>
      </c>
      <c r="S233" s="42">
        <v>3</v>
      </c>
      <c r="T233" s="67">
        <v>4</v>
      </c>
      <c r="U233" s="53">
        <f>IF(C233&lt;3,(60/COUNTIF(C223:C246,2)),0)</f>
        <v>0</v>
      </c>
      <c r="V233" s="54">
        <f>IF(D233&lt;3,(60/COUNTIF(D223:D246,2)),0)</f>
        <v>0</v>
      </c>
      <c r="W233" s="54">
        <f>IF(E233&lt;3,(60/COUNTIF(E223:E246,2)),0)</f>
        <v>0</v>
      </c>
      <c r="X233" s="54">
        <f>IF(F233&lt;4,(60/COUNTIF(F223:F246,3)),0)</f>
        <v>0</v>
      </c>
      <c r="Y233" s="54">
        <f t="shared" ref="Y233:AG233" si="187">IF(G233&lt;3,(60/COUNTIF(G223:G246,2)),0)</f>
        <v>0</v>
      </c>
      <c r="Z233" s="54">
        <f t="shared" si="187"/>
        <v>7.5</v>
      </c>
      <c r="AA233" s="54">
        <f t="shared" si="187"/>
        <v>0</v>
      </c>
      <c r="AB233" s="54">
        <f t="shared" si="187"/>
        <v>0</v>
      </c>
      <c r="AC233" s="54">
        <f t="shared" si="187"/>
        <v>30</v>
      </c>
      <c r="AD233" s="54">
        <f t="shared" si="187"/>
        <v>0</v>
      </c>
      <c r="AE233" s="54">
        <f t="shared" si="187"/>
        <v>6</v>
      </c>
      <c r="AF233" s="54">
        <f t="shared" si="187"/>
        <v>0</v>
      </c>
      <c r="AG233" s="54">
        <f t="shared" si="187"/>
        <v>5</v>
      </c>
      <c r="AH233" s="54">
        <f>IF(P233&lt;4,(60/COUNTIF(P223:P246,3)),0)</f>
        <v>0</v>
      </c>
      <c r="AI233" s="54">
        <f>IF(Q233&lt;3,(60/COUNTIF(Q223:Q246,2)),0)</f>
        <v>0</v>
      </c>
      <c r="AJ233" s="54">
        <f>IF(R233&lt;3,(60/COUNTIF(R223:R246,2)),0)</f>
        <v>0</v>
      </c>
      <c r="AK233" s="54">
        <f>IF(S233&lt;3,(60/COUNTIF(S223:S246,2)),0)</f>
        <v>0</v>
      </c>
      <c r="AL233" s="54">
        <f>IF(T233&lt;3,(60/COUNTIF(T223:T246,2)),0)</f>
        <v>0</v>
      </c>
      <c r="AM233" s="183">
        <f t="shared" si="151"/>
        <v>48.5</v>
      </c>
      <c r="AN233" s="55" t="str">
        <f t="shared" si="152"/>
        <v>Morten I</v>
      </c>
      <c r="AQ233"/>
    </row>
    <row r="234" spans="1:43">
      <c r="A234" s="17"/>
      <c r="B234" s="18" t="s">
        <v>59</v>
      </c>
      <c r="C234" s="22">
        <v>3</v>
      </c>
      <c r="D234" s="42">
        <v>2</v>
      </c>
      <c r="E234" s="42">
        <v>4</v>
      </c>
      <c r="F234" s="42">
        <v>4</v>
      </c>
      <c r="G234" s="42">
        <v>4</v>
      </c>
      <c r="H234" s="42">
        <v>2</v>
      </c>
      <c r="I234" s="42">
        <v>4</v>
      </c>
      <c r="J234" s="42">
        <v>4</v>
      </c>
      <c r="K234" s="42">
        <v>2</v>
      </c>
      <c r="L234" s="42">
        <v>2</v>
      </c>
      <c r="M234" s="42">
        <v>2</v>
      </c>
      <c r="N234" s="42">
        <v>2</v>
      </c>
      <c r="O234" s="42">
        <v>2</v>
      </c>
      <c r="P234" s="42">
        <v>3</v>
      </c>
      <c r="Q234" s="42">
        <v>3</v>
      </c>
      <c r="R234" s="42">
        <v>3</v>
      </c>
      <c r="S234" s="42">
        <v>3</v>
      </c>
      <c r="T234" s="67">
        <v>3</v>
      </c>
      <c r="U234" s="53">
        <f>IF(C234&lt;3,(60/COUNTIF(C223:C246,2)),0)</f>
        <v>0</v>
      </c>
      <c r="V234" s="54">
        <f>IF(D234&lt;3,(60/COUNTIF(D223:D246,2)),0)</f>
        <v>30</v>
      </c>
      <c r="W234" s="54">
        <f>IF(E234&lt;3,(60/COUNTIF(E223:E246,2)),0)</f>
        <v>0</v>
      </c>
      <c r="X234" s="54">
        <f>IF(F234&lt;4,(60/COUNTIF(F223:F246,3)),0)</f>
        <v>0</v>
      </c>
      <c r="Y234" s="54">
        <f t="shared" ref="Y234:AG234" si="188">IF(G234&lt;3,(60/COUNTIF(G223:G246,2)),0)</f>
        <v>0</v>
      </c>
      <c r="Z234" s="54">
        <f t="shared" si="188"/>
        <v>7.5</v>
      </c>
      <c r="AA234" s="54">
        <f t="shared" si="188"/>
        <v>0</v>
      </c>
      <c r="AB234" s="54">
        <f t="shared" si="188"/>
        <v>0</v>
      </c>
      <c r="AC234" s="54">
        <f t="shared" si="188"/>
        <v>30</v>
      </c>
      <c r="AD234" s="54">
        <f t="shared" si="188"/>
        <v>10</v>
      </c>
      <c r="AE234" s="54">
        <f t="shared" si="188"/>
        <v>6</v>
      </c>
      <c r="AF234" s="54">
        <f t="shared" si="188"/>
        <v>10</v>
      </c>
      <c r="AG234" s="54">
        <f t="shared" si="188"/>
        <v>5</v>
      </c>
      <c r="AH234" s="54">
        <f>IF(P234&lt;4,(60/COUNTIF(P223:P246,3)),0)</f>
        <v>12</v>
      </c>
      <c r="AI234" s="54">
        <f>IF(Q234&lt;3,(60/COUNTIF(Q223:Q246,2)),0)</f>
        <v>0</v>
      </c>
      <c r="AJ234" s="54">
        <f>IF(R234&lt;3,(60/COUNTIF(R223:R246,2)),0)</f>
        <v>0</v>
      </c>
      <c r="AK234" s="54">
        <f>IF(S234&lt;3,(60/COUNTIF(S223:S246,2)),0)</f>
        <v>0</v>
      </c>
      <c r="AL234" s="54">
        <f>IF(T234&lt;3,(60/COUNTIF(T223:T246,2)),0)</f>
        <v>0</v>
      </c>
      <c r="AM234" s="183">
        <f t="shared" si="151"/>
        <v>110.5</v>
      </c>
      <c r="AN234" s="55" t="str">
        <f t="shared" si="152"/>
        <v>Olav B</v>
      </c>
      <c r="AQ234"/>
    </row>
    <row r="235" spans="1:43">
      <c r="A235" s="17"/>
      <c r="B235" s="18" t="s">
        <v>81</v>
      </c>
      <c r="C235" s="22">
        <v>4</v>
      </c>
      <c r="D235" s="42">
        <v>3</v>
      </c>
      <c r="E235" s="42">
        <v>5</v>
      </c>
      <c r="F235" s="42">
        <v>5</v>
      </c>
      <c r="G235" s="42">
        <v>4</v>
      </c>
      <c r="H235" s="42">
        <v>3</v>
      </c>
      <c r="I235" s="42">
        <v>5</v>
      </c>
      <c r="J235" s="42">
        <v>4</v>
      </c>
      <c r="K235" s="42">
        <v>4</v>
      </c>
      <c r="L235" s="42">
        <v>3</v>
      </c>
      <c r="M235" s="42">
        <v>3</v>
      </c>
      <c r="N235" s="42">
        <v>3</v>
      </c>
      <c r="O235" s="42">
        <v>3</v>
      </c>
      <c r="P235" s="42">
        <v>5</v>
      </c>
      <c r="Q235" s="42">
        <v>4</v>
      </c>
      <c r="R235" s="42">
        <v>3</v>
      </c>
      <c r="S235" s="42">
        <v>4</v>
      </c>
      <c r="T235" s="67">
        <v>3</v>
      </c>
      <c r="U235" s="53">
        <f>IF(C235&lt;3,(60/COUNTIF(C223:C246,2)),0)</f>
        <v>0</v>
      </c>
      <c r="V235" s="54">
        <f>IF(D235&lt;3,(60/COUNTIF(D223:D246,2)),0)</f>
        <v>0</v>
      </c>
      <c r="W235" s="54">
        <f>IF(E235&lt;3,(60/COUNTIF(E223:E246,2)),0)</f>
        <v>0</v>
      </c>
      <c r="X235" s="54">
        <f>IF(F235&lt;4,(60/COUNTIF(F223:F246,3)),0)</f>
        <v>0</v>
      </c>
      <c r="Y235" s="54">
        <f t="shared" ref="Y235:AG235" si="189">IF(G235&lt;3,(60/COUNTIF(G223:G246,2)),0)</f>
        <v>0</v>
      </c>
      <c r="Z235" s="54">
        <f t="shared" si="189"/>
        <v>0</v>
      </c>
      <c r="AA235" s="54">
        <f t="shared" si="189"/>
        <v>0</v>
      </c>
      <c r="AB235" s="54">
        <f t="shared" si="189"/>
        <v>0</v>
      </c>
      <c r="AC235" s="54">
        <f t="shared" si="189"/>
        <v>0</v>
      </c>
      <c r="AD235" s="54">
        <f t="shared" si="189"/>
        <v>0</v>
      </c>
      <c r="AE235" s="54">
        <f t="shared" si="189"/>
        <v>0</v>
      </c>
      <c r="AF235" s="54">
        <f t="shared" si="189"/>
        <v>0</v>
      </c>
      <c r="AG235" s="54">
        <f t="shared" si="189"/>
        <v>0</v>
      </c>
      <c r="AH235" s="54">
        <f>IF(P235&lt;4,(60/COUNTIF(P223:P246,3)),0)</f>
        <v>0</v>
      </c>
      <c r="AI235" s="54">
        <f>IF(Q235&lt;3,(60/COUNTIF(Q223:Q246,2)),0)</f>
        <v>0</v>
      </c>
      <c r="AJ235" s="54">
        <f>IF(R235&lt;3,(60/COUNTIF(R223:R246,2)),0)</f>
        <v>0</v>
      </c>
      <c r="AK235" s="54">
        <f>IF(S235&lt;3,(60/COUNTIF(S223:S246,2)),0)</f>
        <v>0</v>
      </c>
      <c r="AL235" s="54">
        <f>IF(T235&lt;3,(60/COUNTIF(T223:T246,2)),0)</f>
        <v>0</v>
      </c>
      <c r="AM235" s="183">
        <f t="shared" si="151"/>
        <v>0</v>
      </c>
      <c r="AN235" s="55" t="str">
        <f t="shared" si="152"/>
        <v>Ole J</v>
      </c>
      <c r="AQ235"/>
    </row>
    <row r="236" spans="1:43">
      <c r="A236" s="17"/>
      <c r="B236" s="18" t="s">
        <v>19</v>
      </c>
      <c r="C236" s="22">
        <v>8</v>
      </c>
      <c r="D236" s="42">
        <v>6</v>
      </c>
      <c r="E236" s="42">
        <v>8</v>
      </c>
      <c r="F236" s="42">
        <v>8</v>
      </c>
      <c r="G236" s="42">
        <v>5</v>
      </c>
      <c r="H236" s="42">
        <v>4</v>
      </c>
      <c r="I236" s="42">
        <v>9</v>
      </c>
      <c r="J236" s="42">
        <v>7</v>
      </c>
      <c r="K236" s="42">
        <v>5</v>
      </c>
      <c r="L236" s="42">
        <v>3</v>
      </c>
      <c r="M236" s="42">
        <v>5</v>
      </c>
      <c r="N236" s="42">
        <v>5</v>
      </c>
      <c r="O236" s="42">
        <v>2</v>
      </c>
      <c r="P236" s="42">
        <v>5</v>
      </c>
      <c r="Q236" s="42">
        <v>6</v>
      </c>
      <c r="R236" s="42">
        <v>5</v>
      </c>
      <c r="S236" s="42">
        <v>5</v>
      </c>
      <c r="T236" s="67">
        <v>6</v>
      </c>
      <c r="U236" s="53">
        <f>IF(C236&lt;3,(60/COUNTIF(C223:C246,2)),0)</f>
        <v>0</v>
      </c>
      <c r="V236" s="54">
        <f>IF(D236&lt;3,(60/COUNTIF(D223:D246,2)),0)</f>
        <v>0</v>
      </c>
      <c r="W236" s="54">
        <f>IF(E236&lt;3,(60/COUNTIF(E223:E246,2)),0)</f>
        <v>0</v>
      </c>
      <c r="X236" s="54">
        <f>IF(F236&lt;4,(60/COUNTIF(F223:F246,3)),0)</f>
        <v>0</v>
      </c>
      <c r="Y236" s="54">
        <f t="shared" ref="Y236:AG236" si="190">IF(G236&lt;3,(60/COUNTIF(G223:G246,2)),0)</f>
        <v>0</v>
      </c>
      <c r="Z236" s="54">
        <f t="shared" si="190"/>
        <v>0</v>
      </c>
      <c r="AA236" s="54">
        <f t="shared" si="190"/>
        <v>0</v>
      </c>
      <c r="AB236" s="54">
        <f t="shared" si="190"/>
        <v>0</v>
      </c>
      <c r="AC236" s="54">
        <f t="shared" si="190"/>
        <v>0</v>
      </c>
      <c r="AD236" s="54">
        <f t="shared" si="190"/>
        <v>0</v>
      </c>
      <c r="AE236" s="54">
        <f t="shared" si="190"/>
        <v>0</v>
      </c>
      <c r="AF236" s="54">
        <f t="shared" si="190"/>
        <v>0</v>
      </c>
      <c r="AG236" s="54">
        <f t="shared" si="190"/>
        <v>5</v>
      </c>
      <c r="AH236" s="54">
        <f>IF(P236&lt;4,(60/COUNTIF(P223:P246,3)),0)</f>
        <v>0</v>
      </c>
      <c r="AI236" s="54">
        <f>IF(Q236&lt;3,(60/COUNTIF(Q223:Q246,2)),0)</f>
        <v>0</v>
      </c>
      <c r="AJ236" s="54">
        <f>IF(R236&lt;3,(60/COUNTIF(R223:R246,2)),0)</f>
        <v>0</v>
      </c>
      <c r="AK236" s="54">
        <f>IF(S236&lt;3,(60/COUNTIF(S223:S246,2)),0)</f>
        <v>0</v>
      </c>
      <c r="AL236" s="54">
        <f>IF(T236&lt;3,(60/COUNTIF(T223:T246,2)),0)</f>
        <v>0</v>
      </c>
      <c r="AM236" s="183">
        <f t="shared" si="151"/>
        <v>5</v>
      </c>
      <c r="AN236" s="55" t="str">
        <f t="shared" si="152"/>
        <v>Ragne</v>
      </c>
      <c r="AQ236"/>
    </row>
    <row r="237" spans="1:43">
      <c r="A237" s="17"/>
      <c r="B237" s="18" t="s">
        <v>82</v>
      </c>
      <c r="C237" s="22">
        <v>4</v>
      </c>
      <c r="D237" s="42">
        <v>3</v>
      </c>
      <c r="E237" s="42">
        <v>4</v>
      </c>
      <c r="F237" s="42">
        <v>5</v>
      </c>
      <c r="G237" s="42">
        <v>5</v>
      </c>
      <c r="H237" s="42">
        <v>3</v>
      </c>
      <c r="I237" s="42">
        <v>4</v>
      </c>
      <c r="J237" s="42">
        <v>4</v>
      </c>
      <c r="K237" s="42">
        <v>5</v>
      </c>
      <c r="L237" s="42">
        <v>3</v>
      </c>
      <c r="M237" s="42">
        <v>4</v>
      </c>
      <c r="N237" s="42">
        <v>3</v>
      </c>
      <c r="O237" s="42">
        <v>3</v>
      </c>
      <c r="P237" s="42">
        <v>5</v>
      </c>
      <c r="Q237" s="42">
        <v>4</v>
      </c>
      <c r="R237" s="42">
        <v>4</v>
      </c>
      <c r="S237" s="42">
        <v>3</v>
      </c>
      <c r="T237" s="67">
        <v>3</v>
      </c>
      <c r="U237" s="53">
        <f>IF(C237&lt;3,(60/COUNTIF(C223:C246,2)),0)</f>
        <v>0</v>
      </c>
      <c r="V237" s="54">
        <f>IF(D237&lt;3,(60/COUNTIF(D223:D246,2)),0)</f>
        <v>0</v>
      </c>
      <c r="W237" s="54">
        <f>IF(E237&lt;3,(60/COUNTIF(E223:E246,2)),0)</f>
        <v>0</v>
      </c>
      <c r="X237" s="54">
        <f>IF(F237&lt;4,(60/COUNTIF(F223:F246,3)),0)</f>
        <v>0</v>
      </c>
      <c r="Y237" s="54">
        <f t="shared" ref="Y237:AG237" si="191">IF(G237&lt;3,(60/COUNTIF(G223:G246,2)),0)</f>
        <v>0</v>
      </c>
      <c r="Z237" s="54">
        <f t="shared" si="191"/>
        <v>0</v>
      </c>
      <c r="AA237" s="54">
        <f t="shared" si="191"/>
        <v>0</v>
      </c>
      <c r="AB237" s="54">
        <f t="shared" si="191"/>
        <v>0</v>
      </c>
      <c r="AC237" s="54">
        <f t="shared" si="191"/>
        <v>0</v>
      </c>
      <c r="AD237" s="54">
        <f t="shared" si="191"/>
        <v>0</v>
      </c>
      <c r="AE237" s="54">
        <f t="shared" si="191"/>
        <v>0</v>
      </c>
      <c r="AF237" s="54">
        <f t="shared" si="191"/>
        <v>0</v>
      </c>
      <c r="AG237" s="54">
        <f t="shared" si="191"/>
        <v>0</v>
      </c>
      <c r="AH237" s="54">
        <f>IF(P237&lt;4,(60/COUNTIF(P223:P246,3)),0)</f>
        <v>0</v>
      </c>
      <c r="AI237" s="54">
        <f>IF(Q237&lt;3,(60/COUNTIF(Q223:Q246,2)),0)</f>
        <v>0</v>
      </c>
      <c r="AJ237" s="54">
        <f>IF(R237&lt;3,(60/COUNTIF(R223:R246,2)),0)</f>
        <v>0</v>
      </c>
      <c r="AK237" s="54">
        <f>IF(S237&lt;3,(60/COUNTIF(S223:S246,2)),0)</f>
        <v>0</v>
      </c>
      <c r="AL237" s="54">
        <f>IF(T237&lt;3,(60/COUNTIF(T223:T246,2)),0)</f>
        <v>0</v>
      </c>
      <c r="AM237" s="183">
        <f t="shared" si="151"/>
        <v>0</v>
      </c>
      <c r="AN237" s="55" t="str">
        <f t="shared" si="152"/>
        <v>Simon Birkals</v>
      </c>
      <c r="AQ237"/>
    </row>
    <row r="238" spans="1:43">
      <c r="A238" s="17"/>
      <c r="B238" s="18" t="s">
        <v>4</v>
      </c>
      <c r="C238" s="22">
        <v>3</v>
      </c>
      <c r="D238" s="42">
        <v>3</v>
      </c>
      <c r="E238" s="42">
        <v>3</v>
      </c>
      <c r="F238" s="42">
        <v>4</v>
      </c>
      <c r="G238" s="42">
        <v>3</v>
      </c>
      <c r="H238" s="42">
        <v>2</v>
      </c>
      <c r="I238" s="42">
        <v>3</v>
      </c>
      <c r="J238" s="42">
        <v>4</v>
      </c>
      <c r="K238" s="42">
        <v>3</v>
      </c>
      <c r="L238" s="42">
        <v>2</v>
      </c>
      <c r="M238" s="42">
        <v>2</v>
      </c>
      <c r="N238" s="42">
        <v>2</v>
      </c>
      <c r="O238" s="42">
        <v>2</v>
      </c>
      <c r="P238" s="42">
        <v>5</v>
      </c>
      <c r="Q238" s="42">
        <v>2</v>
      </c>
      <c r="R238" s="42">
        <v>3</v>
      </c>
      <c r="S238" s="42">
        <v>3</v>
      </c>
      <c r="T238" s="67">
        <v>5</v>
      </c>
      <c r="U238" s="53">
        <f>IF(C238&lt;3,(60/COUNTIF(C223:C246,2)),0)</f>
        <v>0</v>
      </c>
      <c r="V238" s="54">
        <f>IF(D238&lt;3,(60/COUNTIF(D223:D246,2)),0)</f>
        <v>0</v>
      </c>
      <c r="W238" s="54">
        <f>IF(E238&lt;3,(60/COUNTIF(E223:E246,2)),0)</f>
        <v>0</v>
      </c>
      <c r="X238" s="54">
        <f>IF(F238&lt;4,(60/COUNTIF(F223:F246,3)),0)</f>
        <v>0</v>
      </c>
      <c r="Y238" s="54">
        <f t="shared" ref="Y238:AG238" si="192">IF(G238&lt;3,(60/COUNTIF(G223:G246,2)),0)</f>
        <v>0</v>
      </c>
      <c r="Z238" s="54">
        <f t="shared" si="192"/>
        <v>7.5</v>
      </c>
      <c r="AA238" s="54">
        <f t="shared" si="192"/>
        <v>0</v>
      </c>
      <c r="AB238" s="54">
        <f t="shared" si="192"/>
        <v>0</v>
      </c>
      <c r="AC238" s="54">
        <f t="shared" si="192"/>
        <v>0</v>
      </c>
      <c r="AD238" s="54">
        <f t="shared" si="192"/>
        <v>10</v>
      </c>
      <c r="AE238" s="54">
        <f t="shared" si="192"/>
        <v>6</v>
      </c>
      <c r="AF238" s="54">
        <f t="shared" si="192"/>
        <v>10</v>
      </c>
      <c r="AG238" s="54">
        <f t="shared" si="192"/>
        <v>5</v>
      </c>
      <c r="AH238" s="54">
        <f>IF(P238&lt;4,(60/COUNTIF(P223:P246,3)),0)</f>
        <v>0</v>
      </c>
      <c r="AI238" s="54">
        <f>IF(Q238&lt;3,(60/COUNTIF(Q223:Q246,2)),0)</f>
        <v>30</v>
      </c>
      <c r="AJ238" s="54">
        <f>IF(R238&lt;3,(60/COUNTIF(R223:R246,2)),0)</f>
        <v>0</v>
      </c>
      <c r="AK238" s="54">
        <f>IF(S238&lt;3,(60/COUNTIF(S223:S246,2)),0)</f>
        <v>0</v>
      </c>
      <c r="AL238" s="54">
        <f>IF(T238&lt;3,(60/COUNTIF(T223:T246,2)),0)</f>
        <v>0</v>
      </c>
      <c r="AM238" s="183">
        <f t="shared" si="151"/>
        <v>68.5</v>
      </c>
      <c r="AN238" s="55" t="str">
        <f t="shared" si="152"/>
        <v>Stian W</v>
      </c>
      <c r="AQ238"/>
    </row>
    <row r="239" spans="1:43">
      <c r="A239" s="17"/>
      <c r="B239" s="18" t="s">
        <v>5</v>
      </c>
      <c r="C239" s="22">
        <v>4</v>
      </c>
      <c r="D239" s="42">
        <v>3</v>
      </c>
      <c r="E239" s="42">
        <v>3</v>
      </c>
      <c r="F239" s="42">
        <v>4</v>
      </c>
      <c r="G239" s="42">
        <v>3</v>
      </c>
      <c r="H239" s="42">
        <v>2</v>
      </c>
      <c r="I239" s="42">
        <v>3</v>
      </c>
      <c r="J239" s="42">
        <v>3</v>
      </c>
      <c r="K239" s="42">
        <v>4</v>
      </c>
      <c r="L239" s="42">
        <v>3</v>
      </c>
      <c r="M239" s="42">
        <v>2</v>
      </c>
      <c r="N239" s="42">
        <v>2</v>
      </c>
      <c r="O239" s="42">
        <v>2</v>
      </c>
      <c r="P239" s="42">
        <v>4</v>
      </c>
      <c r="Q239" s="42">
        <v>3</v>
      </c>
      <c r="R239" s="42">
        <v>2</v>
      </c>
      <c r="S239" s="42">
        <v>2</v>
      </c>
      <c r="T239" s="67">
        <v>2</v>
      </c>
      <c r="U239" s="53">
        <f>IF(C239&lt;3,(60/COUNTIF(C223:C246,2)),0)</f>
        <v>0</v>
      </c>
      <c r="V239" s="54">
        <f>IF(D239&lt;3,(60/COUNTIF(D223:D246,2)),0)</f>
        <v>0</v>
      </c>
      <c r="W239" s="54">
        <f>IF(E239&lt;3,(60/COUNTIF(E223:E246,2)),0)</f>
        <v>0</v>
      </c>
      <c r="X239" s="54">
        <f>IF(F239&lt;4,(60/COUNTIF(F223:F246,3)),0)</f>
        <v>0</v>
      </c>
      <c r="Y239" s="54">
        <f t="shared" ref="Y239:AG239" si="193">IF(G239&lt;3,(60/COUNTIF(G223:G246,2)),0)</f>
        <v>0</v>
      </c>
      <c r="Z239" s="54">
        <f t="shared" si="193"/>
        <v>7.5</v>
      </c>
      <c r="AA239" s="54">
        <f t="shared" si="193"/>
        <v>0</v>
      </c>
      <c r="AB239" s="54">
        <f t="shared" si="193"/>
        <v>0</v>
      </c>
      <c r="AC239" s="54">
        <f t="shared" si="193"/>
        <v>0</v>
      </c>
      <c r="AD239" s="54">
        <f t="shared" si="193"/>
        <v>0</v>
      </c>
      <c r="AE239" s="54">
        <f t="shared" si="193"/>
        <v>6</v>
      </c>
      <c r="AF239" s="54">
        <f t="shared" si="193"/>
        <v>10</v>
      </c>
      <c r="AG239" s="54">
        <f t="shared" si="193"/>
        <v>5</v>
      </c>
      <c r="AH239" s="54">
        <f>IF(P239&lt;4,(60/COUNTIF(P223:P246,3)),0)</f>
        <v>0</v>
      </c>
      <c r="AI239" s="54">
        <f>IF(Q239&lt;3,(60/COUNTIF(Q223:Q246,2)),0)</f>
        <v>0</v>
      </c>
      <c r="AJ239" s="54">
        <f>IF(R239&lt;3,(60/COUNTIF(R223:R246,2)),0)</f>
        <v>20</v>
      </c>
      <c r="AK239" s="54">
        <f>IF(S239&lt;3,(60/COUNTIF(S223:S246,2)),0)</f>
        <v>15</v>
      </c>
      <c r="AL239" s="54">
        <f>IF(T239&lt;3,(60/COUNTIF(T223:T246,2)),0)</f>
        <v>30</v>
      </c>
      <c r="AM239" s="183">
        <f t="shared" si="151"/>
        <v>93.5</v>
      </c>
      <c r="AN239" s="55" t="str">
        <f t="shared" si="152"/>
        <v>Thomas F</v>
      </c>
      <c r="AQ239"/>
    </row>
    <row r="240" spans="1:43">
      <c r="A240" s="17"/>
      <c r="B240" s="18" t="s">
        <v>83</v>
      </c>
      <c r="C240" s="22">
        <v>4</v>
      </c>
      <c r="D240" s="42">
        <v>3</v>
      </c>
      <c r="E240" s="42">
        <v>4</v>
      </c>
      <c r="F240" s="42">
        <v>6</v>
      </c>
      <c r="G240" s="42">
        <v>6</v>
      </c>
      <c r="H240" s="42">
        <v>5</v>
      </c>
      <c r="I240" s="42">
        <v>5</v>
      </c>
      <c r="J240" s="42">
        <v>6</v>
      </c>
      <c r="K240" s="42">
        <v>5</v>
      </c>
      <c r="L240" s="42">
        <v>3</v>
      </c>
      <c r="M240" s="42">
        <v>4</v>
      </c>
      <c r="N240" s="42">
        <v>5</v>
      </c>
      <c r="O240" s="42">
        <v>3</v>
      </c>
      <c r="P240" s="42">
        <v>4</v>
      </c>
      <c r="Q240" s="42">
        <v>4</v>
      </c>
      <c r="R240" s="42">
        <v>3</v>
      </c>
      <c r="S240" s="42">
        <v>4</v>
      </c>
      <c r="T240" s="67">
        <v>4</v>
      </c>
      <c r="U240" s="53">
        <f>IF(C240&lt;3,(60/COUNTIF(C223:C246,2)),0)</f>
        <v>0</v>
      </c>
      <c r="V240" s="54">
        <f>IF(D240&lt;3,(60/COUNTIF(D223:D246,2)),0)</f>
        <v>0</v>
      </c>
      <c r="W240" s="54">
        <f>IF(E240&lt;3,(60/COUNTIF(E223:E246,2)),0)</f>
        <v>0</v>
      </c>
      <c r="X240" s="54">
        <f>IF(F240&lt;4,(60/COUNTIF(F223:F246,3)),0)</f>
        <v>0</v>
      </c>
      <c r="Y240" s="54">
        <f t="shared" ref="Y240:AG240" si="194">IF(G240&lt;3,(60/COUNTIF(G223:G246,2)),0)</f>
        <v>0</v>
      </c>
      <c r="Z240" s="54">
        <f t="shared" si="194"/>
        <v>0</v>
      </c>
      <c r="AA240" s="54">
        <f t="shared" si="194"/>
        <v>0</v>
      </c>
      <c r="AB240" s="54">
        <f t="shared" si="194"/>
        <v>0</v>
      </c>
      <c r="AC240" s="54">
        <f t="shared" si="194"/>
        <v>0</v>
      </c>
      <c r="AD240" s="54">
        <f t="shared" si="194"/>
        <v>0</v>
      </c>
      <c r="AE240" s="54">
        <f t="shared" si="194"/>
        <v>0</v>
      </c>
      <c r="AF240" s="54">
        <f t="shared" si="194"/>
        <v>0</v>
      </c>
      <c r="AG240" s="54">
        <f t="shared" si="194"/>
        <v>0</v>
      </c>
      <c r="AH240" s="54">
        <f>IF(P240&lt;4,(60/COUNTIF(P223:P246,3)),0)</f>
        <v>0</v>
      </c>
      <c r="AI240" s="54">
        <f>IF(Q240&lt;3,(60/COUNTIF(Q223:Q246,2)),0)</f>
        <v>0</v>
      </c>
      <c r="AJ240" s="54">
        <f>IF(R240&lt;3,(60/COUNTIF(R223:R246,2)),0)</f>
        <v>0</v>
      </c>
      <c r="AK240" s="54">
        <f>IF(S240&lt;3,(60/COUNTIF(S223:S246,2)),0)</f>
        <v>0</v>
      </c>
      <c r="AL240" s="54">
        <f>IF(T240&lt;3,(60/COUNTIF(T223:T246,2)),0)</f>
        <v>0</v>
      </c>
      <c r="AM240" s="183">
        <f t="shared" si="151"/>
        <v>0</v>
      </c>
      <c r="AN240" s="55" t="str">
        <f t="shared" si="152"/>
        <v>Tore-André</v>
      </c>
      <c r="AQ240"/>
    </row>
    <row r="241" spans="1:43">
      <c r="A241" s="17"/>
      <c r="B241" s="18" t="s">
        <v>35</v>
      </c>
      <c r="C241" s="22">
        <v>3</v>
      </c>
      <c r="D241" s="42">
        <v>4</v>
      </c>
      <c r="E241" s="42">
        <v>4</v>
      </c>
      <c r="F241" s="42">
        <v>6</v>
      </c>
      <c r="G241" s="42">
        <v>3</v>
      </c>
      <c r="H241" s="42">
        <v>3</v>
      </c>
      <c r="I241" s="42">
        <v>5</v>
      </c>
      <c r="J241" s="42">
        <v>3</v>
      </c>
      <c r="K241" s="42">
        <v>3</v>
      </c>
      <c r="L241" s="42">
        <v>3</v>
      </c>
      <c r="M241" s="42">
        <v>2</v>
      </c>
      <c r="N241" s="42">
        <v>3</v>
      </c>
      <c r="O241" s="42">
        <v>2</v>
      </c>
      <c r="P241" s="42">
        <v>4</v>
      </c>
      <c r="Q241" s="42">
        <v>4</v>
      </c>
      <c r="R241" s="42">
        <v>2</v>
      </c>
      <c r="S241" s="42">
        <v>2</v>
      </c>
      <c r="T241" s="67">
        <v>4</v>
      </c>
      <c r="U241" s="53">
        <f>IF(C241&lt;3,(60/COUNTIF(C223:C246,2)),0)</f>
        <v>0</v>
      </c>
      <c r="V241" s="54">
        <f>IF(D241&lt;3,(60/COUNTIF(D223:D246,2)),0)</f>
        <v>0</v>
      </c>
      <c r="W241" s="54">
        <f>IF(E241&lt;3,(60/COUNTIF(E223:E246,2)),0)</f>
        <v>0</v>
      </c>
      <c r="X241" s="54">
        <f>IF(F241&lt;4,(60/COUNTIF(F223:F246,3)),0)</f>
        <v>0</v>
      </c>
      <c r="Y241" s="54">
        <f t="shared" ref="Y241:AG241" si="195">IF(G241&lt;3,(60/COUNTIF(G223:G246,2)),0)</f>
        <v>0</v>
      </c>
      <c r="Z241" s="54">
        <f t="shared" si="195"/>
        <v>0</v>
      </c>
      <c r="AA241" s="54">
        <f t="shared" si="195"/>
        <v>0</v>
      </c>
      <c r="AB241" s="54">
        <f t="shared" si="195"/>
        <v>0</v>
      </c>
      <c r="AC241" s="54">
        <f t="shared" si="195"/>
        <v>0</v>
      </c>
      <c r="AD241" s="54">
        <f t="shared" si="195"/>
        <v>0</v>
      </c>
      <c r="AE241" s="54">
        <f t="shared" si="195"/>
        <v>6</v>
      </c>
      <c r="AF241" s="54">
        <f t="shared" si="195"/>
        <v>0</v>
      </c>
      <c r="AG241" s="54">
        <f t="shared" si="195"/>
        <v>5</v>
      </c>
      <c r="AH241" s="54">
        <f>IF(P241&lt;4,(60/COUNTIF(P223:P246,3)),0)</f>
        <v>0</v>
      </c>
      <c r="AI241" s="54">
        <f>IF(Q241&lt;3,(60/COUNTIF(Q223:Q246,2)),0)</f>
        <v>0</v>
      </c>
      <c r="AJ241" s="54">
        <f>IF(R241&lt;3,(60/COUNTIF(R223:R246,2)),0)</f>
        <v>20</v>
      </c>
      <c r="AK241" s="54">
        <f>IF(S241&lt;3,(60/COUNTIF(S223:S246,2)),0)</f>
        <v>15</v>
      </c>
      <c r="AL241" s="54">
        <f>IF(T241&lt;3,(60/COUNTIF(T223:T246,2)),0)</f>
        <v>0</v>
      </c>
      <c r="AM241" s="183">
        <f t="shared" si="151"/>
        <v>46</v>
      </c>
      <c r="AN241" s="55" t="str">
        <f t="shared" si="152"/>
        <v>Torleiv G</v>
      </c>
      <c r="AQ241"/>
    </row>
    <row r="242" spans="1:43">
      <c r="A242" s="17"/>
      <c r="B242" s="18" t="s">
        <v>57</v>
      </c>
      <c r="C242" s="22">
        <v>4</v>
      </c>
      <c r="D242" s="42">
        <v>3</v>
      </c>
      <c r="E242" s="42">
        <v>3</v>
      </c>
      <c r="F242" s="42">
        <v>4</v>
      </c>
      <c r="G242" s="42">
        <v>3</v>
      </c>
      <c r="H242" s="42">
        <v>3</v>
      </c>
      <c r="I242" s="42">
        <v>4</v>
      </c>
      <c r="J242" s="42">
        <v>6</v>
      </c>
      <c r="K242" s="42">
        <v>3</v>
      </c>
      <c r="L242" s="42">
        <v>3</v>
      </c>
      <c r="M242" s="42">
        <v>4</v>
      </c>
      <c r="N242" s="42">
        <v>4</v>
      </c>
      <c r="O242" s="42">
        <v>3</v>
      </c>
      <c r="P242" s="42">
        <v>3</v>
      </c>
      <c r="Q242" s="42">
        <v>4</v>
      </c>
      <c r="R242" s="42">
        <v>3</v>
      </c>
      <c r="S242" s="42">
        <v>3</v>
      </c>
      <c r="T242" s="67">
        <v>4</v>
      </c>
      <c r="U242" s="53">
        <f>IF(C242&lt;3,(60/COUNTIF(C223:C246,2)),0)</f>
        <v>0</v>
      </c>
      <c r="V242" s="54">
        <f>IF(D242&lt;3,(60/COUNTIF(D223:D246,2)),0)</f>
        <v>0</v>
      </c>
      <c r="W242" s="54">
        <f>IF(E242&lt;3,(60/COUNTIF(E223:E246,2)),0)</f>
        <v>0</v>
      </c>
      <c r="X242" s="54">
        <f>IF(F242&lt;4,(60/COUNTIF(F223:F246,3)),0)</f>
        <v>0</v>
      </c>
      <c r="Y242" s="54">
        <f t="shared" ref="Y242:AG242" si="196">IF(G242&lt;3,(60/COUNTIF(G223:G246,2)),0)</f>
        <v>0</v>
      </c>
      <c r="Z242" s="54">
        <f t="shared" si="196"/>
        <v>0</v>
      </c>
      <c r="AA242" s="54">
        <f t="shared" si="196"/>
        <v>0</v>
      </c>
      <c r="AB242" s="54">
        <f t="shared" si="196"/>
        <v>0</v>
      </c>
      <c r="AC242" s="54">
        <f t="shared" si="196"/>
        <v>0</v>
      </c>
      <c r="AD242" s="54">
        <f t="shared" si="196"/>
        <v>0</v>
      </c>
      <c r="AE242" s="54">
        <f t="shared" si="196"/>
        <v>0</v>
      </c>
      <c r="AF242" s="54">
        <f t="shared" si="196"/>
        <v>0</v>
      </c>
      <c r="AG242" s="54">
        <f t="shared" si="196"/>
        <v>0</v>
      </c>
      <c r="AH242" s="54">
        <f>IF(P242&lt;4,(60/COUNTIF(P223:P246,3)),0)</f>
        <v>12</v>
      </c>
      <c r="AI242" s="54">
        <f>IF(Q242&lt;3,(60/COUNTIF(Q223:Q246,2)),0)</f>
        <v>0</v>
      </c>
      <c r="AJ242" s="54">
        <f>IF(R242&lt;3,(60/COUNTIF(R223:R246,2)),0)</f>
        <v>0</v>
      </c>
      <c r="AK242" s="54">
        <f>IF(S242&lt;3,(60/COUNTIF(S223:S246,2)),0)</f>
        <v>0</v>
      </c>
      <c r="AL242" s="54">
        <f>IF(T242&lt;3,(60/COUNTIF(T223:T246,2)),0)</f>
        <v>0</v>
      </c>
      <c r="AM242" s="183">
        <f t="shared" si="151"/>
        <v>12</v>
      </c>
      <c r="AN242" s="55" t="str">
        <f t="shared" si="152"/>
        <v>Uli R</v>
      </c>
      <c r="AQ242"/>
    </row>
    <row r="243" spans="1:43">
      <c r="A243" s="17"/>
      <c r="B243" s="18" t="s">
        <v>22</v>
      </c>
      <c r="C243" s="22">
        <v>3</v>
      </c>
      <c r="D243" s="42">
        <v>3</v>
      </c>
      <c r="E243" s="42">
        <v>4</v>
      </c>
      <c r="F243" s="42">
        <v>4</v>
      </c>
      <c r="G243" s="42">
        <v>6</v>
      </c>
      <c r="H243" s="42">
        <v>3</v>
      </c>
      <c r="I243" s="42">
        <v>3</v>
      </c>
      <c r="J243" s="42">
        <v>2</v>
      </c>
      <c r="K243" s="42">
        <v>4</v>
      </c>
      <c r="L243" s="42">
        <v>3</v>
      </c>
      <c r="M243" s="42">
        <v>3</v>
      </c>
      <c r="N243" s="42">
        <v>3</v>
      </c>
      <c r="O243" s="42">
        <v>2</v>
      </c>
      <c r="P243" s="42">
        <v>3</v>
      </c>
      <c r="Q243" s="42">
        <v>5</v>
      </c>
      <c r="R243" s="42">
        <v>3</v>
      </c>
      <c r="S243" s="42">
        <v>3</v>
      </c>
      <c r="T243" s="67">
        <v>4</v>
      </c>
      <c r="U243" s="53">
        <f>IF(C243&lt;3,(60/COUNTIF(C223:C246,2)),0)</f>
        <v>0</v>
      </c>
      <c r="V243" s="54">
        <f>IF(D243&lt;3,(60/COUNTIF(D223:D246,2)),0)</f>
        <v>0</v>
      </c>
      <c r="W243" s="54">
        <f>IF(E243&lt;3,(60/COUNTIF(E223:E246,2)),0)</f>
        <v>0</v>
      </c>
      <c r="X243" s="54">
        <f>IF(F243&lt;4,(60/COUNTIF(F223:F246,3)),0)</f>
        <v>0</v>
      </c>
      <c r="Y243" s="54">
        <f t="shared" ref="Y243:AG243" si="197">IF(G243&lt;3,(60/COUNTIF(G223:G246,2)),0)</f>
        <v>0</v>
      </c>
      <c r="Z243" s="54">
        <f t="shared" si="197"/>
        <v>0</v>
      </c>
      <c r="AA243" s="54">
        <f t="shared" si="197"/>
        <v>0</v>
      </c>
      <c r="AB243" s="54">
        <f t="shared" si="197"/>
        <v>60</v>
      </c>
      <c r="AC243" s="54">
        <f t="shared" si="197"/>
        <v>0</v>
      </c>
      <c r="AD243" s="54">
        <f t="shared" si="197"/>
        <v>0</v>
      </c>
      <c r="AE243" s="54">
        <f t="shared" si="197"/>
        <v>0</v>
      </c>
      <c r="AF243" s="54">
        <f t="shared" si="197"/>
        <v>0</v>
      </c>
      <c r="AG243" s="54">
        <f t="shared" si="197"/>
        <v>5</v>
      </c>
      <c r="AH243" s="54">
        <f>IF(P243&lt;4,(60/COUNTIF(P223:P246,3)),0)</f>
        <v>12</v>
      </c>
      <c r="AI243" s="54">
        <f>IF(Q243&lt;3,(60/COUNTIF(Q223:Q246,2)),0)</f>
        <v>0</v>
      </c>
      <c r="AJ243" s="54">
        <f>IF(R243&lt;3,(60/COUNTIF(R223:R246,2)),0)</f>
        <v>0</v>
      </c>
      <c r="AK243" s="54">
        <f>IF(S243&lt;3,(60/COUNTIF(S223:S246,2)),0)</f>
        <v>0</v>
      </c>
      <c r="AL243" s="54">
        <f>IF(T243&lt;3,(60/COUNTIF(T223:T246,2)),0)</f>
        <v>0</v>
      </c>
      <c r="AM243" s="183">
        <f t="shared" si="151"/>
        <v>77</v>
      </c>
      <c r="AN243" s="55" t="str">
        <f t="shared" si="152"/>
        <v>Vegar L</v>
      </c>
      <c r="AQ243"/>
    </row>
    <row r="244" spans="1:43">
      <c r="A244" s="17"/>
      <c r="B244" s="18" t="s">
        <v>29</v>
      </c>
      <c r="C244" s="22">
        <v>4</v>
      </c>
      <c r="D244" s="42">
        <v>3</v>
      </c>
      <c r="E244" s="42">
        <v>4</v>
      </c>
      <c r="F244" s="42">
        <v>5</v>
      </c>
      <c r="G244" s="42">
        <v>3</v>
      </c>
      <c r="H244" s="42">
        <v>2</v>
      </c>
      <c r="I244" s="42">
        <v>4</v>
      </c>
      <c r="J244" s="42">
        <v>3</v>
      </c>
      <c r="K244" s="42">
        <v>3</v>
      </c>
      <c r="L244" s="42">
        <v>2</v>
      </c>
      <c r="M244" s="42">
        <v>3</v>
      </c>
      <c r="N244" s="42">
        <v>5</v>
      </c>
      <c r="O244" s="42">
        <v>2</v>
      </c>
      <c r="P244" s="42">
        <v>3</v>
      </c>
      <c r="Q244" s="42">
        <v>4</v>
      </c>
      <c r="R244" s="42">
        <v>4</v>
      </c>
      <c r="S244" s="42">
        <v>2</v>
      </c>
      <c r="T244" s="67">
        <v>3</v>
      </c>
      <c r="U244" s="53">
        <f>IF(C244&lt;3,(60/COUNTIF(C223:C246,2)),0)</f>
        <v>0</v>
      </c>
      <c r="V244" s="54">
        <f>IF(D244&lt;3,(60/COUNTIF(D223:D246,2)),0)</f>
        <v>0</v>
      </c>
      <c r="W244" s="54">
        <f>IF(E244&lt;3,(60/COUNTIF(E223:E246,2)),0)</f>
        <v>0</v>
      </c>
      <c r="X244" s="54">
        <f>IF(F244&lt;4,(60/COUNTIF(F223:F246,3)),0)</f>
        <v>0</v>
      </c>
      <c r="Y244" s="54">
        <f t="shared" ref="Y244:AG244" si="198">IF(G244&lt;3,(60/COUNTIF(G223:G246,2)),0)</f>
        <v>0</v>
      </c>
      <c r="Z244" s="54">
        <f t="shared" si="198"/>
        <v>7.5</v>
      </c>
      <c r="AA244" s="54">
        <f t="shared" si="198"/>
        <v>0</v>
      </c>
      <c r="AB244" s="54">
        <f t="shared" si="198"/>
        <v>0</v>
      </c>
      <c r="AC244" s="54">
        <f t="shared" si="198"/>
        <v>0</v>
      </c>
      <c r="AD244" s="54">
        <f t="shared" si="198"/>
        <v>10</v>
      </c>
      <c r="AE244" s="54">
        <f t="shared" si="198"/>
        <v>0</v>
      </c>
      <c r="AF244" s="54">
        <f t="shared" si="198"/>
        <v>0</v>
      </c>
      <c r="AG244" s="54">
        <f t="shared" si="198"/>
        <v>5</v>
      </c>
      <c r="AH244" s="54">
        <f>IF(P244&lt;4,(60/COUNTIF(P223:P246,3)),0)</f>
        <v>12</v>
      </c>
      <c r="AI244" s="54">
        <f>IF(Q244&lt;3,(60/COUNTIF(Q223:Q246,2)),0)</f>
        <v>0</v>
      </c>
      <c r="AJ244" s="54">
        <f>IF(R244&lt;3,(60/COUNTIF(R223:R246,2)),0)</f>
        <v>0</v>
      </c>
      <c r="AK244" s="54">
        <f>IF(S244&lt;3,(60/COUNTIF(S223:S246,2)),0)</f>
        <v>15</v>
      </c>
      <c r="AL244" s="54">
        <f>IF(T244&lt;3,(60/COUNTIF(T223:T246,2)),0)</f>
        <v>0</v>
      </c>
      <c r="AM244" s="183">
        <f t="shared" si="151"/>
        <v>49.5</v>
      </c>
      <c r="AN244" s="55" t="str">
        <f t="shared" si="152"/>
        <v>Yuri Z</v>
      </c>
      <c r="AQ244"/>
    </row>
    <row r="245" spans="1:43">
      <c r="A245" s="17"/>
      <c r="B245" s="18" t="s">
        <v>90</v>
      </c>
      <c r="C245" s="22">
        <v>6</v>
      </c>
      <c r="D245" s="42">
        <v>3</v>
      </c>
      <c r="E245" s="42">
        <v>6</v>
      </c>
      <c r="F245" s="42">
        <v>5</v>
      </c>
      <c r="G245" s="42">
        <v>4</v>
      </c>
      <c r="H245" s="42">
        <v>6</v>
      </c>
      <c r="I245" s="42">
        <v>7</v>
      </c>
      <c r="J245" s="42">
        <v>5</v>
      </c>
      <c r="K245" s="42">
        <v>5</v>
      </c>
      <c r="L245" s="42">
        <v>6</v>
      </c>
      <c r="M245" s="42">
        <v>5</v>
      </c>
      <c r="N245" s="42">
        <v>4</v>
      </c>
      <c r="O245" s="42">
        <v>4</v>
      </c>
      <c r="P245" s="42">
        <v>6</v>
      </c>
      <c r="Q245" s="42">
        <v>4</v>
      </c>
      <c r="R245" s="42">
        <v>3</v>
      </c>
      <c r="S245" s="42">
        <v>6</v>
      </c>
      <c r="T245" s="67">
        <v>4</v>
      </c>
      <c r="U245" s="53">
        <f>IF(C245&lt;3,(60/COUNTIF(C223:C246,2)),0)</f>
        <v>0</v>
      </c>
      <c r="V245" s="54">
        <f>IF(D245&lt;3,(60/COUNTIF(D223:D246,2)),0)</f>
        <v>0</v>
      </c>
      <c r="W245" s="54">
        <f>IF(E245&lt;3,(60/COUNTIF(E223:E246,2)),0)</f>
        <v>0</v>
      </c>
      <c r="X245" s="54">
        <f>IF(F245&lt;4,(60/COUNTIF(F223:F246,3)),0)</f>
        <v>0</v>
      </c>
      <c r="Y245" s="54">
        <f t="shared" ref="Y245:AG245" si="199">IF(G245&lt;3,(60/COUNTIF(G223:G246,2)),0)</f>
        <v>0</v>
      </c>
      <c r="Z245" s="54">
        <f t="shared" si="199"/>
        <v>0</v>
      </c>
      <c r="AA245" s="54">
        <f t="shared" si="199"/>
        <v>0</v>
      </c>
      <c r="AB245" s="54">
        <f t="shared" si="199"/>
        <v>0</v>
      </c>
      <c r="AC245" s="54">
        <f t="shared" si="199"/>
        <v>0</v>
      </c>
      <c r="AD245" s="54">
        <f t="shared" si="199"/>
        <v>0</v>
      </c>
      <c r="AE245" s="54">
        <f t="shared" si="199"/>
        <v>0</v>
      </c>
      <c r="AF245" s="54">
        <f t="shared" si="199"/>
        <v>0</v>
      </c>
      <c r="AG245" s="54">
        <f t="shared" si="199"/>
        <v>0</v>
      </c>
      <c r="AH245" s="54">
        <f>IF(P245&lt;4,(60/COUNTIF(P223:P246,3)),0)</f>
        <v>0</v>
      </c>
      <c r="AI245" s="54">
        <f>IF(Q245&lt;3,(60/COUNTIF(Q223:Q246,2)),0)</f>
        <v>0</v>
      </c>
      <c r="AJ245" s="54">
        <f>IF(R245&lt;3,(60/COUNTIF(R223:R246,2)),0)</f>
        <v>0</v>
      </c>
      <c r="AK245" s="54">
        <f>IF(S245&lt;3,(60/COUNTIF(S223:S246,2)),0)</f>
        <v>0</v>
      </c>
      <c r="AL245" s="54">
        <f>IF(T245&lt;3,(60/COUNTIF(T223:T246,2)),0)</f>
        <v>0</v>
      </c>
      <c r="AM245" s="183">
        <f t="shared" si="151"/>
        <v>0</v>
      </c>
      <c r="AN245" s="55" t="str">
        <f t="shared" si="152"/>
        <v>Åsa Svendsson</v>
      </c>
      <c r="AQ245"/>
    </row>
    <row r="246" spans="1:43">
      <c r="A246" s="17"/>
      <c r="B246" s="18" t="s">
        <v>28</v>
      </c>
      <c r="C246" s="22">
        <v>5</v>
      </c>
      <c r="D246" s="42">
        <v>3</v>
      </c>
      <c r="E246" s="42">
        <v>5</v>
      </c>
      <c r="F246" s="42">
        <v>6</v>
      </c>
      <c r="G246" s="42">
        <v>4</v>
      </c>
      <c r="H246" s="42">
        <v>3</v>
      </c>
      <c r="I246" s="42">
        <v>6</v>
      </c>
      <c r="J246" s="42">
        <v>4</v>
      </c>
      <c r="K246" s="42">
        <v>4</v>
      </c>
      <c r="L246" s="42">
        <v>3</v>
      </c>
      <c r="M246" s="42">
        <v>3</v>
      </c>
      <c r="N246" s="42">
        <v>4</v>
      </c>
      <c r="O246" s="42">
        <v>4</v>
      </c>
      <c r="P246" s="42">
        <v>5</v>
      </c>
      <c r="Q246" s="42">
        <v>5</v>
      </c>
      <c r="R246" s="42">
        <v>4</v>
      </c>
      <c r="S246" s="42">
        <v>3</v>
      </c>
      <c r="T246" s="67">
        <v>4</v>
      </c>
      <c r="U246" s="56">
        <f>IF(C246&lt;3,(60/COUNTIF(C223:C246,2)),0)</f>
        <v>0</v>
      </c>
      <c r="V246" s="57">
        <f>IF(D246&lt;3,(60/COUNTIF(D223:D246,2)),0)</f>
        <v>0</v>
      </c>
      <c r="W246" s="57">
        <f>IF(E246&lt;3,(60/COUNTIF(E223:E246,2)),0)</f>
        <v>0</v>
      </c>
      <c r="X246" s="57">
        <f>IF(F246&lt;4,(60/COUNTIF(F223:F246,3)),0)</f>
        <v>0</v>
      </c>
      <c r="Y246" s="57">
        <f t="shared" ref="Y246:AG246" si="200">IF(G246&lt;3,(60/COUNTIF(G223:G246,2)),0)</f>
        <v>0</v>
      </c>
      <c r="Z246" s="57">
        <f t="shared" si="200"/>
        <v>0</v>
      </c>
      <c r="AA246" s="57">
        <f t="shared" si="200"/>
        <v>0</v>
      </c>
      <c r="AB246" s="57">
        <f t="shared" si="200"/>
        <v>0</v>
      </c>
      <c r="AC246" s="57">
        <f t="shared" si="200"/>
        <v>0</v>
      </c>
      <c r="AD246" s="57">
        <f t="shared" si="200"/>
        <v>0</v>
      </c>
      <c r="AE246" s="57">
        <f t="shared" si="200"/>
        <v>0</v>
      </c>
      <c r="AF246" s="57">
        <f t="shared" si="200"/>
        <v>0</v>
      </c>
      <c r="AG246" s="57">
        <f t="shared" si="200"/>
        <v>0</v>
      </c>
      <c r="AH246" s="57">
        <f>IF(P246&lt;4,(60/COUNTIF(P223:P246,3)),0)</f>
        <v>0</v>
      </c>
      <c r="AI246" s="57">
        <f>IF(Q246&lt;3,(60/COUNTIF(Q223:Q246,2)),0)</f>
        <v>0</v>
      </c>
      <c r="AJ246" s="57">
        <f>IF(R246&lt;3,(60/COUNTIF(R223:R246,2)),0)</f>
        <v>0</v>
      </c>
      <c r="AK246" s="57">
        <f>IF(S246&lt;3,(60/COUNTIF(S223:S246,2)),0)</f>
        <v>0</v>
      </c>
      <c r="AL246" s="57">
        <f>IF(T246&lt;3,(60/COUNTIF(T223:T246,2)),0)</f>
        <v>0</v>
      </c>
      <c r="AM246" s="184">
        <f t="shared" si="151"/>
        <v>0</v>
      </c>
      <c r="AN246" s="58" t="str">
        <f t="shared" si="152"/>
        <v>Åshild</v>
      </c>
      <c r="AQ246"/>
    </row>
    <row r="247" spans="1:43">
      <c r="A247" s="39">
        <v>39988</v>
      </c>
      <c r="B247" s="15" t="s">
        <v>72</v>
      </c>
      <c r="C247" s="20">
        <v>4</v>
      </c>
      <c r="D247" s="41">
        <v>3</v>
      </c>
      <c r="E247" s="41">
        <v>4</v>
      </c>
      <c r="F247" s="41">
        <v>4</v>
      </c>
      <c r="G247" s="41">
        <v>3</v>
      </c>
      <c r="H247" s="41">
        <v>3</v>
      </c>
      <c r="I247" s="41">
        <v>5</v>
      </c>
      <c r="J247" s="41">
        <v>4</v>
      </c>
      <c r="K247" s="41">
        <v>3</v>
      </c>
      <c r="L247" s="41">
        <v>3</v>
      </c>
      <c r="M247" s="41">
        <v>4</v>
      </c>
      <c r="N247" s="41">
        <v>4</v>
      </c>
      <c r="O247" s="41">
        <v>3</v>
      </c>
      <c r="P247" s="41">
        <v>4</v>
      </c>
      <c r="Q247" s="41">
        <v>3</v>
      </c>
      <c r="R247" s="41">
        <v>4</v>
      </c>
      <c r="S247" s="41">
        <v>2</v>
      </c>
      <c r="T247" s="66">
        <v>2</v>
      </c>
      <c r="U247" s="50">
        <f>IF(C247&lt;3,(60/COUNTIF(C247:C280,2)),0)</f>
        <v>0</v>
      </c>
      <c r="V247" s="51">
        <f>IF(D247&lt;3,(60/COUNTIF(D247:D280,2)),0)</f>
        <v>0</v>
      </c>
      <c r="W247" s="51">
        <f>IF(E247&lt;3,(60/COUNTIF(E247:E280,2)),0)</f>
        <v>0</v>
      </c>
      <c r="X247" s="51">
        <f>IF(F247&lt;4,(60/COUNTIF(F247:F280,3)),0)</f>
        <v>0</v>
      </c>
      <c r="Y247" s="51">
        <f t="shared" ref="Y247:AG247" si="201">IF(G247&lt;3,(60/COUNTIF(G247:G280,2)),0)</f>
        <v>0</v>
      </c>
      <c r="Z247" s="51">
        <f t="shared" si="201"/>
        <v>0</v>
      </c>
      <c r="AA247" s="51">
        <f t="shared" si="201"/>
        <v>0</v>
      </c>
      <c r="AB247" s="51">
        <f t="shared" si="201"/>
        <v>0</v>
      </c>
      <c r="AC247" s="51">
        <f t="shared" si="201"/>
        <v>0</v>
      </c>
      <c r="AD247" s="51">
        <f t="shared" si="201"/>
        <v>0</v>
      </c>
      <c r="AE247" s="51">
        <f t="shared" si="201"/>
        <v>0</v>
      </c>
      <c r="AF247" s="51">
        <f t="shared" si="201"/>
        <v>0</v>
      </c>
      <c r="AG247" s="51">
        <f t="shared" si="201"/>
        <v>0</v>
      </c>
      <c r="AH247" s="51">
        <f>IF(P247&lt;4,(60/COUNTIF(P247:P280,3)),0)</f>
        <v>0</v>
      </c>
      <c r="AI247" s="51">
        <f>IF(Q247&lt;3,(60/COUNTIF(Q247:Q280,2)),0)</f>
        <v>0</v>
      </c>
      <c r="AJ247" s="51">
        <f>IF(R247&lt;3,(60/COUNTIF(R247:R280,2)),0)</f>
        <v>0</v>
      </c>
      <c r="AK247" s="51">
        <f>IF(S247&lt;3,(60/COUNTIF(S247:S280,2)),0)</f>
        <v>5</v>
      </c>
      <c r="AL247" s="51">
        <f>IF(T247&lt;3,(60/COUNTIF(T247:T280,2)),0)</f>
        <v>12</v>
      </c>
      <c r="AM247" s="182">
        <f t="shared" si="151"/>
        <v>17</v>
      </c>
      <c r="AN247" s="52" t="str">
        <f t="shared" si="152"/>
        <v>Anders L</v>
      </c>
      <c r="AQ247"/>
    </row>
    <row r="248" spans="1:43">
      <c r="A248" s="17"/>
      <c r="B248" s="18" t="s">
        <v>10</v>
      </c>
      <c r="C248" s="22">
        <v>4</v>
      </c>
      <c r="D248" s="42">
        <v>3</v>
      </c>
      <c r="E248" s="42">
        <v>4</v>
      </c>
      <c r="F248" s="42">
        <v>5</v>
      </c>
      <c r="G248" s="42">
        <v>3</v>
      </c>
      <c r="H248" s="42">
        <v>3</v>
      </c>
      <c r="I248" s="42">
        <v>4</v>
      </c>
      <c r="J248" s="42">
        <v>3</v>
      </c>
      <c r="K248" s="42">
        <v>3</v>
      </c>
      <c r="L248" s="42">
        <v>2</v>
      </c>
      <c r="M248" s="42">
        <v>4</v>
      </c>
      <c r="N248" s="42">
        <v>2</v>
      </c>
      <c r="O248" s="42">
        <v>2</v>
      </c>
      <c r="P248" s="42">
        <v>4</v>
      </c>
      <c r="Q248" s="42">
        <v>3</v>
      </c>
      <c r="R248" s="42">
        <v>3</v>
      </c>
      <c r="S248" s="42">
        <v>3</v>
      </c>
      <c r="T248" s="67">
        <v>3</v>
      </c>
      <c r="U248" s="53">
        <f>IF(C248&lt;3,(60/COUNTIF(C247:C280,2)),0)</f>
        <v>0</v>
      </c>
      <c r="V248" s="54">
        <f>IF(D248&lt;3,(60/COUNTIF(D247:D280,2)),0)</f>
        <v>0</v>
      </c>
      <c r="W248" s="54">
        <f>IF(E248&lt;3,(60/COUNTIF(E247:E280,2)),0)</f>
        <v>0</v>
      </c>
      <c r="X248" s="54">
        <f>IF(F248&lt;4,(60/COUNTIF(F247:F280,3)),0)</f>
        <v>0</v>
      </c>
      <c r="Y248" s="54">
        <f t="shared" ref="Y248:AG248" si="202">IF(G248&lt;3,(60/COUNTIF(G247:G280,2)),0)</f>
        <v>0</v>
      </c>
      <c r="Z248" s="54">
        <f t="shared" si="202"/>
        <v>0</v>
      </c>
      <c r="AA248" s="54">
        <f t="shared" si="202"/>
        <v>0</v>
      </c>
      <c r="AB248" s="54">
        <f t="shared" si="202"/>
        <v>0</v>
      </c>
      <c r="AC248" s="54">
        <f t="shared" si="202"/>
        <v>0</v>
      </c>
      <c r="AD248" s="54">
        <f t="shared" si="202"/>
        <v>8.5714285714285712</v>
      </c>
      <c r="AE248" s="54">
        <f t="shared" si="202"/>
        <v>0</v>
      </c>
      <c r="AF248" s="54">
        <f t="shared" si="202"/>
        <v>6.666666666666667</v>
      </c>
      <c r="AG248" s="54">
        <f t="shared" si="202"/>
        <v>4.615384615384615</v>
      </c>
      <c r="AH248" s="54">
        <f>IF(P248&lt;4,(60/COUNTIF(P247:P280,3)),0)</f>
        <v>0</v>
      </c>
      <c r="AI248" s="54">
        <f>IF(Q248&lt;3,(60/COUNTIF(Q247:Q280,2)),0)</f>
        <v>0</v>
      </c>
      <c r="AJ248" s="54">
        <f>IF(R248&lt;3,(60/COUNTIF(R247:R280,2)),0)</f>
        <v>0</v>
      </c>
      <c r="AK248" s="54">
        <f>IF(S248&lt;3,(60/COUNTIF(S247:S280,2)),0)</f>
        <v>0</v>
      </c>
      <c r="AL248" s="54">
        <f>IF(T248&lt;3,(60/COUNTIF(T247:T280,2)),0)</f>
        <v>0</v>
      </c>
      <c r="AM248" s="183">
        <f t="shared" si="151"/>
        <v>19.853479853479854</v>
      </c>
      <c r="AN248" s="55" t="str">
        <f t="shared" si="152"/>
        <v>Arne F</v>
      </c>
      <c r="AQ248"/>
    </row>
    <row r="249" spans="1:43">
      <c r="A249" s="17"/>
      <c r="B249" s="18" t="s">
        <v>69</v>
      </c>
      <c r="C249" s="22">
        <v>3</v>
      </c>
      <c r="D249" s="42">
        <v>2</v>
      </c>
      <c r="E249" s="42">
        <v>3</v>
      </c>
      <c r="F249" s="42">
        <v>5</v>
      </c>
      <c r="G249" s="42">
        <v>3</v>
      </c>
      <c r="H249" s="42">
        <v>2</v>
      </c>
      <c r="I249" s="42">
        <v>3</v>
      </c>
      <c r="J249" s="42">
        <v>4</v>
      </c>
      <c r="K249" s="42">
        <v>3</v>
      </c>
      <c r="L249" s="42">
        <v>2</v>
      </c>
      <c r="M249" s="42">
        <v>2</v>
      </c>
      <c r="N249" s="42">
        <v>2</v>
      </c>
      <c r="O249" s="42">
        <v>3</v>
      </c>
      <c r="P249" s="42">
        <v>3</v>
      </c>
      <c r="Q249" s="42">
        <v>3</v>
      </c>
      <c r="R249" s="42">
        <v>3</v>
      </c>
      <c r="S249" s="42">
        <v>2</v>
      </c>
      <c r="T249" s="67">
        <v>3</v>
      </c>
      <c r="U249" s="53">
        <f>IF(C249&lt;3,(60/COUNTIF(C247:C280,2)),0)</f>
        <v>0</v>
      </c>
      <c r="V249" s="54">
        <f>IF(D249&lt;3,(60/COUNTIF(D247:D280,2)),0)</f>
        <v>6.666666666666667</v>
      </c>
      <c r="W249" s="54">
        <f>IF(E249&lt;3,(60/COUNTIF(E247:E280,2)),0)</f>
        <v>0</v>
      </c>
      <c r="X249" s="54">
        <f>IF(F249&lt;4,(60/COUNTIF(F247:F280,3)),0)</f>
        <v>0</v>
      </c>
      <c r="Y249" s="54">
        <f t="shared" ref="Y249:AG249" si="203">IF(G249&lt;3,(60/COUNTIF(G247:G280,2)),0)</f>
        <v>0</v>
      </c>
      <c r="Z249" s="54">
        <f t="shared" si="203"/>
        <v>4.615384615384615</v>
      </c>
      <c r="AA249" s="54">
        <f t="shared" si="203"/>
        <v>0</v>
      </c>
      <c r="AB249" s="54">
        <f t="shared" si="203"/>
        <v>0</v>
      </c>
      <c r="AC249" s="54">
        <f t="shared" si="203"/>
        <v>0</v>
      </c>
      <c r="AD249" s="54">
        <f t="shared" si="203"/>
        <v>8.5714285714285712</v>
      </c>
      <c r="AE249" s="54">
        <f t="shared" si="203"/>
        <v>6.666666666666667</v>
      </c>
      <c r="AF249" s="54">
        <f t="shared" si="203"/>
        <v>6.666666666666667</v>
      </c>
      <c r="AG249" s="54">
        <f t="shared" si="203"/>
        <v>0</v>
      </c>
      <c r="AH249" s="54">
        <f>IF(P249&lt;4,(60/COUNTIF(P247:P280,3)),0)</f>
        <v>7.5</v>
      </c>
      <c r="AI249" s="54">
        <f>IF(Q249&lt;3,(60/COUNTIF(Q247:Q280,2)),0)</f>
        <v>0</v>
      </c>
      <c r="AJ249" s="54">
        <f>IF(R249&lt;3,(60/COUNTIF(R247:R280,2)),0)</f>
        <v>0</v>
      </c>
      <c r="AK249" s="54">
        <f>IF(S249&lt;3,(60/COUNTIF(S247:S280,2)),0)</f>
        <v>5</v>
      </c>
      <c r="AL249" s="54">
        <f>IF(T249&lt;3,(60/COUNTIF(T247:T280,2)),0)</f>
        <v>0</v>
      </c>
      <c r="AM249" s="183">
        <f t="shared" si="151"/>
        <v>45.68681318681319</v>
      </c>
      <c r="AN249" s="55" t="str">
        <f t="shared" si="152"/>
        <v>Asgeir S</v>
      </c>
      <c r="AQ249"/>
    </row>
    <row r="250" spans="1:43">
      <c r="A250" s="17"/>
      <c r="B250" s="18" t="s">
        <v>77</v>
      </c>
      <c r="C250" s="22">
        <v>7</v>
      </c>
      <c r="D250" s="42">
        <v>3</v>
      </c>
      <c r="E250" s="42">
        <v>5</v>
      </c>
      <c r="F250" s="42">
        <v>7</v>
      </c>
      <c r="G250" s="42">
        <v>4</v>
      </c>
      <c r="H250" s="42">
        <v>3</v>
      </c>
      <c r="I250" s="42">
        <v>6</v>
      </c>
      <c r="J250" s="42">
        <v>4</v>
      </c>
      <c r="K250" s="42">
        <v>4</v>
      </c>
      <c r="L250" s="42">
        <v>3</v>
      </c>
      <c r="M250" s="42">
        <v>3</v>
      </c>
      <c r="N250" s="42">
        <v>4</v>
      </c>
      <c r="O250" s="42">
        <v>4</v>
      </c>
      <c r="P250" s="42">
        <v>5</v>
      </c>
      <c r="Q250" s="42">
        <v>5</v>
      </c>
      <c r="R250" s="42">
        <v>4</v>
      </c>
      <c r="S250" s="42">
        <v>4</v>
      </c>
      <c r="T250" s="67">
        <v>4</v>
      </c>
      <c r="U250" s="53">
        <f>IF(C250&lt;3,(60/COUNTIF(C247:C280,2)),0)</f>
        <v>0</v>
      </c>
      <c r="V250" s="54">
        <f>IF(D250&lt;3,(60/COUNTIF(D247:D280,2)),0)</f>
        <v>0</v>
      </c>
      <c r="W250" s="54">
        <f>IF(E250&lt;3,(60/COUNTIF(E247:E280,2)),0)</f>
        <v>0</v>
      </c>
      <c r="X250" s="54">
        <f>IF(F250&lt;4,(60/COUNTIF(F247:F280,3)),0)</f>
        <v>0</v>
      </c>
      <c r="Y250" s="54">
        <f t="shared" ref="Y250:AG250" si="204">IF(G250&lt;3,(60/COUNTIF(G247:G280,2)),0)</f>
        <v>0</v>
      </c>
      <c r="Z250" s="54">
        <f t="shared" si="204"/>
        <v>0</v>
      </c>
      <c r="AA250" s="54">
        <f t="shared" si="204"/>
        <v>0</v>
      </c>
      <c r="AB250" s="54">
        <f t="shared" si="204"/>
        <v>0</v>
      </c>
      <c r="AC250" s="54">
        <f t="shared" si="204"/>
        <v>0</v>
      </c>
      <c r="AD250" s="54">
        <f t="shared" si="204"/>
        <v>0</v>
      </c>
      <c r="AE250" s="54">
        <f t="shared" si="204"/>
        <v>0</v>
      </c>
      <c r="AF250" s="54">
        <f t="shared" si="204"/>
        <v>0</v>
      </c>
      <c r="AG250" s="54">
        <f t="shared" si="204"/>
        <v>0</v>
      </c>
      <c r="AH250" s="54">
        <f>IF(P250&lt;4,(60/COUNTIF(P247:P280,3)),0)</f>
        <v>0</v>
      </c>
      <c r="AI250" s="54">
        <f>IF(Q250&lt;3,(60/COUNTIF(Q247:Q280,2)),0)</f>
        <v>0</v>
      </c>
      <c r="AJ250" s="54">
        <f>IF(R250&lt;3,(60/COUNTIF(R247:R280,2)),0)</f>
        <v>0</v>
      </c>
      <c r="AK250" s="54">
        <f>IF(S250&lt;3,(60/COUNTIF(S247:S280,2)),0)</f>
        <v>0</v>
      </c>
      <c r="AL250" s="54">
        <f>IF(T250&lt;3,(60/COUNTIF(T247:T280,2)),0)</f>
        <v>0</v>
      </c>
      <c r="AM250" s="183">
        <f t="shared" si="151"/>
        <v>0</v>
      </c>
      <c r="AN250" s="55" t="str">
        <f t="shared" si="152"/>
        <v>Astrid</v>
      </c>
      <c r="AQ250"/>
    </row>
    <row r="251" spans="1:43">
      <c r="A251" s="17"/>
      <c r="B251" s="18" t="s">
        <v>80</v>
      </c>
      <c r="C251" s="22">
        <v>7</v>
      </c>
      <c r="D251" s="42">
        <v>7</v>
      </c>
      <c r="E251" s="42">
        <v>6</v>
      </c>
      <c r="F251" s="42">
        <v>10</v>
      </c>
      <c r="G251" s="42">
        <v>9</v>
      </c>
      <c r="H251" s="42">
        <v>5</v>
      </c>
      <c r="I251" s="42">
        <v>6</v>
      </c>
      <c r="J251" s="42">
        <v>7</v>
      </c>
      <c r="K251" s="42">
        <v>5</v>
      </c>
      <c r="L251" s="42">
        <v>5</v>
      </c>
      <c r="M251" s="42">
        <v>5</v>
      </c>
      <c r="N251" s="42">
        <v>6</v>
      </c>
      <c r="O251" s="42">
        <v>4</v>
      </c>
      <c r="P251" s="42">
        <v>7</v>
      </c>
      <c r="Q251" s="42">
        <v>7</v>
      </c>
      <c r="R251" s="42">
        <v>6</v>
      </c>
      <c r="S251" s="42">
        <v>5</v>
      </c>
      <c r="T251" s="67">
        <v>5</v>
      </c>
      <c r="U251" s="53">
        <f>IF(C251&lt;3,(60/COUNTIF(C247:C280,2)),0)</f>
        <v>0</v>
      </c>
      <c r="V251" s="54">
        <f>IF(D251&lt;3,(60/COUNTIF(D247:D280,2)),0)</f>
        <v>0</v>
      </c>
      <c r="W251" s="54">
        <f>IF(E251&lt;3,(60/COUNTIF(E247:E280,2)),0)</f>
        <v>0</v>
      </c>
      <c r="X251" s="54">
        <f>IF(F251&lt;4,(60/COUNTIF(F247:F280,3)),0)</f>
        <v>0</v>
      </c>
      <c r="Y251" s="54">
        <f t="shared" ref="Y251:AG251" si="205">IF(G251&lt;3,(60/COUNTIF(G247:G280,2)),0)</f>
        <v>0</v>
      </c>
      <c r="Z251" s="54">
        <f t="shared" si="205"/>
        <v>0</v>
      </c>
      <c r="AA251" s="54">
        <f t="shared" si="205"/>
        <v>0</v>
      </c>
      <c r="AB251" s="54">
        <f t="shared" si="205"/>
        <v>0</v>
      </c>
      <c r="AC251" s="54">
        <f t="shared" si="205"/>
        <v>0</v>
      </c>
      <c r="AD251" s="54">
        <f t="shared" si="205"/>
        <v>0</v>
      </c>
      <c r="AE251" s="54">
        <f t="shared" si="205"/>
        <v>0</v>
      </c>
      <c r="AF251" s="54">
        <f t="shared" si="205"/>
        <v>0</v>
      </c>
      <c r="AG251" s="54">
        <f t="shared" si="205"/>
        <v>0</v>
      </c>
      <c r="AH251" s="54">
        <f>IF(P251&lt;4,(60/COUNTIF(P247:P280,3)),0)</f>
        <v>0</v>
      </c>
      <c r="AI251" s="54">
        <f>IF(Q251&lt;3,(60/COUNTIF(Q247:Q280,2)),0)</f>
        <v>0</v>
      </c>
      <c r="AJ251" s="54">
        <f>IF(R251&lt;3,(60/COUNTIF(R247:R280,2)),0)</f>
        <v>0</v>
      </c>
      <c r="AK251" s="54">
        <f>IF(S251&lt;3,(60/COUNTIF(S247:S280,2)),0)</f>
        <v>0</v>
      </c>
      <c r="AL251" s="54">
        <f>IF(T251&lt;3,(60/COUNTIF(T247:T280,2)),0)</f>
        <v>0</v>
      </c>
      <c r="AM251" s="183">
        <f t="shared" si="151"/>
        <v>0</v>
      </c>
      <c r="AN251" s="55" t="str">
        <f t="shared" si="152"/>
        <v>Christian R</v>
      </c>
      <c r="AQ251"/>
    </row>
    <row r="252" spans="1:43">
      <c r="A252" s="17"/>
      <c r="B252" s="18" t="s">
        <v>64</v>
      </c>
      <c r="C252" s="22">
        <v>3</v>
      </c>
      <c r="D252" s="42">
        <v>4</v>
      </c>
      <c r="E252" s="42">
        <v>4</v>
      </c>
      <c r="F252" s="42">
        <v>5</v>
      </c>
      <c r="G252" s="42">
        <v>4</v>
      </c>
      <c r="H252" s="42">
        <v>3</v>
      </c>
      <c r="I252" s="42">
        <v>5</v>
      </c>
      <c r="J252" s="42">
        <v>3</v>
      </c>
      <c r="K252" s="42">
        <v>4</v>
      </c>
      <c r="L252" s="42">
        <v>3</v>
      </c>
      <c r="M252" s="42">
        <v>4</v>
      </c>
      <c r="N252" s="42">
        <v>3</v>
      </c>
      <c r="O252" s="42">
        <v>3</v>
      </c>
      <c r="P252" s="42">
        <v>4</v>
      </c>
      <c r="Q252" s="42">
        <v>4</v>
      </c>
      <c r="R252" s="42">
        <v>3</v>
      </c>
      <c r="S252" s="42">
        <v>3</v>
      </c>
      <c r="T252" s="67">
        <v>3</v>
      </c>
      <c r="U252" s="53">
        <f>IF(C252&lt;3,(60/COUNTIF(C247:C280,2)),0)</f>
        <v>0</v>
      </c>
      <c r="V252" s="54">
        <f>IF(D252&lt;3,(60/COUNTIF(D247:D280,2)),0)</f>
        <v>0</v>
      </c>
      <c r="W252" s="54">
        <f>IF(E252&lt;3,(60/COUNTIF(E247:E280,2)),0)</f>
        <v>0</v>
      </c>
      <c r="X252" s="54">
        <f>IF(F252&lt;4,(60/COUNTIF(F247:F280,3)),0)</f>
        <v>0</v>
      </c>
      <c r="Y252" s="54">
        <f t="shared" ref="Y252:AG252" si="206">IF(G252&lt;3,(60/COUNTIF(G247:G280,2)),0)</f>
        <v>0</v>
      </c>
      <c r="Z252" s="54">
        <f t="shared" si="206"/>
        <v>0</v>
      </c>
      <c r="AA252" s="54">
        <f t="shared" si="206"/>
        <v>0</v>
      </c>
      <c r="AB252" s="54">
        <f t="shared" si="206"/>
        <v>0</v>
      </c>
      <c r="AC252" s="54">
        <f t="shared" si="206"/>
        <v>0</v>
      </c>
      <c r="AD252" s="54">
        <f t="shared" si="206"/>
        <v>0</v>
      </c>
      <c r="AE252" s="54">
        <f t="shared" si="206"/>
        <v>0</v>
      </c>
      <c r="AF252" s="54">
        <f t="shared" si="206"/>
        <v>0</v>
      </c>
      <c r="AG252" s="54">
        <f t="shared" si="206"/>
        <v>0</v>
      </c>
      <c r="AH252" s="54">
        <f>IF(P252&lt;4,(60/COUNTIF(P247:P280,3)),0)</f>
        <v>0</v>
      </c>
      <c r="AI252" s="54">
        <f>IF(Q252&lt;3,(60/COUNTIF(Q247:Q280,2)),0)</f>
        <v>0</v>
      </c>
      <c r="AJ252" s="54">
        <f>IF(R252&lt;3,(60/COUNTIF(R247:R280,2)),0)</f>
        <v>0</v>
      </c>
      <c r="AK252" s="54">
        <f>IF(S252&lt;3,(60/COUNTIF(S247:S280,2)),0)</f>
        <v>0</v>
      </c>
      <c r="AL252" s="54">
        <f>IF(T252&lt;3,(60/COUNTIF(T247:T280,2)),0)</f>
        <v>0</v>
      </c>
      <c r="AM252" s="183">
        <f t="shared" si="151"/>
        <v>0</v>
      </c>
      <c r="AN252" s="55" t="str">
        <f t="shared" si="152"/>
        <v>Dagfinn</v>
      </c>
      <c r="AQ252"/>
    </row>
    <row r="253" spans="1:43">
      <c r="A253" s="17"/>
      <c r="B253" s="18" t="s">
        <v>7</v>
      </c>
      <c r="C253" s="22">
        <v>3</v>
      </c>
      <c r="D253" s="42">
        <v>3</v>
      </c>
      <c r="E253" s="42">
        <v>4</v>
      </c>
      <c r="F253" s="42">
        <v>4</v>
      </c>
      <c r="G253" s="42">
        <v>3</v>
      </c>
      <c r="H253" s="42">
        <v>2</v>
      </c>
      <c r="I253" s="42">
        <v>4</v>
      </c>
      <c r="J253" s="42">
        <v>2</v>
      </c>
      <c r="K253" s="42">
        <v>3</v>
      </c>
      <c r="L253" s="42">
        <v>3</v>
      </c>
      <c r="M253" s="42">
        <v>2</v>
      </c>
      <c r="N253" s="42">
        <v>2</v>
      </c>
      <c r="O253" s="42">
        <v>2</v>
      </c>
      <c r="P253" s="42">
        <v>4</v>
      </c>
      <c r="Q253" s="42">
        <v>2</v>
      </c>
      <c r="R253" s="42">
        <v>3</v>
      </c>
      <c r="S253" s="42">
        <v>2</v>
      </c>
      <c r="T253" s="67">
        <v>2</v>
      </c>
      <c r="U253" s="53">
        <f>IF(C253&lt;3,(60/COUNTIF(C247:C280,2)),0)</f>
        <v>0</v>
      </c>
      <c r="V253" s="54">
        <f>IF(D253&lt;3,(60/COUNTIF(D247:D280,2)),0)</f>
        <v>0</v>
      </c>
      <c r="W253" s="54">
        <f>IF(E253&lt;3,(60/COUNTIF(E247:E280,2)),0)</f>
        <v>0</v>
      </c>
      <c r="X253" s="54">
        <f>IF(F253&lt;4,(60/COUNTIF(F247:F280,3)),0)</f>
        <v>0</v>
      </c>
      <c r="Y253" s="54">
        <f t="shared" ref="Y253:AG253" si="207">IF(G253&lt;3,(60/COUNTIF(G247:G280,2)),0)</f>
        <v>0</v>
      </c>
      <c r="Z253" s="54">
        <f t="shared" si="207"/>
        <v>4.615384615384615</v>
      </c>
      <c r="AA253" s="54">
        <f t="shared" si="207"/>
        <v>0</v>
      </c>
      <c r="AB253" s="54">
        <f t="shared" si="207"/>
        <v>8.5714285714285712</v>
      </c>
      <c r="AC253" s="54">
        <f t="shared" si="207"/>
        <v>0</v>
      </c>
      <c r="AD253" s="54">
        <f t="shared" si="207"/>
        <v>0</v>
      </c>
      <c r="AE253" s="54">
        <f t="shared" si="207"/>
        <v>6.666666666666667</v>
      </c>
      <c r="AF253" s="54">
        <f t="shared" si="207"/>
        <v>6.666666666666667</v>
      </c>
      <c r="AG253" s="54">
        <f t="shared" si="207"/>
        <v>4.615384615384615</v>
      </c>
      <c r="AH253" s="54">
        <f>IF(P253&lt;4,(60/COUNTIF(P247:P280,3)),0)</f>
        <v>0</v>
      </c>
      <c r="AI253" s="54">
        <f>IF(Q253&lt;3,(60/COUNTIF(Q247:Q280,2)),0)</f>
        <v>15</v>
      </c>
      <c r="AJ253" s="54">
        <f>IF(R253&lt;3,(60/COUNTIF(R247:R280,2)),0)</f>
        <v>0</v>
      </c>
      <c r="AK253" s="54">
        <f>IF(S253&lt;3,(60/COUNTIF(S247:S280,2)),0)</f>
        <v>5</v>
      </c>
      <c r="AL253" s="54">
        <f>IF(T253&lt;3,(60/COUNTIF(T247:T280,2)),0)</f>
        <v>12</v>
      </c>
      <c r="AM253" s="183">
        <f t="shared" si="151"/>
        <v>63.135531135531139</v>
      </c>
      <c r="AN253" s="55" t="str">
        <f t="shared" si="152"/>
        <v>Eirik A</v>
      </c>
      <c r="AQ253"/>
    </row>
    <row r="254" spans="1:43">
      <c r="A254" s="17"/>
      <c r="B254" s="18" t="s">
        <v>66</v>
      </c>
      <c r="C254" s="22">
        <v>8</v>
      </c>
      <c r="D254" s="42">
        <v>5</v>
      </c>
      <c r="E254" s="42">
        <v>8</v>
      </c>
      <c r="F254" s="42">
        <v>13</v>
      </c>
      <c r="G254" s="42">
        <v>7</v>
      </c>
      <c r="H254" s="42">
        <v>4</v>
      </c>
      <c r="I254" s="42">
        <v>14</v>
      </c>
      <c r="J254" s="42">
        <v>5</v>
      </c>
      <c r="K254" s="42">
        <v>4</v>
      </c>
      <c r="L254" s="42">
        <v>8</v>
      </c>
      <c r="M254" s="42">
        <v>5</v>
      </c>
      <c r="N254" s="42">
        <v>3</v>
      </c>
      <c r="O254" s="42">
        <v>5</v>
      </c>
      <c r="P254" s="42">
        <v>9</v>
      </c>
      <c r="Q254" s="42">
        <v>9</v>
      </c>
      <c r="R254" s="42">
        <v>4</v>
      </c>
      <c r="S254" s="42">
        <v>5</v>
      </c>
      <c r="T254" s="67">
        <v>7</v>
      </c>
      <c r="U254" s="53">
        <f>IF(C254&lt;3,(60/COUNTIF(C247:C280,2)),0)</f>
        <v>0</v>
      </c>
      <c r="V254" s="54">
        <f>IF(D254&lt;3,(60/COUNTIF(D247:D280,2)),0)</f>
        <v>0</v>
      </c>
      <c r="W254" s="54">
        <f>IF(E254&lt;3,(60/COUNTIF(E247:E280,2)),0)</f>
        <v>0</v>
      </c>
      <c r="X254" s="54">
        <f>IF(F254&lt;4,(60/COUNTIF(F247:F280,3)),0)</f>
        <v>0</v>
      </c>
      <c r="Y254" s="54">
        <f t="shared" ref="Y254:AG254" si="208">IF(G254&lt;3,(60/COUNTIF(G247:G280,2)),0)</f>
        <v>0</v>
      </c>
      <c r="Z254" s="54">
        <f t="shared" si="208"/>
        <v>0</v>
      </c>
      <c r="AA254" s="54">
        <f t="shared" si="208"/>
        <v>0</v>
      </c>
      <c r="AB254" s="54">
        <f t="shared" si="208"/>
        <v>0</v>
      </c>
      <c r="AC254" s="54">
        <f t="shared" si="208"/>
        <v>0</v>
      </c>
      <c r="AD254" s="54">
        <f t="shared" si="208"/>
        <v>0</v>
      </c>
      <c r="AE254" s="54">
        <f t="shared" si="208"/>
        <v>0</v>
      </c>
      <c r="AF254" s="54">
        <f t="shared" si="208"/>
        <v>0</v>
      </c>
      <c r="AG254" s="54">
        <f t="shared" si="208"/>
        <v>0</v>
      </c>
      <c r="AH254" s="54">
        <f>IF(P254&lt;4,(60/COUNTIF(P247:P280,3)),0)</f>
        <v>0</v>
      </c>
      <c r="AI254" s="54">
        <f>IF(Q254&lt;3,(60/COUNTIF(Q247:Q280,2)),0)</f>
        <v>0</v>
      </c>
      <c r="AJ254" s="54">
        <f>IF(R254&lt;3,(60/COUNTIF(R247:R280,2)),0)</f>
        <v>0</v>
      </c>
      <c r="AK254" s="54">
        <f>IF(S254&lt;3,(60/COUNTIF(S247:S280,2)),0)</f>
        <v>0</v>
      </c>
      <c r="AL254" s="54">
        <f>IF(T254&lt;3,(60/COUNTIF(T247:T280,2)),0)</f>
        <v>0</v>
      </c>
      <c r="AM254" s="183">
        <f t="shared" si="151"/>
        <v>0</v>
      </c>
      <c r="AN254" s="55" t="str">
        <f t="shared" si="152"/>
        <v>Eivind T</v>
      </c>
      <c r="AQ254"/>
    </row>
    <row r="255" spans="1:43">
      <c r="A255" s="17"/>
      <c r="B255" s="18" t="s">
        <v>30</v>
      </c>
      <c r="C255" s="22">
        <v>3</v>
      </c>
      <c r="D255" s="42">
        <v>2</v>
      </c>
      <c r="E255" s="42">
        <v>3</v>
      </c>
      <c r="F255" s="42">
        <v>4</v>
      </c>
      <c r="G255" s="42">
        <v>3</v>
      </c>
      <c r="H255" s="42">
        <v>2</v>
      </c>
      <c r="I255" s="42">
        <v>2</v>
      </c>
      <c r="J255" s="42">
        <v>3</v>
      </c>
      <c r="K255" s="42">
        <v>2</v>
      </c>
      <c r="L255" s="42">
        <v>2</v>
      </c>
      <c r="M255" s="42">
        <v>3</v>
      </c>
      <c r="N255" s="42">
        <v>3</v>
      </c>
      <c r="O255" s="42">
        <v>2</v>
      </c>
      <c r="P255" s="42">
        <v>3</v>
      </c>
      <c r="Q255" s="42">
        <v>3</v>
      </c>
      <c r="R255" s="42">
        <v>2</v>
      </c>
      <c r="S255" s="42">
        <v>2</v>
      </c>
      <c r="T255" s="67">
        <v>4</v>
      </c>
      <c r="U255" s="53">
        <f>IF(C255&lt;3,(60/COUNTIF(C247:C280,2)),0)</f>
        <v>0</v>
      </c>
      <c r="V255" s="54">
        <f>IF(D255&lt;3,(60/COUNTIF(D247:D280,2)),0)</f>
        <v>6.666666666666667</v>
      </c>
      <c r="W255" s="54">
        <f>IF(E255&lt;3,(60/COUNTIF(E247:E280,2)),0)</f>
        <v>0</v>
      </c>
      <c r="X255" s="54">
        <f>IF(F255&lt;4,(60/COUNTIF(F247:F280,3)),0)</f>
        <v>0</v>
      </c>
      <c r="Y255" s="54">
        <f t="shared" ref="Y255:AG255" si="209">IF(G255&lt;3,(60/COUNTIF(G247:G280,2)),0)</f>
        <v>0</v>
      </c>
      <c r="Z255" s="54">
        <f t="shared" si="209"/>
        <v>4.615384615384615</v>
      </c>
      <c r="AA255" s="54">
        <f t="shared" si="209"/>
        <v>60</v>
      </c>
      <c r="AB255" s="54">
        <f t="shared" si="209"/>
        <v>0</v>
      </c>
      <c r="AC255" s="54">
        <f t="shared" si="209"/>
        <v>15</v>
      </c>
      <c r="AD255" s="54">
        <f t="shared" si="209"/>
        <v>8.5714285714285712</v>
      </c>
      <c r="AE255" s="54">
        <f t="shared" si="209"/>
        <v>0</v>
      </c>
      <c r="AF255" s="54">
        <f t="shared" si="209"/>
        <v>0</v>
      </c>
      <c r="AG255" s="54">
        <f t="shared" si="209"/>
        <v>4.615384615384615</v>
      </c>
      <c r="AH255" s="54">
        <f>IF(P255&lt;4,(60/COUNTIF(P247:P280,3)),0)</f>
        <v>7.5</v>
      </c>
      <c r="AI255" s="54">
        <f>IF(Q255&lt;3,(60/COUNTIF(Q247:Q280,2)),0)</f>
        <v>0</v>
      </c>
      <c r="AJ255" s="54">
        <f>IF(R255&lt;3,(60/COUNTIF(R247:R280,2)),0)</f>
        <v>10</v>
      </c>
      <c r="AK255" s="54">
        <f>IF(S255&lt;3,(60/COUNTIF(S247:S280,2)),0)</f>
        <v>5</v>
      </c>
      <c r="AL255" s="54">
        <f>IF(T255&lt;3,(60/COUNTIF(T247:T280,2)),0)</f>
        <v>0</v>
      </c>
      <c r="AM255" s="183">
        <f t="shared" si="151"/>
        <v>121.96886446886447</v>
      </c>
      <c r="AN255" s="55" t="str">
        <f t="shared" si="152"/>
        <v>Espen M</v>
      </c>
      <c r="AQ255"/>
    </row>
    <row r="256" spans="1:43">
      <c r="A256" s="17"/>
      <c r="B256" s="18" t="s">
        <v>31</v>
      </c>
      <c r="C256" s="22">
        <v>3</v>
      </c>
      <c r="D256" s="42">
        <v>2</v>
      </c>
      <c r="E256" s="42">
        <v>3</v>
      </c>
      <c r="F256" s="42">
        <v>5</v>
      </c>
      <c r="G256" s="42">
        <v>3</v>
      </c>
      <c r="H256" s="42">
        <v>2</v>
      </c>
      <c r="I256" s="42">
        <v>3</v>
      </c>
      <c r="J256" s="42">
        <v>3</v>
      </c>
      <c r="K256" s="42">
        <v>4</v>
      </c>
      <c r="L256" s="42">
        <v>3</v>
      </c>
      <c r="M256" s="42">
        <v>2</v>
      </c>
      <c r="N256" s="42">
        <v>2</v>
      </c>
      <c r="O256" s="42">
        <v>2</v>
      </c>
      <c r="P256" s="42">
        <v>3</v>
      </c>
      <c r="Q256" s="42">
        <v>3</v>
      </c>
      <c r="R256" s="42">
        <v>4</v>
      </c>
      <c r="S256" s="42">
        <v>2</v>
      </c>
      <c r="T256" s="67">
        <v>3</v>
      </c>
      <c r="U256" s="53">
        <f>IF(C256&lt;3,(60/COUNTIF(C247:C280,2)),0)</f>
        <v>0</v>
      </c>
      <c r="V256" s="54">
        <f>IF(D256&lt;3,(60/COUNTIF(D247:D280,2)),0)</f>
        <v>6.666666666666667</v>
      </c>
      <c r="W256" s="54">
        <f>IF(E256&lt;3,(60/COUNTIF(E247:E280,2)),0)</f>
        <v>0</v>
      </c>
      <c r="X256" s="54">
        <f>IF(F256&lt;4,(60/COUNTIF(F247:F280,3)),0)</f>
        <v>0</v>
      </c>
      <c r="Y256" s="54">
        <f t="shared" ref="Y256:AG256" si="210">IF(G256&lt;3,(60/COUNTIF(G247:G280,2)),0)</f>
        <v>0</v>
      </c>
      <c r="Z256" s="54">
        <f t="shared" si="210"/>
        <v>4.615384615384615</v>
      </c>
      <c r="AA256" s="54">
        <f t="shared" si="210"/>
        <v>0</v>
      </c>
      <c r="AB256" s="54">
        <f t="shared" si="210"/>
        <v>0</v>
      </c>
      <c r="AC256" s="54">
        <f t="shared" si="210"/>
        <v>0</v>
      </c>
      <c r="AD256" s="54">
        <f t="shared" si="210"/>
        <v>0</v>
      </c>
      <c r="AE256" s="54">
        <f t="shared" si="210"/>
        <v>6.666666666666667</v>
      </c>
      <c r="AF256" s="54">
        <f t="shared" si="210"/>
        <v>6.666666666666667</v>
      </c>
      <c r="AG256" s="54">
        <f t="shared" si="210"/>
        <v>4.615384615384615</v>
      </c>
      <c r="AH256" s="54">
        <f>IF(P256&lt;4,(60/COUNTIF(P247:P280,3)),0)</f>
        <v>7.5</v>
      </c>
      <c r="AI256" s="54">
        <f>IF(Q256&lt;3,(60/COUNTIF(Q247:Q280,2)),0)</f>
        <v>0</v>
      </c>
      <c r="AJ256" s="54">
        <f>IF(R256&lt;3,(60/COUNTIF(R247:R280,2)),0)</f>
        <v>0</v>
      </c>
      <c r="AK256" s="54">
        <f>IF(S256&lt;3,(60/COUNTIF(S247:S280,2)),0)</f>
        <v>5</v>
      </c>
      <c r="AL256" s="54">
        <f>IF(T256&lt;3,(60/COUNTIF(T247:T280,2)),0)</f>
        <v>0</v>
      </c>
      <c r="AM256" s="183">
        <f t="shared" si="151"/>
        <v>41.730769230769234</v>
      </c>
      <c r="AN256" s="55" t="str">
        <f t="shared" si="152"/>
        <v>Frank W</v>
      </c>
      <c r="AQ256"/>
    </row>
    <row r="257" spans="1:43">
      <c r="A257" s="17"/>
      <c r="B257" s="18" t="s">
        <v>32</v>
      </c>
      <c r="C257" s="22">
        <v>3</v>
      </c>
      <c r="D257" s="42">
        <v>3</v>
      </c>
      <c r="E257" s="42">
        <v>3</v>
      </c>
      <c r="F257" s="42">
        <v>4</v>
      </c>
      <c r="G257" s="42">
        <v>3</v>
      </c>
      <c r="H257" s="42">
        <v>2</v>
      </c>
      <c r="I257" s="42">
        <v>4</v>
      </c>
      <c r="J257" s="42">
        <v>3</v>
      </c>
      <c r="K257" s="42">
        <v>3</v>
      </c>
      <c r="L257" s="42">
        <v>3</v>
      </c>
      <c r="M257" s="42">
        <v>4</v>
      </c>
      <c r="N257" s="42">
        <v>3</v>
      </c>
      <c r="O257" s="42">
        <v>2</v>
      </c>
      <c r="P257" s="42">
        <v>3</v>
      </c>
      <c r="Q257" s="42">
        <v>3</v>
      </c>
      <c r="R257" s="42">
        <v>3</v>
      </c>
      <c r="S257" s="42">
        <v>2</v>
      </c>
      <c r="T257" s="67">
        <v>3</v>
      </c>
      <c r="U257" s="53">
        <f>IF(C257&lt;3,(60/COUNTIF(C247:C280,2)),0)</f>
        <v>0</v>
      </c>
      <c r="V257" s="54">
        <f>IF(D257&lt;3,(60/COUNTIF(D247:D280,2)),0)</f>
        <v>0</v>
      </c>
      <c r="W257" s="54">
        <f>IF(E257&lt;3,(60/COUNTIF(E247:E280,2)),0)</f>
        <v>0</v>
      </c>
      <c r="X257" s="54">
        <f>IF(F257&lt;4,(60/COUNTIF(F247:F280,3)),0)</f>
        <v>0</v>
      </c>
      <c r="Y257" s="54">
        <f t="shared" ref="Y257:AG257" si="211">IF(G257&lt;3,(60/COUNTIF(G247:G280,2)),0)</f>
        <v>0</v>
      </c>
      <c r="Z257" s="54">
        <f t="shared" si="211"/>
        <v>4.615384615384615</v>
      </c>
      <c r="AA257" s="54">
        <f t="shared" si="211"/>
        <v>0</v>
      </c>
      <c r="AB257" s="54">
        <f t="shared" si="211"/>
        <v>0</v>
      </c>
      <c r="AC257" s="54">
        <f t="shared" si="211"/>
        <v>0</v>
      </c>
      <c r="AD257" s="54">
        <f t="shared" si="211"/>
        <v>0</v>
      </c>
      <c r="AE257" s="54">
        <f t="shared" si="211"/>
        <v>0</v>
      </c>
      <c r="AF257" s="54">
        <f t="shared" si="211"/>
        <v>0</v>
      </c>
      <c r="AG257" s="54">
        <f t="shared" si="211"/>
        <v>4.615384615384615</v>
      </c>
      <c r="AH257" s="54">
        <f>IF(P257&lt;4,(60/COUNTIF(P247:P280,3)),0)</f>
        <v>7.5</v>
      </c>
      <c r="AI257" s="54">
        <f>IF(Q257&lt;3,(60/COUNTIF(Q247:Q280,2)),0)</f>
        <v>0</v>
      </c>
      <c r="AJ257" s="54">
        <f>IF(R257&lt;3,(60/COUNTIF(R247:R280,2)),0)</f>
        <v>0</v>
      </c>
      <c r="AK257" s="54">
        <f>IF(S257&lt;3,(60/COUNTIF(S247:S280,2)),0)</f>
        <v>5</v>
      </c>
      <c r="AL257" s="54">
        <f>IF(T257&lt;3,(60/COUNTIF(T247:T280,2)),0)</f>
        <v>0</v>
      </c>
      <c r="AM257" s="183">
        <f t="shared" si="151"/>
        <v>21.73076923076923</v>
      </c>
      <c r="AN257" s="55" t="str">
        <f t="shared" si="152"/>
        <v>Halvor K</v>
      </c>
      <c r="AQ257"/>
    </row>
    <row r="258" spans="1:43">
      <c r="A258" s="17"/>
      <c r="B258" s="18" t="s">
        <v>78</v>
      </c>
      <c r="C258" s="22">
        <v>4</v>
      </c>
      <c r="D258" s="42">
        <v>3</v>
      </c>
      <c r="E258" s="42">
        <v>4</v>
      </c>
      <c r="F258" s="42">
        <v>7</v>
      </c>
      <c r="G258" s="42">
        <v>4</v>
      </c>
      <c r="H258" s="42">
        <v>5</v>
      </c>
      <c r="I258" s="42">
        <v>6</v>
      </c>
      <c r="J258" s="42">
        <v>5</v>
      </c>
      <c r="K258" s="42">
        <v>5</v>
      </c>
      <c r="L258" s="42">
        <v>5</v>
      </c>
      <c r="M258" s="42">
        <v>4</v>
      </c>
      <c r="N258" s="42">
        <v>5</v>
      </c>
      <c r="O258" s="42">
        <v>3</v>
      </c>
      <c r="P258" s="42">
        <v>5</v>
      </c>
      <c r="Q258" s="42">
        <v>4</v>
      </c>
      <c r="R258" s="42">
        <v>3</v>
      </c>
      <c r="S258" s="42">
        <v>4</v>
      </c>
      <c r="T258" s="67">
        <v>3</v>
      </c>
      <c r="U258" s="53">
        <f>IF(C258&lt;3,(60/COUNTIF(C247:C280,2)),0)</f>
        <v>0</v>
      </c>
      <c r="V258" s="54">
        <f>IF(D258&lt;3,(60/COUNTIF(D247:D280,2)),0)</f>
        <v>0</v>
      </c>
      <c r="W258" s="54">
        <f>IF(E258&lt;3,(60/COUNTIF(E247:E280,2)),0)</f>
        <v>0</v>
      </c>
      <c r="X258" s="54">
        <f>IF(F258&lt;4,(60/COUNTIF(F247:F280,3)),0)</f>
        <v>0</v>
      </c>
      <c r="Y258" s="54">
        <f t="shared" ref="Y258:AG258" si="212">IF(G258&lt;3,(60/COUNTIF(G247:G280,2)),0)</f>
        <v>0</v>
      </c>
      <c r="Z258" s="54">
        <f t="shared" si="212"/>
        <v>0</v>
      </c>
      <c r="AA258" s="54">
        <f t="shared" si="212"/>
        <v>0</v>
      </c>
      <c r="AB258" s="54">
        <f t="shared" si="212"/>
        <v>0</v>
      </c>
      <c r="AC258" s="54">
        <f t="shared" si="212"/>
        <v>0</v>
      </c>
      <c r="AD258" s="54">
        <f t="shared" si="212"/>
        <v>0</v>
      </c>
      <c r="AE258" s="54">
        <f t="shared" si="212"/>
        <v>0</v>
      </c>
      <c r="AF258" s="54">
        <f t="shared" si="212"/>
        <v>0</v>
      </c>
      <c r="AG258" s="54">
        <f t="shared" si="212"/>
        <v>0</v>
      </c>
      <c r="AH258" s="54">
        <f>IF(P258&lt;4,(60/COUNTIF(P247:P280,3)),0)</f>
        <v>0</v>
      </c>
      <c r="AI258" s="54">
        <f>IF(Q258&lt;3,(60/COUNTIF(Q247:Q280,2)),0)</f>
        <v>0</v>
      </c>
      <c r="AJ258" s="54">
        <f>IF(R258&lt;3,(60/COUNTIF(R247:R280,2)),0)</f>
        <v>0</v>
      </c>
      <c r="AK258" s="54">
        <f>IF(S258&lt;3,(60/COUNTIF(S247:S280,2)),0)</f>
        <v>0</v>
      </c>
      <c r="AL258" s="54">
        <f>IF(T258&lt;3,(60/COUNTIF(T247:T280,2)),0)</f>
        <v>0</v>
      </c>
      <c r="AM258" s="183">
        <f t="shared" si="151"/>
        <v>0</v>
      </c>
      <c r="AN258" s="55" t="str">
        <f t="shared" si="152"/>
        <v>Henrik</v>
      </c>
      <c r="AQ258"/>
    </row>
    <row r="259" spans="1:43">
      <c r="A259" s="17"/>
      <c r="B259" s="18" t="s">
        <v>43</v>
      </c>
      <c r="C259" s="22">
        <v>5</v>
      </c>
      <c r="D259" s="42">
        <v>2</v>
      </c>
      <c r="E259" s="42">
        <v>4</v>
      </c>
      <c r="F259" s="42">
        <v>5</v>
      </c>
      <c r="G259" s="42">
        <v>3</v>
      </c>
      <c r="H259" s="42">
        <v>2</v>
      </c>
      <c r="I259" s="42">
        <v>6</v>
      </c>
      <c r="J259" s="42">
        <v>3</v>
      </c>
      <c r="K259" s="42">
        <v>2</v>
      </c>
      <c r="L259" s="42">
        <v>4</v>
      </c>
      <c r="M259" s="42">
        <v>2</v>
      </c>
      <c r="N259" s="42">
        <v>2</v>
      </c>
      <c r="O259" s="42">
        <v>3</v>
      </c>
      <c r="P259" s="42">
        <v>3</v>
      </c>
      <c r="Q259" s="42">
        <v>3</v>
      </c>
      <c r="R259" s="42">
        <v>3</v>
      </c>
      <c r="S259" s="42">
        <v>3</v>
      </c>
      <c r="T259" s="67">
        <v>3</v>
      </c>
      <c r="U259" s="53">
        <f>IF(C259&lt;3,(60/COUNTIF(C247:C280,2)),0)</f>
        <v>0</v>
      </c>
      <c r="V259" s="54">
        <f>IF(D259&lt;3,(60/COUNTIF(D247:D280,2)),0)</f>
        <v>6.666666666666667</v>
      </c>
      <c r="W259" s="54">
        <f>IF(E259&lt;3,(60/COUNTIF(E247:E280,2)),0)</f>
        <v>0</v>
      </c>
      <c r="X259" s="54">
        <f>IF(F259&lt;4,(60/COUNTIF(F247:F280,3)),0)</f>
        <v>0</v>
      </c>
      <c r="Y259" s="54">
        <f t="shared" ref="Y259:AG259" si="213">IF(G259&lt;3,(60/COUNTIF(G247:G280,2)),0)</f>
        <v>0</v>
      </c>
      <c r="Z259" s="54">
        <f t="shared" si="213"/>
        <v>4.615384615384615</v>
      </c>
      <c r="AA259" s="54">
        <f t="shared" si="213"/>
        <v>0</v>
      </c>
      <c r="AB259" s="54">
        <f t="shared" si="213"/>
        <v>0</v>
      </c>
      <c r="AC259" s="54">
        <f t="shared" si="213"/>
        <v>15</v>
      </c>
      <c r="AD259" s="54">
        <f t="shared" si="213"/>
        <v>0</v>
      </c>
      <c r="AE259" s="54">
        <f t="shared" si="213"/>
        <v>6.666666666666667</v>
      </c>
      <c r="AF259" s="54">
        <f t="shared" si="213"/>
        <v>6.666666666666667</v>
      </c>
      <c r="AG259" s="54">
        <f t="shared" si="213"/>
        <v>0</v>
      </c>
      <c r="AH259" s="54">
        <f>IF(P259&lt;4,(60/COUNTIF(P247:P280,3)),0)</f>
        <v>7.5</v>
      </c>
      <c r="AI259" s="54">
        <f>IF(Q259&lt;3,(60/COUNTIF(Q247:Q280,2)),0)</f>
        <v>0</v>
      </c>
      <c r="AJ259" s="54">
        <f>IF(R259&lt;3,(60/COUNTIF(R247:R280,2)),0)</f>
        <v>0</v>
      </c>
      <c r="AK259" s="54">
        <f>IF(S259&lt;3,(60/COUNTIF(S247:S280,2)),0)</f>
        <v>0</v>
      </c>
      <c r="AL259" s="54">
        <f>IF(T259&lt;3,(60/COUNTIF(T247:T280,2)),0)</f>
        <v>0</v>
      </c>
      <c r="AM259" s="183">
        <f t="shared" si="151"/>
        <v>47.115384615384613</v>
      </c>
      <c r="AN259" s="55" t="str">
        <f t="shared" si="152"/>
        <v>Joakim W</v>
      </c>
      <c r="AQ259"/>
    </row>
    <row r="260" spans="1:43">
      <c r="A260" s="17"/>
      <c r="B260" s="18" t="s">
        <v>79</v>
      </c>
      <c r="C260" s="22">
        <v>5</v>
      </c>
      <c r="D260" s="42">
        <v>4</v>
      </c>
      <c r="E260" s="42">
        <v>6</v>
      </c>
      <c r="F260" s="42">
        <v>6</v>
      </c>
      <c r="G260" s="42">
        <v>5</v>
      </c>
      <c r="H260" s="42">
        <v>5</v>
      </c>
      <c r="I260" s="42">
        <v>6</v>
      </c>
      <c r="J260" s="42">
        <v>6</v>
      </c>
      <c r="K260" s="42">
        <v>4</v>
      </c>
      <c r="L260" s="42">
        <v>3</v>
      </c>
      <c r="M260" s="42">
        <v>3</v>
      </c>
      <c r="N260" s="42">
        <v>3</v>
      </c>
      <c r="O260" s="42">
        <v>4</v>
      </c>
      <c r="P260" s="42">
        <v>7</v>
      </c>
      <c r="Q260" s="42">
        <v>5</v>
      </c>
      <c r="R260" s="42">
        <v>4</v>
      </c>
      <c r="S260" s="42">
        <v>3</v>
      </c>
      <c r="T260" s="67">
        <v>5</v>
      </c>
      <c r="U260" s="53">
        <f>IF(C260&lt;3,(60/COUNTIF(C247:C280,2)),0)</f>
        <v>0</v>
      </c>
      <c r="V260" s="54">
        <f>IF(D260&lt;3,(60/COUNTIF(D247:D280,2)),0)</f>
        <v>0</v>
      </c>
      <c r="W260" s="54">
        <f>IF(E260&lt;3,(60/COUNTIF(E247:E280,2)),0)</f>
        <v>0</v>
      </c>
      <c r="X260" s="54">
        <f>IF(F260&lt;4,(60/COUNTIF(F247:F280,3)),0)</f>
        <v>0</v>
      </c>
      <c r="Y260" s="54">
        <f t="shared" ref="Y260:AG260" si="214">IF(G260&lt;3,(60/COUNTIF(G247:G280,2)),0)</f>
        <v>0</v>
      </c>
      <c r="Z260" s="54">
        <f t="shared" si="214"/>
        <v>0</v>
      </c>
      <c r="AA260" s="54">
        <f t="shared" si="214"/>
        <v>0</v>
      </c>
      <c r="AB260" s="54">
        <f t="shared" si="214"/>
        <v>0</v>
      </c>
      <c r="AC260" s="54">
        <f t="shared" si="214"/>
        <v>0</v>
      </c>
      <c r="AD260" s="54">
        <f t="shared" si="214"/>
        <v>0</v>
      </c>
      <c r="AE260" s="54">
        <f t="shared" si="214"/>
        <v>0</v>
      </c>
      <c r="AF260" s="54">
        <f t="shared" si="214"/>
        <v>0</v>
      </c>
      <c r="AG260" s="54">
        <f t="shared" si="214"/>
        <v>0</v>
      </c>
      <c r="AH260" s="54">
        <f>IF(P260&lt;4,(60/COUNTIF(P247:P280,3)),0)</f>
        <v>0</v>
      </c>
      <c r="AI260" s="54">
        <f>IF(Q260&lt;3,(60/COUNTIF(Q247:Q280,2)),0)</f>
        <v>0</v>
      </c>
      <c r="AJ260" s="54">
        <f>IF(R260&lt;3,(60/COUNTIF(R247:R280,2)),0)</f>
        <v>0</v>
      </c>
      <c r="AK260" s="54">
        <f>IF(S260&lt;3,(60/COUNTIF(S247:S280,2)),0)</f>
        <v>0</v>
      </c>
      <c r="AL260" s="54">
        <f>IF(T260&lt;3,(60/COUNTIF(T247:T280,2)),0)</f>
        <v>0</v>
      </c>
      <c r="AM260" s="183">
        <f t="shared" si="151"/>
        <v>0</v>
      </c>
      <c r="AN260" s="55" t="str">
        <f t="shared" si="152"/>
        <v>Julie A</v>
      </c>
      <c r="AQ260"/>
    </row>
    <row r="261" spans="1:43">
      <c r="A261" s="17"/>
      <c r="B261" s="18" t="s">
        <v>63</v>
      </c>
      <c r="C261" s="22">
        <v>4</v>
      </c>
      <c r="D261" s="42">
        <v>2</v>
      </c>
      <c r="E261" s="42">
        <v>3</v>
      </c>
      <c r="F261" s="42">
        <v>5</v>
      </c>
      <c r="G261" s="42">
        <v>3</v>
      </c>
      <c r="H261" s="42">
        <v>2</v>
      </c>
      <c r="I261" s="42">
        <v>4</v>
      </c>
      <c r="J261" s="42">
        <v>3</v>
      </c>
      <c r="K261" s="42">
        <v>3</v>
      </c>
      <c r="L261" s="42">
        <v>3</v>
      </c>
      <c r="M261" s="42">
        <v>4</v>
      </c>
      <c r="N261" s="42">
        <v>5</v>
      </c>
      <c r="O261" s="42">
        <v>4</v>
      </c>
      <c r="P261" s="42">
        <v>5</v>
      </c>
      <c r="Q261" s="42">
        <v>3</v>
      </c>
      <c r="R261" s="42">
        <v>2</v>
      </c>
      <c r="S261" s="42">
        <v>3</v>
      </c>
      <c r="T261" s="67">
        <v>3</v>
      </c>
      <c r="U261" s="53">
        <f>IF(C261&lt;3,(60/COUNTIF(C247:C280,2)),0)</f>
        <v>0</v>
      </c>
      <c r="V261" s="54">
        <f>IF(D261&lt;3,(60/COUNTIF(D247:D280,2)),0)</f>
        <v>6.666666666666667</v>
      </c>
      <c r="W261" s="54">
        <f>IF(E261&lt;3,(60/COUNTIF(E247:E280,2)),0)</f>
        <v>0</v>
      </c>
      <c r="X261" s="54">
        <f>IF(F261&lt;4,(60/COUNTIF(F247:F280,3)),0)</f>
        <v>0</v>
      </c>
      <c r="Y261" s="54">
        <f t="shared" ref="Y261:AG261" si="215">IF(G261&lt;3,(60/COUNTIF(G247:G280,2)),0)</f>
        <v>0</v>
      </c>
      <c r="Z261" s="54">
        <f t="shared" si="215"/>
        <v>4.615384615384615</v>
      </c>
      <c r="AA261" s="54">
        <f t="shared" si="215"/>
        <v>0</v>
      </c>
      <c r="AB261" s="54">
        <f t="shared" si="215"/>
        <v>0</v>
      </c>
      <c r="AC261" s="54">
        <f t="shared" si="215"/>
        <v>0</v>
      </c>
      <c r="AD261" s="54">
        <f t="shared" si="215"/>
        <v>0</v>
      </c>
      <c r="AE261" s="54">
        <f t="shared" si="215"/>
        <v>0</v>
      </c>
      <c r="AF261" s="54">
        <f t="shared" si="215"/>
        <v>0</v>
      </c>
      <c r="AG261" s="54">
        <f t="shared" si="215"/>
        <v>0</v>
      </c>
      <c r="AH261" s="54">
        <f>IF(P261&lt;4,(60/COUNTIF(P247:P280,3)),0)</f>
        <v>0</v>
      </c>
      <c r="AI261" s="54">
        <f>IF(Q261&lt;3,(60/COUNTIF(Q247:Q280,2)),0)</f>
        <v>0</v>
      </c>
      <c r="AJ261" s="54">
        <f>IF(R261&lt;3,(60/COUNTIF(R247:R280,2)),0)</f>
        <v>10</v>
      </c>
      <c r="AK261" s="54">
        <f>IF(S261&lt;3,(60/COUNTIF(S247:S280,2)),0)</f>
        <v>0</v>
      </c>
      <c r="AL261" s="54">
        <f>IF(T261&lt;3,(60/COUNTIF(T247:T280,2)),0)</f>
        <v>0</v>
      </c>
      <c r="AM261" s="183">
        <f t="shared" si="151"/>
        <v>21.282051282051281</v>
      </c>
      <c r="AN261" s="55" t="str">
        <f t="shared" si="152"/>
        <v>Ken Tore</v>
      </c>
      <c r="AQ261"/>
    </row>
    <row r="262" spans="1:43">
      <c r="A262" s="17"/>
      <c r="B262" s="18" t="s">
        <v>76</v>
      </c>
      <c r="C262" s="22">
        <v>5</v>
      </c>
      <c r="D262" s="42">
        <v>4</v>
      </c>
      <c r="E262" s="42">
        <v>4</v>
      </c>
      <c r="F262" s="42">
        <v>5</v>
      </c>
      <c r="G262" s="42">
        <v>4</v>
      </c>
      <c r="H262" s="42">
        <v>4</v>
      </c>
      <c r="I262" s="42">
        <v>5</v>
      </c>
      <c r="J262" s="42">
        <v>3</v>
      </c>
      <c r="K262" s="42">
        <v>4</v>
      </c>
      <c r="L262" s="42">
        <v>2</v>
      </c>
      <c r="M262" s="42">
        <v>3</v>
      </c>
      <c r="N262" s="42">
        <v>3</v>
      </c>
      <c r="O262" s="42">
        <v>3</v>
      </c>
      <c r="P262" s="42">
        <v>4</v>
      </c>
      <c r="Q262" s="42">
        <v>4</v>
      </c>
      <c r="R262" s="42">
        <v>4</v>
      </c>
      <c r="S262" s="42">
        <v>3</v>
      </c>
      <c r="T262" s="67">
        <v>4</v>
      </c>
      <c r="U262" s="53">
        <f>IF(C262&lt;3,(60/COUNTIF(C247:C280,2)),0)</f>
        <v>0</v>
      </c>
      <c r="V262" s="54">
        <f>IF(D262&lt;3,(60/COUNTIF(D247:D280,2)),0)</f>
        <v>0</v>
      </c>
      <c r="W262" s="54">
        <f>IF(E262&lt;3,(60/COUNTIF(E247:E280,2)),0)</f>
        <v>0</v>
      </c>
      <c r="X262" s="54">
        <f>IF(F262&lt;4,(60/COUNTIF(F247:F280,3)),0)</f>
        <v>0</v>
      </c>
      <c r="Y262" s="54">
        <f t="shared" ref="Y262:AG262" si="216">IF(G262&lt;3,(60/COUNTIF(G247:G280,2)),0)</f>
        <v>0</v>
      </c>
      <c r="Z262" s="54">
        <f t="shared" si="216"/>
        <v>0</v>
      </c>
      <c r="AA262" s="54">
        <f t="shared" si="216"/>
        <v>0</v>
      </c>
      <c r="AB262" s="54">
        <f t="shared" si="216"/>
        <v>0</v>
      </c>
      <c r="AC262" s="54">
        <f t="shared" si="216"/>
        <v>0</v>
      </c>
      <c r="AD262" s="54">
        <f t="shared" si="216"/>
        <v>8.5714285714285712</v>
      </c>
      <c r="AE262" s="54">
        <f t="shared" si="216"/>
        <v>0</v>
      </c>
      <c r="AF262" s="54">
        <f t="shared" si="216"/>
        <v>0</v>
      </c>
      <c r="AG262" s="54">
        <f t="shared" si="216"/>
        <v>0</v>
      </c>
      <c r="AH262" s="54">
        <f>IF(P262&lt;4,(60/COUNTIF(P247:P280,3)),0)</f>
        <v>0</v>
      </c>
      <c r="AI262" s="54">
        <f>IF(Q262&lt;3,(60/COUNTIF(Q247:Q280,2)),0)</f>
        <v>0</v>
      </c>
      <c r="AJ262" s="54">
        <f>IF(R262&lt;3,(60/COUNTIF(R247:R280,2)),0)</f>
        <v>0</v>
      </c>
      <c r="AK262" s="54">
        <f>IF(S262&lt;3,(60/COUNTIF(S247:S280,2)),0)</f>
        <v>0</v>
      </c>
      <c r="AL262" s="54">
        <f>IF(T262&lt;3,(60/COUNTIF(T247:T280,2)),0)</f>
        <v>0</v>
      </c>
      <c r="AM262" s="183">
        <f t="shared" ref="AM262:AM325" si="217">SUM(U262:AL262)</f>
        <v>8.5714285714285712</v>
      </c>
      <c r="AN262" s="55" t="str">
        <f t="shared" ref="AN262:AN325" si="218">B262</f>
        <v>Lars</v>
      </c>
      <c r="AQ262"/>
    </row>
    <row r="263" spans="1:43">
      <c r="A263" s="17"/>
      <c r="B263" s="18" t="s">
        <v>20</v>
      </c>
      <c r="C263" s="22">
        <v>3</v>
      </c>
      <c r="D263" s="42">
        <v>3</v>
      </c>
      <c r="E263" s="42">
        <v>3</v>
      </c>
      <c r="F263" s="42">
        <v>3</v>
      </c>
      <c r="G263" s="42">
        <v>2</v>
      </c>
      <c r="H263" s="42">
        <v>2</v>
      </c>
      <c r="I263" s="42">
        <v>4</v>
      </c>
      <c r="J263" s="42">
        <v>3</v>
      </c>
      <c r="K263" s="42">
        <v>3</v>
      </c>
      <c r="L263" s="42">
        <v>3</v>
      </c>
      <c r="M263" s="42">
        <v>2</v>
      </c>
      <c r="N263" s="42">
        <v>4</v>
      </c>
      <c r="O263" s="42">
        <v>2</v>
      </c>
      <c r="P263" s="42">
        <v>4</v>
      </c>
      <c r="Q263" s="42">
        <v>3</v>
      </c>
      <c r="R263" s="42">
        <v>2</v>
      </c>
      <c r="S263" s="42">
        <v>3</v>
      </c>
      <c r="T263" s="67">
        <v>3</v>
      </c>
      <c r="U263" s="53">
        <f>IF(C263&lt;3,(60/COUNTIF(C247:C280,2)),0)</f>
        <v>0</v>
      </c>
      <c r="V263" s="54">
        <f>IF(D263&lt;3,(60/COUNTIF(D247:D280,2)),0)</f>
        <v>0</v>
      </c>
      <c r="W263" s="54">
        <f>IF(E263&lt;3,(60/COUNTIF(E247:E280,2)),0)</f>
        <v>0</v>
      </c>
      <c r="X263" s="54">
        <f>IF(F263&lt;4,(60/COUNTIF(F247:F280,3)),0)</f>
        <v>15</v>
      </c>
      <c r="Y263" s="54">
        <f t="shared" ref="Y263:AG263" si="219">IF(G263&lt;3,(60/COUNTIF(G247:G280,2)),0)</f>
        <v>15</v>
      </c>
      <c r="Z263" s="54">
        <f t="shared" si="219"/>
        <v>4.615384615384615</v>
      </c>
      <c r="AA263" s="54">
        <f t="shared" si="219"/>
        <v>0</v>
      </c>
      <c r="AB263" s="54">
        <f t="shared" si="219"/>
        <v>0</v>
      </c>
      <c r="AC263" s="54">
        <f t="shared" si="219"/>
        <v>0</v>
      </c>
      <c r="AD263" s="54">
        <f t="shared" si="219"/>
        <v>0</v>
      </c>
      <c r="AE263" s="54">
        <f t="shared" si="219"/>
        <v>6.666666666666667</v>
      </c>
      <c r="AF263" s="54">
        <f t="shared" si="219"/>
        <v>0</v>
      </c>
      <c r="AG263" s="54">
        <f t="shared" si="219"/>
        <v>4.615384615384615</v>
      </c>
      <c r="AH263" s="54">
        <f>IF(P263&lt;4,(60/COUNTIF(P247:P280,3)),0)</f>
        <v>0</v>
      </c>
      <c r="AI263" s="54">
        <f>IF(Q263&lt;3,(60/COUNTIF(Q247:Q280,2)),0)</f>
        <v>0</v>
      </c>
      <c r="AJ263" s="54">
        <f>IF(R263&lt;3,(60/COUNTIF(R247:R280,2)),0)</f>
        <v>10</v>
      </c>
      <c r="AK263" s="54">
        <f>IF(S263&lt;3,(60/COUNTIF(S247:S280,2)),0)</f>
        <v>0</v>
      </c>
      <c r="AL263" s="54">
        <f>IF(T263&lt;3,(60/COUNTIF(T247:T280,2)),0)</f>
        <v>0</v>
      </c>
      <c r="AM263" s="183">
        <f t="shared" si="217"/>
        <v>55.897435897435891</v>
      </c>
      <c r="AN263" s="55" t="str">
        <f t="shared" si="218"/>
        <v>Magnus P</v>
      </c>
      <c r="AQ263"/>
    </row>
    <row r="264" spans="1:43">
      <c r="A264" s="17"/>
      <c r="B264" s="18" t="s">
        <v>24</v>
      </c>
      <c r="C264" s="22">
        <v>4</v>
      </c>
      <c r="D264" s="42">
        <v>3</v>
      </c>
      <c r="E264" s="42">
        <v>3</v>
      </c>
      <c r="F264" s="42">
        <v>3</v>
      </c>
      <c r="G264" s="42">
        <v>2</v>
      </c>
      <c r="H264" s="42">
        <v>2</v>
      </c>
      <c r="I264" s="42">
        <v>5</v>
      </c>
      <c r="J264" s="42">
        <v>2</v>
      </c>
      <c r="K264" s="42">
        <v>3</v>
      </c>
      <c r="L264" s="42">
        <v>4</v>
      </c>
      <c r="M264" s="42">
        <v>2</v>
      </c>
      <c r="N264" s="42">
        <v>2</v>
      </c>
      <c r="O264" s="42">
        <v>3</v>
      </c>
      <c r="P264" s="42">
        <v>3</v>
      </c>
      <c r="Q264" s="42">
        <v>3</v>
      </c>
      <c r="R264" s="42">
        <v>3</v>
      </c>
      <c r="S264" s="42">
        <v>2</v>
      </c>
      <c r="T264" s="67">
        <v>3</v>
      </c>
      <c r="U264" s="53">
        <f>IF(C264&lt;3,(60/COUNTIF(C247:C280,2)),0)</f>
        <v>0</v>
      </c>
      <c r="V264" s="54">
        <f>IF(D264&lt;3,(60/COUNTIF(D247:D280,2)),0)</f>
        <v>0</v>
      </c>
      <c r="W264" s="54">
        <f>IF(E264&lt;3,(60/COUNTIF(E247:E280,2)),0)</f>
        <v>0</v>
      </c>
      <c r="X264" s="54">
        <f>IF(F264&lt;4,(60/COUNTIF(F247:F280,3)),0)</f>
        <v>15</v>
      </c>
      <c r="Y264" s="54">
        <f t="shared" ref="Y264:AG264" si="220">IF(G264&lt;3,(60/COUNTIF(G247:G280,2)),0)</f>
        <v>15</v>
      </c>
      <c r="Z264" s="54">
        <f t="shared" si="220"/>
        <v>4.615384615384615</v>
      </c>
      <c r="AA264" s="54">
        <f t="shared" si="220"/>
        <v>0</v>
      </c>
      <c r="AB264" s="54">
        <f t="shared" si="220"/>
        <v>8.5714285714285712</v>
      </c>
      <c r="AC264" s="54">
        <f t="shared" si="220"/>
        <v>0</v>
      </c>
      <c r="AD264" s="54">
        <f t="shared" si="220"/>
        <v>0</v>
      </c>
      <c r="AE264" s="54">
        <f t="shared" si="220"/>
        <v>6.666666666666667</v>
      </c>
      <c r="AF264" s="54">
        <f t="shared" si="220"/>
        <v>6.666666666666667</v>
      </c>
      <c r="AG264" s="54">
        <f t="shared" si="220"/>
        <v>0</v>
      </c>
      <c r="AH264" s="54">
        <f>IF(P264&lt;4,(60/COUNTIF(P247:P280,3)),0)</f>
        <v>7.5</v>
      </c>
      <c r="AI264" s="54">
        <f>IF(Q264&lt;3,(60/COUNTIF(Q247:Q280,2)),0)</f>
        <v>0</v>
      </c>
      <c r="AJ264" s="54">
        <f>IF(R264&lt;3,(60/COUNTIF(R247:R280,2)),0)</f>
        <v>0</v>
      </c>
      <c r="AK264" s="54">
        <f>IF(S264&lt;3,(60/COUNTIF(S247:S280,2)),0)</f>
        <v>5</v>
      </c>
      <c r="AL264" s="54">
        <f>IF(T264&lt;3,(60/COUNTIF(T247:T280,2)),0)</f>
        <v>0</v>
      </c>
      <c r="AM264" s="183">
        <f t="shared" si="217"/>
        <v>69.020146520146511</v>
      </c>
      <c r="AN264" s="55" t="str">
        <f t="shared" si="218"/>
        <v>Martin N</v>
      </c>
      <c r="AQ264"/>
    </row>
    <row r="265" spans="1:43">
      <c r="A265" s="17"/>
      <c r="B265" s="18" t="s">
        <v>9</v>
      </c>
      <c r="C265" s="22">
        <v>3</v>
      </c>
      <c r="D265" s="42">
        <v>2</v>
      </c>
      <c r="E265" s="42">
        <v>4</v>
      </c>
      <c r="F265" s="42">
        <v>3</v>
      </c>
      <c r="G265" s="42">
        <v>2</v>
      </c>
      <c r="H265" s="42">
        <v>2</v>
      </c>
      <c r="I265" s="42">
        <v>3</v>
      </c>
      <c r="J265" s="42">
        <v>2</v>
      </c>
      <c r="K265" s="42">
        <v>3</v>
      </c>
      <c r="L265" s="42">
        <v>2</v>
      </c>
      <c r="M265" s="42">
        <v>3</v>
      </c>
      <c r="N265" s="42">
        <v>3</v>
      </c>
      <c r="O265" s="42">
        <v>3</v>
      </c>
      <c r="P265" s="42">
        <v>3</v>
      </c>
      <c r="Q265" s="42">
        <v>3</v>
      </c>
      <c r="R265" s="42">
        <v>2</v>
      </c>
      <c r="S265" s="42">
        <v>2</v>
      </c>
      <c r="T265" s="67">
        <v>3</v>
      </c>
      <c r="U265" s="53">
        <f>IF(C265&lt;3,(60/COUNTIF(C247:C280,2)),0)</f>
        <v>0</v>
      </c>
      <c r="V265" s="54">
        <f>IF(D265&lt;3,(60/COUNTIF(D247:D280,2)),0)</f>
        <v>6.666666666666667</v>
      </c>
      <c r="W265" s="54">
        <f>IF(E265&lt;3,(60/COUNTIF(E247:E280,2)),0)</f>
        <v>0</v>
      </c>
      <c r="X265" s="54">
        <f>IF(F265&lt;4,(60/COUNTIF(F247:F280,3)),0)</f>
        <v>15</v>
      </c>
      <c r="Y265" s="54">
        <f t="shared" ref="Y265:AG265" si="221">IF(G265&lt;3,(60/COUNTIF(G247:G280,2)),0)</f>
        <v>15</v>
      </c>
      <c r="Z265" s="54">
        <f t="shared" si="221"/>
        <v>4.615384615384615</v>
      </c>
      <c r="AA265" s="54">
        <f t="shared" si="221"/>
        <v>0</v>
      </c>
      <c r="AB265" s="54">
        <f t="shared" si="221"/>
        <v>8.5714285714285712</v>
      </c>
      <c r="AC265" s="54">
        <f t="shared" si="221"/>
        <v>0</v>
      </c>
      <c r="AD265" s="54">
        <f t="shared" si="221"/>
        <v>8.5714285714285712</v>
      </c>
      <c r="AE265" s="54">
        <f t="shared" si="221"/>
        <v>0</v>
      </c>
      <c r="AF265" s="54">
        <f t="shared" si="221"/>
        <v>0</v>
      </c>
      <c r="AG265" s="54">
        <f t="shared" si="221"/>
        <v>0</v>
      </c>
      <c r="AH265" s="54">
        <f>IF(P265&lt;4,(60/COUNTIF(P247:P280,3)),0)</f>
        <v>7.5</v>
      </c>
      <c r="AI265" s="54">
        <f>IF(Q265&lt;3,(60/COUNTIF(Q247:Q280,2)),0)</f>
        <v>0</v>
      </c>
      <c r="AJ265" s="54">
        <f>IF(R265&lt;3,(60/COUNTIF(R247:R280,2)),0)</f>
        <v>10</v>
      </c>
      <c r="AK265" s="54">
        <f>IF(S265&lt;3,(60/COUNTIF(S247:S280,2)),0)</f>
        <v>5</v>
      </c>
      <c r="AL265" s="54">
        <f>IF(T265&lt;3,(60/COUNTIF(T247:T280,2)),0)</f>
        <v>0</v>
      </c>
      <c r="AM265" s="183">
        <f t="shared" si="217"/>
        <v>80.924908424908423</v>
      </c>
      <c r="AN265" s="55" t="str">
        <f t="shared" si="218"/>
        <v>Morten I</v>
      </c>
      <c r="AQ265"/>
    </row>
    <row r="266" spans="1:43">
      <c r="A266" s="17"/>
      <c r="B266" s="18" t="s">
        <v>14</v>
      </c>
      <c r="C266" s="22">
        <v>4</v>
      </c>
      <c r="D266" s="42">
        <v>3</v>
      </c>
      <c r="E266" s="42">
        <v>4</v>
      </c>
      <c r="F266" s="42">
        <v>4</v>
      </c>
      <c r="G266" s="42">
        <v>4</v>
      </c>
      <c r="H266" s="42">
        <v>4</v>
      </c>
      <c r="I266" s="42">
        <v>4</v>
      </c>
      <c r="J266" s="42">
        <v>3</v>
      </c>
      <c r="K266" s="42">
        <v>3</v>
      </c>
      <c r="L266" s="42">
        <v>3</v>
      </c>
      <c r="M266" s="42">
        <v>5</v>
      </c>
      <c r="N266" s="42">
        <v>4</v>
      </c>
      <c r="O266" s="42">
        <v>2</v>
      </c>
      <c r="P266" s="42">
        <v>4</v>
      </c>
      <c r="Q266" s="42">
        <v>4</v>
      </c>
      <c r="R266" s="42">
        <v>3</v>
      </c>
      <c r="S266" s="42">
        <v>3</v>
      </c>
      <c r="T266" s="67">
        <v>3</v>
      </c>
      <c r="U266" s="53">
        <f>IF(C266&lt;3,(60/COUNTIF(C247:C280,2)),0)</f>
        <v>0</v>
      </c>
      <c r="V266" s="54">
        <f>IF(D266&lt;3,(60/COUNTIF(D247:D280,2)),0)</f>
        <v>0</v>
      </c>
      <c r="W266" s="54">
        <f>IF(E266&lt;3,(60/COUNTIF(E247:E280,2)),0)</f>
        <v>0</v>
      </c>
      <c r="X266" s="54">
        <f>IF(F266&lt;4,(60/COUNTIF(F247:F280,3)),0)</f>
        <v>0</v>
      </c>
      <c r="Y266" s="54">
        <f t="shared" ref="Y266:AG266" si="222">IF(G266&lt;3,(60/COUNTIF(G247:G280,2)),0)</f>
        <v>0</v>
      </c>
      <c r="Z266" s="54">
        <f t="shared" si="222"/>
        <v>0</v>
      </c>
      <c r="AA266" s="54">
        <f t="shared" si="222"/>
        <v>0</v>
      </c>
      <c r="AB266" s="54">
        <f t="shared" si="222"/>
        <v>0</v>
      </c>
      <c r="AC266" s="54">
        <f t="shared" si="222"/>
        <v>0</v>
      </c>
      <c r="AD266" s="54">
        <f t="shared" si="222"/>
        <v>0</v>
      </c>
      <c r="AE266" s="54">
        <f t="shared" si="222"/>
        <v>0</v>
      </c>
      <c r="AF266" s="54">
        <f t="shared" si="222"/>
        <v>0</v>
      </c>
      <c r="AG266" s="54">
        <f t="shared" si="222"/>
        <v>4.615384615384615</v>
      </c>
      <c r="AH266" s="54">
        <f>IF(P266&lt;4,(60/COUNTIF(P247:P280,3)),0)</f>
        <v>0</v>
      </c>
      <c r="AI266" s="54">
        <f>IF(Q266&lt;3,(60/COUNTIF(Q247:Q280,2)),0)</f>
        <v>0</v>
      </c>
      <c r="AJ266" s="54">
        <f>IF(R266&lt;3,(60/COUNTIF(R247:R280,2)),0)</f>
        <v>0</v>
      </c>
      <c r="AK266" s="54">
        <f>IF(S266&lt;3,(60/COUNTIF(S247:S280,2)),0)</f>
        <v>0</v>
      </c>
      <c r="AL266" s="54">
        <f>IF(T266&lt;3,(60/COUNTIF(T247:T280,2)),0)</f>
        <v>0</v>
      </c>
      <c r="AM266" s="183">
        <f t="shared" si="217"/>
        <v>4.615384615384615</v>
      </c>
      <c r="AN266" s="55" t="str">
        <f t="shared" si="218"/>
        <v>Per Marius</v>
      </c>
      <c r="AQ266"/>
    </row>
    <row r="267" spans="1:43">
      <c r="A267" s="17"/>
      <c r="B267" s="18" t="s">
        <v>19</v>
      </c>
      <c r="C267" s="22">
        <v>7</v>
      </c>
      <c r="D267" s="42">
        <v>4</v>
      </c>
      <c r="E267" s="42">
        <v>8</v>
      </c>
      <c r="F267" s="42">
        <v>8</v>
      </c>
      <c r="G267" s="42">
        <v>4</v>
      </c>
      <c r="H267" s="42">
        <v>3</v>
      </c>
      <c r="I267" s="42">
        <v>8</v>
      </c>
      <c r="J267" s="42">
        <v>4</v>
      </c>
      <c r="K267" s="42">
        <v>6</v>
      </c>
      <c r="L267" s="42">
        <v>3</v>
      </c>
      <c r="M267" s="42">
        <v>5</v>
      </c>
      <c r="N267" s="42">
        <v>4</v>
      </c>
      <c r="O267" s="42">
        <v>6</v>
      </c>
      <c r="P267" s="42">
        <v>9</v>
      </c>
      <c r="Q267" s="42">
        <v>7</v>
      </c>
      <c r="R267" s="42">
        <v>4</v>
      </c>
      <c r="S267" s="42">
        <v>4</v>
      </c>
      <c r="T267" s="67">
        <v>5</v>
      </c>
      <c r="U267" s="53">
        <f>IF(C267&lt;3,(60/COUNTIF(C247:C280,2)),0)</f>
        <v>0</v>
      </c>
      <c r="V267" s="54">
        <f>IF(D267&lt;3,(60/COUNTIF(D247:D280,2)),0)</f>
        <v>0</v>
      </c>
      <c r="W267" s="54">
        <f>IF(E267&lt;3,(60/COUNTIF(E247:E280,2)),0)</f>
        <v>0</v>
      </c>
      <c r="X267" s="54">
        <f>IF(F267&lt;4,(60/COUNTIF(F247:F280,3)),0)</f>
        <v>0</v>
      </c>
      <c r="Y267" s="54">
        <f t="shared" ref="Y267:AG267" si="223">IF(G267&lt;3,(60/COUNTIF(G247:G280,2)),0)</f>
        <v>0</v>
      </c>
      <c r="Z267" s="54">
        <f t="shared" si="223"/>
        <v>0</v>
      </c>
      <c r="AA267" s="54">
        <f t="shared" si="223"/>
        <v>0</v>
      </c>
      <c r="AB267" s="54">
        <f t="shared" si="223"/>
        <v>0</v>
      </c>
      <c r="AC267" s="54">
        <f t="shared" si="223"/>
        <v>0</v>
      </c>
      <c r="AD267" s="54">
        <f t="shared" si="223"/>
        <v>0</v>
      </c>
      <c r="AE267" s="54">
        <f t="shared" si="223"/>
        <v>0</v>
      </c>
      <c r="AF267" s="54">
        <f t="shared" si="223"/>
        <v>0</v>
      </c>
      <c r="AG267" s="54">
        <f t="shared" si="223"/>
        <v>0</v>
      </c>
      <c r="AH267" s="54">
        <f>IF(P267&lt;4,(60/COUNTIF(P247:P280,3)),0)</f>
        <v>0</v>
      </c>
      <c r="AI267" s="54">
        <f>IF(Q267&lt;3,(60/COUNTIF(Q247:Q280,2)),0)</f>
        <v>0</v>
      </c>
      <c r="AJ267" s="54">
        <f>IF(R267&lt;3,(60/COUNTIF(R247:R280,2)),0)</f>
        <v>0</v>
      </c>
      <c r="AK267" s="54">
        <f>IF(S267&lt;3,(60/COUNTIF(S247:S280,2)),0)</f>
        <v>0</v>
      </c>
      <c r="AL267" s="54">
        <f>IF(T267&lt;3,(60/COUNTIF(T247:T280,2)),0)</f>
        <v>0</v>
      </c>
      <c r="AM267" s="183">
        <f t="shared" si="217"/>
        <v>0</v>
      </c>
      <c r="AN267" s="55" t="str">
        <f t="shared" si="218"/>
        <v>Ragne</v>
      </c>
      <c r="AQ267"/>
    </row>
    <row r="268" spans="1:43">
      <c r="A268" s="17"/>
      <c r="B268" s="18" t="s">
        <v>75</v>
      </c>
      <c r="C268" s="22">
        <v>5</v>
      </c>
      <c r="D268" s="42">
        <v>4</v>
      </c>
      <c r="E268" s="42">
        <v>5</v>
      </c>
      <c r="F268" s="42">
        <v>5</v>
      </c>
      <c r="G268" s="42">
        <v>3</v>
      </c>
      <c r="H268" s="42">
        <v>3</v>
      </c>
      <c r="I268" s="42">
        <v>4</v>
      </c>
      <c r="J268" s="42">
        <v>4</v>
      </c>
      <c r="K268" s="42">
        <v>3</v>
      </c>
      <c r="L268" s="42">
        <v>3</v>
      </c>
      <c r="M268" s="42">
        <v>2</v>
      </c>
      <c r="N268" s="42">
        <v>4</v>
      </c>
      <c r="O268" s="42">
        <v>3</v>
      </c>
      <c r="P268" s="42">
        <v>4</v>
      </c>
      <c r="Q268" s="42">
        <v>3</v>
      </c>
      <c r="R268" s="42">
        <v>3</v>
      </c>
      <c r="S268" s="42">
        <v>3</v>
      </c>
      <c r="T268" s="67">
        <v>3</v>
      </c>
      <c r="U268" s="53">
        <f>IF(C268&lt;3,(60/COUNTIF(C247:C280,2)),0)</f>
        <v>0</v>
      </c>
      <c r="V268" s="54">
        <f>IF(D268&lt;3,(60/COUNTIF(D247:D280,2)),0)</f>
        <v>0</v>
      </c>
      <c r="W268" s="54">
        <f>IF(E268&lt;3,(60/COUNTIF(E247:E280,2)),0)</f>
        <v>0</v>
      </c>
      <c r="X268" s="54">
        <f>IF(F268&lt;4,(60/COUNTIF(F247:F280,3)),0)</f>
        <v>0</v>
      </c>
      <c r="Y268" s="54">
        <f t="shared" ref="Y268:AG268" si="224">IF(G268&lt;3,(60/COUNTIF(G247:G280,2)),0)</f>
        <v>0</v>
      </c>
      <c r="Z268" s="54">
        <f t="shared" si="224"/>
        <v>0</v>
      </c>
      <c r="AA268" s="54">
        <f t="shared" si="224"/>
        <v>0</v>
      </c>
      <c r="AB268" s="54">
        <f t="shared" si="224"/>
        <v>0</v>
      </c>
      <c r="AC268" s="54">
        <f t="shared" si="224"/>
        <v>0</v>
      </c>
      <c r="AD268" s="54">
        <f t="shared" si="224"/>
        <v>0</v>
      </c>
      <c r="AE268" s="54">
        <f t="shared" si="224"/>
        <v>6.666666666666667</v>
      </c>
      <c r="AF268" s="54">
        <f t="shared" si="224"/>
        <v>0</v>
      </c>
      <c r="AG268" s="54">
        <f t="shared" si="224"/>
        <v>0</v>
      </c>
      <c r="AH268" s="54">
        <f>IF(P268&lt;4,(60/COUNTIF(P247:P280,3)),0)</f>
        <v>0</v>
      </c>
      <c r="AI268" s="54">
        <f>IF(Q268&lt;3,(60/COUNTIF(Q247:Q280,2)),0)</f>
        <v>0</v>
      </c>
      <c r="AJ268" s="54">
        <f>IF(R268&lt;3,(60/COUNTIF(R247:R280,2)),0)</f>
        <v>0</v>
      </c>
      <c r="AK268" s="54">
        <f>IF(S268&lt;3,(60/COUNTIF(S247:S280,2)),0)</f>
        <v>0</v>
      </c>
      <c r="AL268" s="54">
        <f>IF(T268&lt;3,(60/COUNTIF(T247:T280,2)),0)</f>
        <v>0</v>
      </c>
      <c r="AM268" s="183">
        <f t="shared" si="217"/>
        <v>6.666666666666667</v>
      </c>
      <c r="AN268" s="55" t="str">
        <f t="shared" si="218"/>
        <v>Remi</v>
      </c>
      <c r="AQ268"/>
    </row>
    <row r="269" spans="1:43">
      <c r="A269" s="17"/>
      <c r="B269" s="18" t="s">
        <v>74</v>
      </c>
      <c r="C269" s="22">
        <v>5</v>
      </c>
      <c r="D269" s="42">
        <v>2</v>
      </c>
      <c r="E269" s="42">
        <v>4</v>
      </c>
      <c r="F269" s="42">
        <v>4</v>
      </c>
      <c r="G269" s="42">
        <v>3</v>
      </c>
      <c r="H269" s="42">
        <v>4</v>
      </c>
      <c r="I269" s="42">
        <v>5</v>
      </c>
      <c r="J269" s="42">
        <v>5</v>
      </c>
      <c r="K269" s="42">
        <v>2</v>
      </c>
      <c r="L269" s="42">
        <v>4</v>
      </c>
      <c r="M269" s="42">
        <v>4</v>
      </c>
      <c r="N269" s="42">
        <v>3</v>
      </c>
      <c r="O269" s="42">
        <v>2</v>
      </c>
      <c r="P269" s="42">
        <v>5</v>
      </c>
      <c r="Q269" s="42">
        <v>3</v>
      </c>
      <c r="R269" s="42">
        <v>3</v>
      </c>
      <c r="S269" s="42">
        <v>3</v>
      </c>
      <c r="T269" s="67">
        <v>3</v>
      </c>
      <c r="U269" s="53">
        <f>IF(C269&lt;3,(60/COUNTIF(C247:C280,2)),0)</f>
        <v>0</v>
      </c>
      <c r="V269" s="54">
        <f>IF(D269&lt;3,(60/COUNTIF(D247:D280,2)),0)</f>
        <v>6.666666666666667</v>
      </c>
      <c r="W269" s="54">
        <f>IF(E269&lt;3,(60/COUNTIF(E247:E280,2)),0)</f>
        <v>0</v>
      </c>
      <c r="X269" s="54">
        <f>IF(F269&lt;4,(60/COUNTIF(F247:F280,3)),0)</f>
        <v>0</v>
      </c>
      <c r="Y269" s="54">
        <f t="shared" ref="Y269:AG269" si="225">IF(G269&lt;3,(60/COUNTIF(G247:G280,2)),0)</f>
        <v>0</v>
      </c>
      <c r="Z269" s="54">
        <f t="shared" si="225"/>
        <v>0</v>
      </c>
      <c r="AA269" s="54">
        <f t="shared" si="225"/>
        <v>0</v>
      </c>
      <c r="AB269" s="54">
        <f t="shared" si="225"/>
        <v>0</v>
      </c>
      <c r="AC269" s="54">
        <f t="shared" si="225"/>
        <v>15</v>
      </c>
      <c r="AD269" s="54">
        <f t="shared" si="225"/>
        <v>0</v>
      </c>
      <c r="AE269" s="54">
        <f t="shared" si="225"/>
        <v>0</v>
      </c>
      <c r="AF269" s="54">
        <f t="shared" si="225"/>
        <v>0</v>
      </c>
      <c r="AG269" s="54">
        <f t="shared" si="225"/>
        <v>4.615384615384615</v>
      </c>
      <c r="AH269" s="54">
        <f>IF(P269&lt;4,(60/COUNTIF(P247:P280,3)),0)</f>
        <v>0</v>
      </c>
      <c r="AI269" s="54">
        <f>IF(Q269&lt;3,(60/COUNTIF(Q247:Q280,2)),0)</f>
        <v>0</v>
      </c>
      <c r="AJ269" s="54">
        <f>IF(R269&lt;3,(60/COUNTIF(R247:R280,2)),0)</f>
        <v>0</v>
      </c>
      <c r="AK269" s="54">
        <f>IF(S269&lt;3,(60/COUNTIF(S247:S280,2)),0)</f>
        <v>0</v>
      </c>
      <c r="AL269" s="54">
        <f>IF(T269&lt;3,(60/COUNTIF(T247:T280,2)),0)</f>
        <v>0</v>
      </c>
      <c r="AM269" s="183">
        <f t="shared" si="217"/>
        <v>26.282051282051285</v>
      </c>
      <c r="AN269" s="55" t="str">
        <f t="shared" si="218"/>
        <v>Rolf André</v>
      </c>
      <c r="AQ269"/>
    </row>
    <row r="270" spans="1:43">
      <c r="A270" s="17"/>
      <c r="B270" s="18" t="s">
        <v>71</v>
      </c>
      <c r="C270" s="22">
        <v>3</v>
      </c>
      <c r="D270" s="42">
        <v>3</v>
      </c>
      <c r="E270" s="42">
        <v>5</v>
      </c>
      <c r="F270" s="42">
        <v>4</v>
      </c>
      <c r="G270" s="42">
        <v>4</v>
      </c>
      <c r="H270" s="42">
        <v>4</v>
      </c>
      <c r="I270" s="42">
        <v>4</v>
      </c>
      <c r="J270" s="42">
        <v>4</v>
      </c>
      <c r="K270" s="42">
        <v>3</v>
      </c>
      <c r="L270" s="42">
        <v>3</v>
      </c>
      <c r="M270" s="42">
        <v>2</v>
      </c>
      <c r="N270" s="42">
        <v>3</v>
      </c>
      <c r="O270" s="42">
        <v>3</v>
      </c>
      <c r="P270" s="42">
        <v>4</v>
      </c>
      <c r="Q270" s="42">
        <v>4</v>
      </c>
      <c r="R270" s="42">
        <v>3</v>
      </c>
      <c r="S270" s="42">
        <v>3</v>
      </c>
      <c r="T270" s="67">
        <v>3</v>
      </c>
      <c r="U270" s="53">
        <f>IF(C270&lt;3,(60/COUNTIF(C247:C280,2)),0)</f>
        <v>0</v>
      </c>
      <c r="V270" s="54">
        <f>IF(D270&lt;3,(60/COUNTIF(D247:D280,2)),0)</f>
        <v>0</v>
      </c>
      <c r="W270" s="54">
        <f>IF(E270&lt;3,(60/COUNTIF(E247:E280,2)),0)</f>
        <v>0</v>
      </c>
      <c r="X270" s="54">
        <f>IF(F270&lt;4,(60/COUNTIF(F247:F280,3)),0)</f>
        <v>0</v>
      </c>
      <c r="Y270" s="54">
        <f t="shared" ref="Y270:AG270" si="226">IF(G270&lt;3,(60/COUNTIF(G247:G280,2)),0)</f>
        <v>0</v>
      </c>
      <c r="Z270" s="54">
        <f t="shared" si="226"/>
        <v>0</v>
      </c>
      <c r="AA270" s="54">
        <f t="shared" si="226"/>
        <v>0</v>
      </c>
      <c r="AB270" s="54">
        <f t="shared" si="226"/>
        <v>0</v>
      </c>
      <c r="AC270" s="54">
        <f t="shared" si="226"/>
        <v>0</v>
      </c>
      <c r="AD270" s="54">
        <f t="shared" si="226"/>
        <v>0</v>
      </c>
      <c r="AE270" s="54">
        <f t="shared" si="226"/>
        <v>6.666666666666667</v>
      </c>
      <c r="AF270" s="54">
        <f t="shared" si="226"/>
        <v>0</v>
      </c>
      <c r="AG270" s="54">
        <f t="shared" si="226"/>
        <v>0</v>
      </c>
      <c r="AH270" s="54">
        <f>IF(P270&lt;4,(60/COUNTIF(P247:P280,3)),0)</f>
        <v>0</v>
      </c>
      <c r="AI270" s="54">
        <f>IF(Q270&lt;3,(60/COUNTIF(Q247:Q280,2)),0)</f>
        <v>0</v>
      </c>
      <c r="AJ270" s="54">
        <f>IF(R270&lt;3,(60/COUNTIF(R247:R280,2)),0)</f>
        <v>0</v>
      </c>
      <c r="AK270" s="54">
        <f>IF(S270&lt;3,(60/COUNTIF(S247:S280,2)),0)</f>
        <v>0</v>
      </c>
      <c r="AL270" s="54">
        <f>IF(T270&lt;3,(60/COUNTIF(T247:T280,2)),0)</f>
        <v>0</v>
      </c>
      <c r="AM270" s="183">
        <f t="shared" si="217"/>
        <v>6.666666666666667</v>
      </c>
      <c r="AN270" s="55" t="str">
        <f t="shared" si="218"/>
        <v>Roy H</v>
      </c>
      <c r="AQ270"/>
    </row>
    <row r="271" spans="1:43">
      <c r="A271" s="17"/>
      <c r="B271" s="18" t="s">
        <v>4</v>
      </c>
      <c r="C271" s="22">
        <v>3</v>
      </c>
      <c r="D271" s="42">
        <v>2</v>
      </c>
      <c r="E271" s="42">
        <v>4</v>
      </c>
      <c r="F271" s="42">
        <v>3</v>
      </c>
      <c r="G271" s="42">
        <v>3</v>
      </c>
      <c r="H271" s="42">
        <v>3</v>
      </c>
      <c r="I271" s="42">
        <v>3</v>
      </c>
      <c r="J271" s="42">
        <v>2</v>
      </c>
      <c r="K271" s="42">
        <v>2</v>
      </c>
      <c r="L271" s="42">
        <v>2</v>
      </c>
      <c r="M271" s="42">
        <v>3</v>
      </c>
      <c r="N271" s="42">
        <v>3</v>
      </c>
      <c r="O271" s="42">
        <v>3</v>
      </c>
      <c r="P271" s="42">
        <v>4</v>
      </c>
      <c r="Q271" s="42">
        <v>2</v>
      </c>
      <c r="R271" s="42">
        <v>2</v>
      </c>
      <c r="S271" s="42">
        <v>3</v>
      </c>
      <c r="T271" s="67">
        <v>2</v>
      </c>
      <c r="U271" s="53">
        <f>IF(C271&lt;3,(60/COUNTIF(C247:C280,2)),0)</f>
        <v>0</v>
      </c>
      <c r="V271" s="54">
        <f>IF(D271&lt;3,(60/COUNTIF(D247:D280,2)),0)</f>
        <v>6.666666666666667</v>
      </c>
      <c r="W271" s="54">
        <f>IF(E271&lt;3,(60/COUNTIF(E247:E280,2)),0)</f>
        <v>0</v>
      </c>
      <c r="X271" s="54">
        <f>IF(F271&lt;4,(60/COUNTIF(F247:F280,3)),0)</f>
        <v>15</v>
      </c>
      <c r="Y271" s="54">
        <f t="shared" ref="Y271:AG271" si="227">IF(G271&lt;3,(60/COUNTIF(G247:G280,2)),0)</f>
        <v>0</v>
      </c>
      <c r="Z271" s="54">
        <f t="shared" si="227"/>
        <v>0</v>
      </c>
      <c r="AA271" s="54">
        <f t="shared" si="227"/>
        <v>0</v>
      </c>
      <c r="AB271" s="54">
        <f t="shared" si="227"/>
        <v>8.5714285714285712</v>
      </c>
      <c r="AC271" s="54">
        <f t="shared" si="227"/>
        <v>15</v>
      </c>
      <c r="AD271" s="54">
        <f t="shared" si="227"/>
        <v>8.5714285714285712</v>
      </c>
      <c r="AE271" s="54">
        <f t="shared" si="227"/>
        <v>0</v>
      </c>
      <c r="AF271" s="54">
        <f t="shared" si="227"/>
        <v>0</v>
      </c>
      <c r="AG271" s="54">
        <f t="shared" si="227"/>
        <v>0</v>
      </c>
      <c r="AH271" s="54">
        <f>IF(P271&lt;4,(60/COUNTIF(P247:P280,3)),0)</f>
        <v>0</v>
      </c>
      <c r="AI271" s="54">
        <f>IF(Q271&lt;3,(60/COUNTIF(Q247:Q280,2)),0)</f>
        <v>15</v>
      </c>
      <c r="AJ271" s="54">
        <f>IF(R271&lt;3,(60/COUNTIF(R247:R280,2)),0)</f>
        <v>10</v>
      </c>
      <c r="AK271" s="54">
        <f>IF(S271&lt;3,(60/COUNTIF(S247:S280,2)),0)</f>
        <v>0</v>
      </c>
      <c r="AL271" s="54">
        <f>IF(T271&lt;3,(60/COUNTIF(T247:T280,2)),0)</f>
        <v>12</v>
      </c>
      <c r="AM271" s="183">
        <f t="shared" si="217"/>
        <v>90.80952380952381</v>
      </c>
      <c r="AN271" s="55" t="str">
        <f t="shared" si="218"/>
        <v>Stian W</v>
      </c>
      <c r="AQ271"/>
    </row>
    <row r="272" spans="1:43">
      <c r="A272" s="17"/>
      <c r="B272" s="18" t="s">
        <v>5</v>
      </c>
      <c r="C272" s="22">
        <v>3</v>
      </c>
      <c r="D272" s="42">
        <v>3</v>
      </c>
      <c r="E272" s="42">
        <v>5</v>
      </c>
      <c r="F272" s="42">
        <v>4</v>
      </c>
      <c r="G272" s="42">
        <v>2</v>
      </c>
      <c r="H272" s="42">
        <v>3</v>
      </c>
      <c r="I272" s="42">
        <v>5</v>
      </c>
      <c r="J272" s="42">
        <v>2</v>
      </c>
      <c r="K272" s="42">
        <v>3</v>
      </c>
      <c r="L272" s="42">
        <v>3</v>
      </c>
      <c r="M272" s="42">
        <v>2</v>
      </c>
      <c r="N272" s="42">
        <v>2</v>
      </c>
      <c r="O272" s="42">
        <v>2</v>
      </c>
      <c r="P272" s="42">
        <v>3</v>
      </c>
      <c r="Q272" s="42">
        <v>2</v>
      </c>
      <c r="R272" s="42">
        <v>3</v>
      </c>
      <c r="S272" s="42">
        <v>2</v>
      </c>
      <c r="T272" s="67">
        <v>2</v>
      </c>
      <c r="U272" s="53">
        <f>IF(C272&lt;3,(60/COUNTIF(C247:C280,2)),0)</f>
        <v>0</v>
      </c>
      <c r="V272" s="54">
        <f>IF(D272&lt;3,(60/COUNTIF(D247:D280,2)),0)</f>
        <v>0</v>
      </c>
      <c r="W272" s="54">
        <f>IF(E272&lt;3,(60/COUNTIF(E247:E280,2)),0)</f>
        <v>0</v>
      </c>
      <c r="X272" s="54">
        <f>IF(F272&lt;4,(60/COUNTIF(F247:F280,3)),0)</f>
        <v>0</v>
      </c>
      <c r="Y272" s="54">
        <f t="shared" ref="Y272:AG272" si="228">IF(G272&lt;3,(60/COUNTIF(G247:G280,2)),0)</f>
        <v>15</v>
      </c>
      <c r="Z272" s="54">
        <f t="shared" si="228"/>
        <v>0</v>
      </c>
      <c r="AA272" s="54">
        <f t="shared" si="228"/>
        <v>0</v>
      </c>
      <c r="AB272" s="54">
        <f t="shared" si="228"/>
        <v>8.5714285714285712</v>
      </c>
      <c r="AC272" s="54">
        <f t="shared" si="228"/>
        <v>0</v>
      </c>
      <c r="AD272" s="54">
        <f t="shared" si="228"/>
        <v>0</v>
      </c>
      <c r="AE272" s="54">
        <f t="shared" si="228"/>
        <v>6.666666666666667</v>
      </c>
      <c r="AF272" s="54">
        <f t="shared" si="228"/>
        <v>6.666666666666667</v>
      </c>
      <c r="AG272" s="54">
        <f t="shared" si="228"/>
        <v>4.615384615384615</v>
      </c>
      <c r="AH272" s="54">
        <f>IF(P272&lt;4,(60/COUNTIF(P247:P280,3)),0)</f>
        <v>7.5</v>
      </c>
      <c r="AI272" s="54">
        <f>IF(Q272&lt;3,(60/COUNTIF(Q247:Q280,2)),0)</f>
        <v>15</v>
      </c>
      <c r="AJ272" s="54">
        <f>IF(R272&lt;3,(60/COUNTIF(R247:R280,2)),0)</f>
        <v>0</v>
      </c>
      <c r="AK272" s="54">
        <f>IF(S272&lt;3,(60/COUNTIF(S247:S280,2)),0)</f>
        <v>5</v>
      </c>
      <c r="AL272" s="54">
        <f>IF(T272&lt;3,(60/COUNTIF(T247:T280,2)),0)</f>
        <v>12</v>
      </c>
      <c r="AM272" s="183">
        <f t="shared" si="217"/>
        <v>81.020146520146511</v>
      </c>
      <c r="AN272" s="55" t="str">
        <f t="shared" si="218"/>
        <v>Thomas F</v>
      </c>
      <c r="AQ272"/>
    </row>
    <row r="273" spans="1:43">
      <c r="A273" s="17"/>
      <c r="B273" s="18" t="s">
        <v>70</v>
      </c>
      <c r="C273" s="22">
        <v>4</v>
      </c>
      <c r="D273" s="42">
        <v>2</v>
      </c>
      <c r="E273" s="42">
        <v>4</v>
      </c>
      <c r="F273" s="42">
        <v>5</v>
      </c>
      <c r="G273" s="42">
        <v>3</v>
      </c>
      <c r="H273" s="42">
        <v>2</v>
      </c>
      <c r="I273" s="42">
        <v>4</v>
      </c>
      <c r="J273" s="42">
        <v>2</v>
      </c>
      <c r="K273" s="42">
        <v>3</v>
      </c>
      <c r="L273" s="42">
        <v>2</v>
      </c>
      <c r="M273" s="42">
        <v>4</v>
      </c>
      <c r="N273" s="42">
        <v>2</v>
      </c>
      <c r="O273" s="42">
        <v>2</v>
      </c>
      <c r="P273" s="42">
        <v>4</v>
      </c>
      <c r="Q273" s="42">
        <v>2</v>
      </c>
      <c r="R273" s="42">
        <v>3</v>
      </c>
      <c r="S273" s="42">
        <v>3</v>
      </c>
      <c r="T273" s="67">
        <v>3</v>
      </c>
      <c r="U273" s="53">
        <f>IF(C273&lt;3,(60/COUNTIF(C247:C280,2)),0)</f>
        <v>0</v>
      </c>
      <c r="V273" s="54">
        <f>IF(D273&lt;3,(60/COUNTIF(D247:D280,2)),0)</f>
        <v>6.666666666666667</v>
      </c>
      <c r="W273" s="54">
        <f>IF(E273&lt;3,(60/COUNTIF(E247:E280,2)),0)</f>
        <v>0</v>
      </c>
      <c r="X273" s="54">
        <f>IF(F273&lt;4,(60/COUNTIF(F247:F280,3)),0)</f>
        <v>0</v>
      </c>
      <c r="Y273" s="54">
        <f t="shared" ref="Y273:AG273" si="229">IF(G273&lt;3,(60/COUNTIF(G247:G280,2)),0)</f>
        <v>0</v>
      </c>
      <c r="Z273" s="54">
        <f t="shared" si="229"/>
        <v>4.615384615384615</v>
      </c>
      <c r="AA273" s="54">
        <f t="shared" si="229"/>
        <v>0</v>
      </c>
      <c r="AB273" s="54">
        <f t="shared" si="229"/>
        <v>8.5714285714285712</v>
      </c>
      <c r="AC273" s="54">
        <f t="shared" si="229"/>
        <v>0</v>
      </c>
      <c r="AD273" s="54">
        <f t="shared" si="229"/>
        <v>8.5714285714285712</v>
      </c>
      <c r="AE273" s="54">
        <f t="shared" si="229"/>
        <v>0</v>
      </c>
      <c r="AF273" s="54">
        <f t="shared" si="229"/>
        <v>6.666666666666667</v>
      </c>
      <c r="AG273" s="54">
        <f t="shared" si="229"/>
        <v>4.615384615384615</v>
      </c>
      <c r="AH273" s="54">
        <f>IF(P273&lt;4,(60/COUNTIF(P247:P280,3)),0)</f>
        <v>0</v>
      </c>
      <c r="AI273" s="54">
        <f>IF(Q273&lt;3,(60/COUNTIF(Q247:Q280,2)),0)</f>
        <v>15</v>
      </c>
      <c r="AJ273" s="54">
        <f>IF(R273&lt;3,(60/COUNTIF(R247:R280,2)),0)</f>
        <v>0</v>
      </c>
      <c r="AK273" s="54">
        <f>IF(S273&lt;3,(60/COUNTIF(S247:S280,2)),0)</f>
        <v>0</v>
      </c>
      <c r="AL273" s="54">
        <f>IF(T273&lt;3,(60/COUNTIF(T247:T280,2)),0)</f>
        <v>0</v>
      </c>
      <c r="AM273" s="183">
        <f t="shared" si="217"/>
        <v>54.706959706959701</v>
      </c>
      <c r="AN273" s="55" t="str">
        <f t="shared" si="218"/>
        <v>Tommy</v>
      </c>
      <c r="AQ273"/>
    </row>
    <row r="274" spans="1:43">
      <c r="A274" s="17"/>
      <c r="B274" s="18" t="s">
        <v>73</v>
      </c>
      <c r="C274" s="22">
        <v>4</v>
      </c>
      <c r="D274" s="42">
        <v>4</v>
      </c>
      <c r="E274" s="42">
        <v>4</v>
      </c>
      <c r="F274" s="42">
        <v>4</v>
      </c>
      <c r="G274" s="42">
        <v>3</v>
      </c>
      <c r="H274" s="42">
        <v>3</v>
      </c>
      <c r="I274" s="42">
        <v>4</v>
      </c>
      <c r="J274" s="42">
        <v>4</v>
      </c>
      <c r="K274" s="42">
        <v>4</v>
      </c>
      <c r="L274" s="42">
        <v>3</v>
      </c>
      <c r="M274" s="42">
        <v>4</v>
      </c>
      <c r="N274" s="42">
        <v>3</v>
      </c>
      <c r="O274" s="42">
        <v>4</v>
      </c>
      <c r="P274" s="42">
        <v>4</v>
      </c>
      <c r="Q274" s="42">
        <v>4</v>
      </c>
      <c r="R274" s="42">
        <v>3</v>
      </c>
      <c r="S274" s="42">
        <v>3</v>
      </c>
      <c r="T274" s="67">
        <v>2</v>
      </c>
      <c r="U274" s="53">
        <f>IF(C274&lt;3,(60/COUNTIF(C247:C280,2)),0)</f>
        <v>0</v>
      </c>
      <c r="V274" s="54">
        <f>IF(D274&lt;3,(60/COUNTIF(D247:D280,2)),0)</f>
        <v>0</v>
      </c>
      <c r="W274" s="54">
        <f>IF(E274&lt;3,(60/COUNTIF(E247:E280,2)),0)</f>
        <v>0</v>
      </c>
      <c r="X274" s="54">
        <f>IF(F274&lt;4,(60/COUNTIF(F247:F280,3)),0)</f>
        <v>0</v>
      </c>
      <c r="Y274" s="54">
        <f t="shared" ref="Y274:AG274" si="230">IF(G274&lt;3,(60/COUNTIF(G247:G280,2)),0)</f>
        <v>0</v>
      </c>
      <c r="Z274" s="54">
        <f t="shared" si="230"/>
        <v>0</v>
      </c>
      <c r="AA274" s="54">
        <f t="shared" si="230"/>
        <v>0</v>
      </c>
      <c r="AB274" s="54">
        <f t="shared" si="230"/>
        <v>0</v>
      </c>
      <c r="AC274" s="54">
        <f t="shared" si="230"/>
        <v>0</v>
      </c>
      <c r="AD274" s="54">
        <f t="shared" si="230"/>
        <v>0</v>
      </c>
      <c r="AE274" s="54">
        <f t="shared" si="230"/>
        <v>0</v>
      </c>
      <c r="AF274" s="54">
        <f t="shared" si="230"/>
        <v>0</v>
      </c>
      <c r="AG274" s="54">
        <f t="shared" si="230"/>
        <v>0</v>
      </c>
      <c r="AH274" s="54">
        <f>IF(P274&lt;4,(60/COUNTIF(P247:P280,3)),0)</f>
        <v>0</v>
      </c>
      <c r="AI274" s="54">
        <f>IF(Q274&lt;3,(60/COUNTIF(Q247:Q280,2)),0)</f>
        <v>0</v>
      </c>
      <c r="AJ274" s="54">
        <f>IF(R274&lt;3,(60/COUNTIF(R247:R280,2)),0)</f>
        <v>0</v>
      </c>
      <c r="AK274" s="54">
        <f>IF(S274&lt;3,(60/COUNTIF(S247:S280,2)),0)</f>
        <v>0</v>
      </c>
      <c r="AL274" s="54">
        <f>IF(T274&lt;3,(60/COUNTIF(T247:T280,2)),0)</f>
        <v>12</v>
      </c>
      <c r="AM274" s="183">
        <f t="shared" si="217"/>
        <v>12</v>
      </c>
      <c r="AN274" s="55" t="str">
        <f t="shared" si="218"/>
        <v>Trude S</v>
      </c>
      <c r="AQ274"/>
    </row>
    <row r="275" spans="1:43">
      <c r="A275" s="17"/>
      <c r="B275" s="18" t="s">
        <v>22</v>
      </c>
      <c r="C275" s="22">
        <v>3</v>
      </c>
      <c r="D275" s="42">
        <v>3</v>
      </c>
      <c r="E275" s="42">
        <v>3</v>
      </c>
      <c r="F275" s="42">
        <v>4</v>
      </c>
      <c r="G275" s="42">
        <v>3</v>
      </c>
      <c r="H275" s="42">
        <v>2</v>
      </c>
      <c r="I275" s="42">
        <v>4</v>
      </c>
      <c r="J275" s="42">
        <v>3</v>
      </c>
      <c r="K275" s="42">
        <v>4</v>
      </c>
      <c r="L275" s="42">
        <v>3</v>
      </c>
      <c r="M275" s="42">
        <v>4</v>
      </c>
      <c r="N275" s="42">
        <v>2</v>
      </c>
      <c r="O275" s="42">
        <v>2</v>
      </c>
      <c r="P275" s="42">
        <v>4</v>
      </c>
      <c r="Q275" s="42">
        <v>3</v>
      </c>
      <c r="R275" s="42">
        <v>2</v>
      </c>
      <c r="S275" s="42">
        <v>2</v>
      </c>
      <c r="T275" s="67">
        <v>4</v>
      </c>
      <c r="U275" s="53">
        <f>IF(C275&lt;3,(60/COUNTIF(C247:C280,2)),0)</f>
        <v>0</v>
      </c>
      <c r="V275" s="54">
        <f>IF(D275&lt;3,(60/COUNTIF(D247:D280,2)),0)</f>
        <v>0</v>
      </c>
      <c r="W275" s="54">
        <f>IF(E275&lt;3,(60/COUNTIF(E247:E280,2)),0)</f>
        <v>0</v>
      </c>
      <c r="X275" s="54">
        <f>IF(F275&lt;4,(60/COUNTIF(F247:F280,3)),0)</f>
        <v>0</v>
      </c>
      <c r="Y275" s="54">
        <f t="shared" ref="Y275:AG275" si="231">IF(G275&lt;3,(60/COUNTIF(G247:G280,2)),0)</f>
        <v>0</v>
      </c>
      <c r="Z275" s="54">
        <f t="shared" si="231"/>
        <v>4.615384615384615</v>
      </c>
      <c r="AA275" s="54">
        <f t="shared" si="231"/>
        <v>0</v>
      </c>
      <c r="AB275" s="54">
        <f t="shared" si="231"/>
        <v>0</v>
      </c>
      <c r="AC275" s="54">
        <f t="shared" si="231"/>
        <v>0</v>
      </c>
      <c r="AD275" s="54">
        <f t="shared" si="231"/>
        <v>0</v>
      </c>
      <c r="AE275" s="54">
        <f t="shared" si="231"/>
        <v>0</v>
      </c>
      <c r="AF275" s="54">
        <f t="shared" si="231"/>
        <v>6.666666666666667</v>
      </c>
      <c r="AG275" s="54">
        <f t="shared" si="231"/>
        <v>4.615384615384615</v>
      </c>
      <c r="AH275" s="54">
        <f>IF(P275&lt;4,(60/COUNTIF(P247:P280,3)),0)</f>
        <v>0</v>
      </c>
      <c r="AI275" s="54">
        <f>IF(Q275&lt;3,(60/COUNTIF(Q247:Q280,2)),0)</f>
        <v>0</v>
      </c>
      <c r="AJ275" s="54">
        <f>IF(R275&lt;3,(60/COUNTIF(R247:R280,2)),0)</f>
        <v>10</v>
      </c>
      <c r="AK275" s="54">
        <f>IF(S275&lt;3,(60/COUNTIF(S247:S280,2)),0)</f>
        <v>5</v>
      </c>
      <c r="AL275" s="54">
        <f>IF(T275&lt;3,(60/COUNTIF(T247:T280,2)),0)</f>
        <v>0</v>
      </c>
      <c r="AM275" s="183">
        <f t="shared" si="217"/>
        <v>30.897435897435898</v>
      </c>
      <c r="AN275" s="55" t="str">
        <f t="shared" si="218"/>
        <v>Vegar L</v>
      </c>
      <c r="AQ275"/>
    </row>
    <row r="276" spans="1:43">
      <c r="A276" s="17"/>
      <c r="B276" s="18" t="s">
        <v>29</v>
      </c>
      <c r="C276" s="22">
        <v>3</v>
      </c>
      <c r="D276" s="42">
        <v>3</v>
      </c>
      <c r="E276" s="42">
        <v>4</v>
      </c>
      <c r="F276" s="42">
        <v>4</v>
      </c>
      <c r="G276" s="42">
        <v>3</v>
      </c>
      <c r="H276" s="42">
        <v>4</v>
      </c>
      <c r="I276" s="42">
        <v>4</v>
      </c>
      <c r="J276" s="42">
        <v>4</v>
      </c>
      <c r="K276" s="42">
        <v>3</v>
      </c>
      <c r="L276" s="42">
        <v>3</v>
      </c>
      <c r="M276" s="42">
        <v>4</v>
      </c>
      <c r="N276" s="42">
        <v>3</v>
      </c>
      <c r="O276" s="42">
        <v>2</v>
      </c>
      <c r="P276" s="42">
        <v>4</v>
      </c>
      <c r="Q276" s="42">
        <v>4</v>
      </c>
      <c r="R276" s="42">
        <v>3</v>
      </c>
      <c r="S276" s="42">
        <v>2</v>
      </c>
      <c r="T276" s="67">
        <v>3</v>
      </c>
      <c r="U276" s="53">
        <f>IF(C276&lt;3,(60/COUNTIF(C247:C280,2)),0)</f>
        <v>0</v>
      </c>
      <c r="V276" s="54">
        <f>IF(D276&lt;3,(60/COUNTIF(D247:D280,2)),0)</f>
        <v>0</v>
      </c>
      <c r="W276" s="54">
        <f>IF(E276&lt;3,(60/COUNTIF(E247:E280,2)),0)</f>
        <v>0</v>
      </c>
      <c r="X276" s="54">
        <f>IF(F276&lt;4,(60/COUNTIF(F247:F280,3)),0)</f>
        <v>0</v>
      </c>
      <c r="Y276" s="54">
        <f t="shared" ref="Y276:AG276" si="232">IF(G276&lt;3,(60/COUNTIF(G247:G280,2)),0)</f>
        <v>0</v>
      </c>
      <c r="Z276" s="54">
        <f t="shared" si="232"/>
        <v>0</v>
      </c>
      <c r="AA276" s="54">
        <f t="shared" si="232"/>
        <v>0</v>
      </c>
      <c r="AB276" s="54">
        <f t="shared" si="232"/>
        <v>0</v>
      </c>
      <c r="AC276" s="54">
        <f t="shared" si="232"/>
        <v>0</v>
      </c>
      <c r="AD276" s="54">
        <f t="shared" si="232"/>
        <v>0</v>
      </c>
      <c r="AE276" s="54">
        <f t="shared" si="232"/>
        <v>0</v>
      </c>
      <c r="AF276" s="54">
        <f t="shared" si="232"/>
        <v>0</v>
      </c>
      <c r="AG276" s="54">
        <f t="shared" si="232"/>
        <v>4.615384615384615</v>
      </c>
      <c r="AH276" s="54">
        <f>IF(P276&lt;4,(60/COUNTIF(P247:P280,3)),0)</f>
        <v>0</v>
      </c>
      <c r="AI276" s="54">
        <f>IF(Q276&lt;3,(60/COUNTIF(Q247:Q280,2)),0)</f>
        <v>0</v>
      </c>
      <c r="AJ276" s="54">
        <f>IF(R276&lt;3,(60/COUNTIF(R247:R280,2)),0)</f>
        <v>0</v>
      </c>
      <c r="AK276" s="54">
        <f>IF(S276&lt;3,(60/COUNTIF(S247:S280,2)),0)</f>
        <v>5</v>
      </c>
      <c r="AL276" s="54">
        <f>IF(T276&lt;3,(60/COUNTIF(T247:T280,2)),0)</f>
        <v>0</v>
      </c>
      <c r="AM276" s="183">
        <f t="shared" si="217"/>
        <v>9.615384615384615</v>
      </c>
      <c r="AN276" s="55" t="str">
        <f t="shared" si="218"/>
        <v>Yuri Z</v>
      </c>
      <c r="AQ276"/>
    </row>
    <row r="277" spans="1:43">
      <c r="A277" s="17"/>
      <c r="B277" s="18" t="s">
        <v>21</v>
      </c>
      <c r="C277" s="22">
        <v>4</v>
      </c>
      <c r="D277" s="42">
        <v>3</v>
      </c>
      <c r="E277" s="42">
        <v>4</v>
      </c>
      <c r="F277" s="42">
        <v>4</v>
      </c>
      <c r="G277" s="42">
        <v>3</v>
      </c>
      <c r="H277" s="42">
        <v>2</v>
      </c>
      <c r="I277" s="42">
        <v>5</v>
      </c>
      <c r="J277" s="42">
        <v>2</v>
      </c>
      <c r="K277" s="42">
        <v>3</v>
      </c>
      <c r="L277" s="42">
        <v>3</v>
      </c>
      <c r="M277" s="42">
        <v>4</v>
      </c>
      <c r="N277" s="42">
        <v>3</v>
      </c>
      <c r="O277" s="42">
        <v>2</v>
      </c>
      <c r="P277" s="42">
        <v>4</v>
      </c>
      <c r="Q277" s="42">
        <v>4</v>
      </c>
      <c r="R277" s="42">
        <v>4</v>
      </c>
      <c r="S277" s="42">
        <v>2</v>
      </c>
      <c r="T277" s="67">
        <v>4</v>
      </c>
      <c r="U277" s="53">
        <f>IF(C277&lt;3,(60/COUNTIF(C247:C280,2)),0)</f>
        <v>0</v>
      </c>
      <c r="V277" s="54">
        <f>IF(D277&lt;3,(60/COUNTIF(D247:D280,2)),0)</f>
        <v>0</v>
      </c>
      <c r="W277" s="54">
        <f>IF(E277&lt;3,(60/COUNTIF(E247:E280,2)),0)</f>
        <v>0</v>
      </c>
      <c r="X277" s="54">
        <f>IF(F277&lt;4,(60/COUNTIF(F247:F280,3)),0)</f>
        <v>0</v>
      </c>
      <c r="Y277" s="54">
        <f t="shared" ref="Y277:AG277" si="233">IF(G277&lt;3,(60/COUNTIF(G247:G280,2)),0)</f>
        <v>0</v>
      </c>
      <c r="Z277" s="54">
        <f t="shared" si="233"/>
        <v>4.615384615384615</v>
      </c>
      <c r="AA277" s="54">
        <f t="shared" si="233"/>
        <v>0</v>
      </c>
      <c r="AB277" s="54">
        <f t="shared" si="233"/>
        <v>8.5714285714285712</v>
      </c>
      <c r="AC277" s="54">
        <f t="shared" si="233"/>
        <v>0</v>
      </c>
      <c r="AD277" s="54">
        <f t="shared" si="233"/>
        <v>0</v>
      </c>
      <c r="AE277" s="54">
        <f t="shared" si="233"/>
        <v>0</v>
      </c>
      <c r="AF277" s="54">
        <f t="shared" si="233"/>
        <v>0</v>
      </c>
      <c r="AG277" s="54">
        <f t="shared" si="233"/>
        <v>4.615384615384615</v>
      </c>
      <c r="AH277" s="54">
        <f>IF(P277&lt;4,(60/COUNTIF(P247:P280,3)),0)</f>
        <v>0</v>
      </c>
      <c r="AI277" s="54">
        <f>IF(Q277&lt;3,(60/COUNTIF(Q247:Q280,2)),0)</f>
        <v>0</v>
      </c>
      <c r="AJ277" s="54">
        <f>IF(R277&lt;3,(60/COUNTIF(R247:R280,2)),0)</f>
        <v>0</v>
      </c>
      <c r="AK277" s="54">
        <f>IF(S277&lt;3,(60/COUNTIF(S247:S280,2)),0)</f>
        <v>5</v>
      </c>
      <c r="AL277" s="54">
        <f>IF(T277&lt;3,(60/COUNTIF(T247:T280,2)),0)</f>
        <v>0</v>
      </c>
      <c r="AM277" s="183">
        <f t="shared" si="217"/>
        <v>22.802197802197803</v>
      </c>
      <c r="AN277" s="55" t="str">
        <f t="shared" si="218"/>
        <v>Øystein Borander</v>
      </c>
      <c r="AQ277"/>
    </row>
    <row r="278" spans="1:43">
      <c r="A278" s="17"/>
      <c r="B278" s="18" t="s">
        <v>90</v>
      </c>
      <c r="C278" s="22">
        <v>5</v>
      </c>
      <c r="D278" s="42">
        <v>4</v>
      </c>
      <c r="E278" s="42">
        <v>4</v>
      </c>
      <c r="F278" s="42">
        <v>8</v>
      </c>
      <c r="G278" s="42">
        <v>4</v>
      </c>
      <c r="H278" s="42">
        <v>4</v>
      </c>
      <c r="I278" s="42">
        <v>6</v>
      </c>
      <c r="J278" s="42">
        <v>4</v>
      </c>
      <c r="K278" s="42">
        <v>4</v>
      </c>
      <c r="L278" s="42">
        <v>4</v>
      </c>
      <c r="M278" s="42">
        <v>4</v>
      </c>
      <c r="N278" s="42">
        <v>3</v>
      </c>
      <c r="O278" s="42">
        <v>3</v>
      </c>
      <c r="P278" s="42">
        <v>4</v>
      </c>
      <c r="Q278" s="42">
        <v>4</v>
      </c>
      <c r="R278" s="42">
        <v>4</v>
      </c>
      <c r="S278" s="42">
        <v>4</v>
      </c>
      <c r="T278" s="67">
        <v>4</v>
      </c>
      <c r="U278" s="53">
        <f>IF(C278&lt;3,(60/COUNTIF(C247:C280,2)),0)</f>
        <v>0</v>
      </c>
      <c r="V278" s="54">
        <f>IF(D278&lt;3,(60/COUNTIF(D247:D280,2)),0)</f>
        <v>0</v>
      </c>
      <c r="W278" s="54">
        <f>IF(E278&lt;3,(60/COUNTIF(E247:E280,2)),0)</f>
        <v>0</v>
      </c>
      <c r="X278" s="54">
        <f>IF(F278&lt;4,(60/COUNTIF(F247:F280,3)),0)</f>
        <v>0</v>
      </c>
      <c r="Y278" s="54">
        <f t="shared" ref="Y278:AG278" si="234">IF(G278&lt;3,(60/COUNTIF(G247:G280,2)),0)</f>
        <v>0</v>
      </c>
      <c r="Z278" s="54">
        <f t="shared" si="234"/>
        <v>0</v>
      </c>
      <c r="AA278" s="54">
        <f t="shared" si="234"/>
        <v>0</v>
      </c>
      <c r="AB278" s="54">
        <f t="shared" si="234"/>
        <v>0</v>
      </c>
      <c r="AC278" s="54">
        <f t="shared" si="234"/>
        <v>0</v>
      </c>
      <c r="AD278" s="54">
        <f t="shared" si="234"/>
        <v>0</v>
      </c>
      <c r="AE278" s="54">
        <f t="shared" si="234"/>
        <v>0</v>
      </c>
      <c r="AF278" s="54">
        <f t="shared" si="234"/>
        <v>0</v>
      </c>
      <c r="AG278" s="54">
        <f t="shared" si="234"/>
        <v>0</v>
      </c>
      <c r="AH278" s="54">
        <f>IF(P278&lt;4,(60/COUNTIF(P247:P280,3)),0)</f>
        <v>0</v>
      </c>
      <c r="AI278" s="54">
        <f>IF(Q278&lt;3,(60/COUNTIF(Q247:Q280,2)),0)</f>
        <v>0</v>
      </c>
      <c r="AJ278" s="54">
        <f>IF(R278&lt;3,(60/COUNTIF(R247:R280,2)),0)</f>
        <v>0</v>
      </c>
      <c r="AK278" s="54">
        <f>IF(S278&lt;3,(60/COUNTIF(S247:S280,2)),0)</f>
        <v>0</v>
      </c>
      <c r="AL278" s="54">
        <f>IF(T278&lt;3,(60/COUNTIF(T247:T280,2)),0)</f>
        <v>0</v>
      </c>
      <c r="AM278" s="183">
        <f t="shared" si="217"/>
        <v>0</v>
      </c>
      <c r="AN278" s="55" t="str">
        <f t="shared" si="218"/>
        <v>Åsa Svendsson</v>
      </c>
      <c r="AQ278"/>
    </row>
    <row r="279" spans="1:43">
      <c r="A279" s="17"/>
      <c r="B279" s="18" t="s">
        <v>28</v>
      </c>
      <c r="C279" s="22">
        <v>4</v>
      </c>
      <c r="D279" s="42">
        <v>4</v>
      </c>
      <c r="E279" s="42">
        <v>4</v>
      </c>
      <c r="F279" s="42">
        <v>7</v>
      </c>
      <c r="G279" s="42">
        <v>4</v>
      </c>
      <c r="H279" s="42">
        <v>3</v>
      </c>
      <c r="I279" s="42">
        <v>6</v>
      </c>
      <c r="J279" s="42">
        <v>4</v>
      </c>
      <c r="K279" s="42">
        <v>4</v>
      </c>
      <c r="L279" s="42">
        <v>5</v>
      </c>
      <c r="M279" s="42">
        <v>4</v>
      </c>
      <c r="N279" s="42">
        <v>3</v>
      </c>
      <c r="O279" s="42">
        <v>4</v>
      </c>
      <c r="P279" s="42">
        <v>6</v>
      </c>
      <c r="Q279" s="42">
        <v>4</v>
      </c>
      <c r="R279" s="42">
        <v>3</v>
      </c>
      <c r="S279" s="42">
        <v>4</v>
      </c>
      <c r="T279" s="67">
        <v>3</v>
      </c>
      <c r="U279" s="53">
        <f>IF(C279&lt;3,(60/COUNTIF(C247:C280,2)),0)</f>
        <v>0</v>
      </c>
      <c r="V279" s="54">
        <f>IF(D279&lt;3,(60/COUNTIF(D247:D280,2)),0)</f>
        <v>0</v>
      </c>
      <c r="W279" s="54">
        <f>IF(E279&lt;3,(60/COUNTIF(E247:E280,2)),0)</f>
        <v>0</v>
      </c>
      <c r="X279" s="54">
        <f>IF(F279&lt;4,(60/COUNTIF(F247:F280,3)),0)</f>
        <v>0</v>
      </c>
      <c r="Y279" s="54">
        <f t="shared" ref="Y279:AG279" si="235">IF(G279&lt;3,(60/COUNTIF(G247:G280,2)),0)</f>
        <v>0</v>
      </c>
      <c r="Z279" s="54">
        <f t="shared" si="235"/>
        <v>0</v>
      </c>
      <c r="AA279" s="54">
        <f t="shared" si="235"/>
        <v>0</v>
      </c>
      <c r="AB279" s="54">
        <f t="shared" si="235"/>
        <v>0</v>
      </c>
      <c r="AC279" s="54">
        <f t="shared" si="235"/>
        <v>0</v>
      </c>
      <c r="AD279" s="54">
        <f t="shared" si="235"/>
        <v>0</v>
      </c>
      <c r="AE279" s="54">
        <f t="shared" si="235"/>
        <v>0</v>
      </c>
      <c r="AF279" s="54">
        <f t="shared" si="235"/>
        <v>0</v>
      </c>
      <c r="AG279" s="54">
        <f t="shared" si="235"/>
        <v>0</v>
      </c>
      <c r="AH279" s="54">
        <f>IF(P279&lt;4,(60/COUNTIF(P247:P280,3)),0)</f>
        <v>0</v>
      </c>
      <c r="AI279" s="54">
        <f>IF(Q279&lt;3,(60/COUNTIF(Q247:Q280,2)),0)</f>
        <v>0</v>
      </c>
      <c r="AJ279" s="54">
        <f>IF(R279&lt;3,(60/COUNTIF(R247:R280,2)),0)</f>
        <v>0</v>
      </c>
      <c r="AK279" s="54">
        <f>IF(S279&lt;3,(60/COUNTIF(S247:S280,2)),0)</f>
        <v>0</v>
      </c>
      <c r="AL279" s="54">
        <f>IF(T279&lt;3,(60/COUNTIF(T247:T280,2)),0)</f>
        <v>0</v>
      </c>
      <c r="AM279" s="183">
        <f t="shared" si="217"/>
        <v>0</v>
      </c>
      <c r="AN279" s="55" t="str">
        <f t="shared" si="218"/>
        <v>Åshild</v>
      </c>
      <c r="AQ279"/>
    </row>
    <row r="280" spans="1:43">
      <c r="A280" s="17"/>
      <c r="B280" s="18" t="s">
        <v>68</v>
      </c>
      <c r="C280" s="22">
        <v>7</v>
      </c>
      <c r="D280" s="42">
        <v>4</v>
      </c>
      <c r="E280" s="42">
        <v>9</v>
      </c>
      <c r="F280" s="42">
        <v>9</v>
      </c>
      <c r="G280" s="42">
        <v>7</v>
      </c>
      <c r="H280" s="42">
        <v>4</v>
      </c>
      <c r="I280" s="42">
        <v>10</v>
      </c>
      <c r="J280" s="42">
        <v>7</v>
      </c>
      <c r="K280" s="42">
        <v>5</v>
      </c>
      <c r="L280" s="42">
        <v>4</v>
      </c>
      <c r="M280" s="42">
        <v>4</v>
      </c>
      <c r="N280" s="42">
        <v>4</v>
      </c>
      <c r="O280" s="42">
        <v>3</v>
      </c>
      <c r="P280" s="42">
        <v>7</v>
      </c>
      <c r="Q280" s="42">
        <v>5</v>
      </c>
      <c r="R280" s="42">
        <v>6</v>
      </c>
      <c r="S280" s="42">
        <v>7</v>
      </c>
      <c r="T280" s="67">
        <v>5</v>
      </c>
      <c r="U280" s="56">
        <f>IF(C280&lt;3,(60/COUNTIF(C247:C280,2)),0)</f>
        <v>0</v>
      </c>
      <c r="V280" s="57">
        <f>IF(D280&lt;3,(60/COUNTIF(D247:D280,2)),0)</f>
        <v>0</v>
      </c>
      <c r="W280" s="57">
        <f>IF(E280&lt;3,(60/COUNTIF(E247:E280,2)),0)</f>
        <v>0</v>
      </c>
      <c r="X280" s="57">
        <f>IF(F280&lt;4,(60/COUNTIF(F247:F280,3)),0)</f>
        <v>0</v>
      </c>
      <c r="Y280" s="57">
        <f t="shared" ref="Y280:AG280" si="236">IF(G280&lt;3,(60/COUNTIF(G247:G280,2)),0)</f>
        <v>0</v>
      </c>
      <c r="Z280" s="57">
        <f t="shared" si="236"/>
        <v>0</v>
      </c>
      <c r="AA280" s="57">
        <f t="shared" si="236"/>
        <v>0</v>
      </c>
      <c r="AB280" s="57">
        <f t="shared" si="236"/>
        <v>0</v>
      </c>
      <c r="AC280" s="57">
        <f t="shared" si="236"/>
        <v>0</v>
      </c>
      <c r="AD280" s="57">
        <f t="shared" si="236"/>
        <v>0</v>
      </c>
      <c r="AE280" s="57">
        <f t="shared" si="236"/>
        <v>0</v>
      </c>
      <c r="AF280" s="57">
        <f t="shared" si="236"/>
        <v>0</v>
      </c>
      <c r="AG280" s="57">
        <f t="shared" si="236"/>
        <v>0</v>
      </c>
      <c r="AH280" s="57">
        <f>IF(P280&lt;4,(60/COUNTIF(P247:P280,3)),0)</f>
        <v>0</v>
      </c>
      <c r="AI280" s="57">
        <f>IF(Q280&lt;3,(60/COUNTIF(Q247:Q280,2)),0)</f>
        <v>0</v>
      </c>
      <c r="AJ280" s="57">
        <f>IF(R280&lt;3,(60/COUNTIF(R247:R280,2)),0)</f>
        <v>0</v>
      </c>
      <c r="AK280" s="57">
        <f>IF(S280&lt;3,(60/COUNTIF(S247:S280,2)),0)</f>
        <v>0</v>
      </c>
      <c r="AL280" s="57">
        <f>IF(T280&lt;3,(60/COUNTIF(T247:T280,2)),0)</f>
        <v>0</v>
      </c>
      <c r="AM280" s="184">
        <f t="shared" si="217"/>
        <v>0</v>
      </c>
      <c r="AN280" s="58" t="str">
        <f t="shared" si="218"/>
        <v>Åsmund T</v>
      </c>
      <c r="AQ280"/>
    </row>
    <row r="281" spans="1:43">
      <c r="A281" s="39">
        <v>39995</v>
      </c>
      <c r="B281" s="15" t="s">
        <v>10</v>
      </c>
      <c r="C281" s="20">
        <v>4</v>
      </c>
      <c r="D281" s="41">
        <v>4</v>
      </c>
      <c r="E281" s="41">
        <v>4</v>
      </c>
      <c r="F281" s="41">
        <v>5</v>
      </c>
      <c r="G281" s="41">
        <v>3</v>
      </c>
      <c r="H281" s="41">
        <v>2</v>
      </c>
      <c r="I281" s="41">
        <v>7</v>
      </c>
      <c r="J281" s="41">
        <v>4</v>
      </c>
      <c r="K281" s="41">
        <v>4</v>
      </c>
      <c r="L281" s="41">
        <v>2</v>
      </c>
      <c r="M281" s="41">
        <v>3</v>
      </c>
      <c r="N281" s="41">
        <v>2</v>
      </c>
      <c r="O281" s="41">
        <v>2</v>
      </c>
      <c r="P281" s="41">
        <v>3</v>
      </c>
      <c r="Q281" s="41">
        <v>4</v>
      </c>
      <c r="R281" s="41">
        <v>2</v>
      </c>
      <c r="S281" s="41">
        <v>3</v>
      </c>
      <c r="T281" s="66">
        <v>2</v>
      </c>
      <c r="U281" s="50">
        <f>IF(C281&lt;3,(60/COUNTIF(C281:C299,2)),0)</f>
        <v>0</v>
      </c>
      <c r="V281" s="51">
        <f>IF(D281&lt;3,(60/COUNTIF(D281:D299,2)),0)</f>
        <v>0</v>
      </c>
      <c r="W281" s="51">
        <f>IF(E281&lt;3,(60/COUNTIF(E281:E299,2)),0)</f>
        <v>0</v>
      </c>
      <c r="X281" s="51">
        <f>IF(F281&lt;4,(60/COUNTIF(F281:F299,3)),0)</f>
        <v>0</v>
      </c>
      <c r="Y281" s="51">
        <f t="shared" ref="Y281:AG281" si="237">IF(G281&lt;3,(60/COUNTIF(G281:G299,2)),0)</f>
        <v>0</v>
      </c>
      <c r="Z281" s="51">
        <f t="shared" si="237"/>
        <v>12</v>
      </c>
      <c r="AA281" s="51">
        <f t="shared" si="237"/>
        <v>0</v>
      </c>
      <c r="AB281" s="51">
        <f t="shared" si="237"/>
        <v>0</v>
      </c>
      <c r="AC281" s="51">
        <f t="shared" si="237"/>
        <v>0</v>
      </c>
      <c r="AD281" s="51">
        <f t="shared" si="237"/>
        <v>12</v>
      </c>
      <c r="AE281" s="51">
        <f t="shared" si="237"/>
        <v>0</v>
      </c>
      <c r="AF281" s="51">
        <f t="shared" si="237"/>
        <v>12</v>
      </c>
      <c r="AG281" s="51">
        <f t="shared" si="237"/>
        <v>5.4545454545454541</v>
      </c>
      <c r="AH281" s="51">
        <f>IF(P281&lt;4,(60/COUNTIF(P281:P299,3)),0)</f>
        <v>10</v>
      </c>
      <c r="AI281" s="51">
        <f>IF(Q281&lt;3,(60/COUNTIF(Q281:Q299,2)),0)</f>
        <v>0</v>
      </c>
      <c r="AJ281" s="51">
        <f>IF(R281&lt;3,(60/COUNTIF(R281:R299,2)),0)</f>
        <v>8.5714285714285712</v>
      </c>
      <c r="AK281" s="51">
        <f>IF(S281&lt;3,(60/COUNTIF(S281:S299,2)),0)</f>
        <v>0</v>
      </c>
      <c r="AL281" s="51">
        <f>IF(T281&lt;3,(60/COUNTIF(T281:T299,2)),0)</f>
        <v>15</v>
      </c>
      <c r="AM281" s="182">
        <f t="shared" si="217"/>
        <v>75.025974025974023</v>
      </c>
      <c r="AN281" s="52" t="str">
        <f t="shared" si="218"/>
        <v>Arne F</v>
      </c>
      <c r="AQ281"/>
    </row>
    <row r="282" spans="1:43">
      <c r="A282" s="17"/>
      <c r="B282" s="18" t="s">
        <v>67</v>
      </c>
      <c r="C282" s="22">
        <v>7</v>
      </c>
      <c r="D282" s="42">
        <v>4</v>
      </c>
      <c r="E282" s="42">
        <v>7</v>
      </c>
      <c r="F282" s="42">
        <v>8</v>
      </c>
      <c r="G282" s="42">
        <v>5</v>
      </c>
      <c r="H282" s="42">
        <v>5</v>
      </c>
      <c r="I282" s="42">
        <v>7</v>
      </c>
      <c r="J282" s="42">
        <v>5</v>
      </c>
      <c r="K282" s="42">
        <v>5</v>
      </c>
      <c r="L282" s="42">
        <v>3</v>
      </c>
      <c r="M282" s="42">
        <v>5</v>
      </c>
      <c r="N282" s="42">
        <v>4</v>
      </c>
      <c r="O282" s="42">
        <v>3</v>
      </c>
      <c r="P282" s="42">
        <v>9</v>
      </c>
      <c r="Q282" s="42">
        <v>5</v>
      </c>
      <c r="R282" s="42">
        <v>5</v>
      </c>
      <c r="S282" s="42">
        <v>4</v>
      </c>
      <c r="T282" s="67">
        <v>3</v>
      </c>
      <c r="U282" s="53">
        <f>IF(C282&lt;3,(60/COUNTIF(C281:C299,2)),0)</f>
        <v>0</v>
      </c>
      <c r="V282" s="54">
        <f>IF(D282&lt;3,(60/COUNTIF(D281:D299,2)),0)</f>
        <v>0</v>
      </c>
      <c r="W282" s="54">
        <f>IF(E282&lt;3,(60/COUNTIF(E281:E299,2)),0)</f>
        <v>0</v>
      </c>
      <c r="X282" s="54">
        <f>IF(F282&lt;4,(60/COUNTIF(F281:F299,3)),0)</f>
        <v>0</v>
      </c>
      <c r="Y282" s="54">
        <f t="shared" ref="Y282:AG282" si="238">IF(G282&lt;3,(60/COUNTIF(G281:G299,2)),0)</f>
        <v>0</v>
      </c>
      <c r="Z282" s="54">
        <f t="shared" si="238"/>
        <v>0</v>
      </c>
      <c r="AA282" s="54">
        <f t="shared" si="238"/>
        <v>0</v>
      </c>
      <c r="AB282" s="54">
        <f t="shared" si="238"/>
        <v>0</v>
      </c>
      <c r="AC282" s="54">
        <f t="shared" si="238"/>
        <v>0</v>
      </c>
      <c r="AD282" s="54">
        <f t="shared" si="238"/>
        <v>0</v>
      </c>
      <c r="AE282" s="54">
        <f t="shared" si="238"/>
        <v>0</v>
      </c>
      <c r="AF282" s="54">
        <f t="shared" si="238"/>
        <v>0</v>
      </c>
      <c r="AG282" s="54">
        <f t="shared" si="238"/>
        <v>0</v>
      </c>
      <c r="AH282" s="54">
        <f>IF(P282&lt;4,(60/COUNTIF(P281:P299,3)),0)</f>
        <v>0</v>
      </c>
      <c r="AI282" s="54">
        <f>IF(Q282&lt;3,(60/COUNTIF(Q281:Q299,2)),0)</f>
        <v>0</v>
      </c>
      <c r="AJ282" s="54">
        <f>IF(R282&lt;3,(60/COUNTIF(R281:R299,2)),0)</f>
        <v>0</v>
      </c>
      <c r="AK282" s="54">
        <f>IF(S282&lt;3,(60/COUNTIF(S281:S299,2)),0)</f>
        <v>0</v>
      </c>
      <c r="AL282" s="54">
        <f>IF(T282&lt;3,(60/COUNTIF(T281:T299,2)),0)</f>
        <v>0</v>
      </c>
      <c r="AM282" s="183">
        <f t="shared" si="217"/>
        <v>0</v>
      </c>
      <c r="AN282" s="55" t="str">
        <f t="shared" si="218"/>
        <v>Christian F</v>
      </c>
      <c r="AQ282"/>
    </row>
    <row r="283" spans="1:43">
      <c r="A283" s="17"/>
      <c r="B283" s="18" t="s">
        <v>64</v>
      </c>
      <c r="C283" s="22">
        <v>3</v>
      </c>
      <c r="D283" s="42">
        <v>3</v>
      </c>
      <c r="E283" s="42">
        <v>5</v>
      </c>
      <c r="F283" s="42">
        <v>4</v>
      </c>
      <c r="G283" s="42">
        <v>3</v>
      </c>
      <c r="H283" s="42">
        <v>3</v>
      </c>
      <c r="I283" s="42">
        <v>4</v>
      </c>
      <c r="J283" s="42">
        <v>3</v>
      </c>
      <c r="K283" s="42">
        <v>5</v>
      </c>
      <c r="L283" s="42">
        <v>3</v>
      </c>
      <c r="M283" s="42">
        <v>3</v>
      </c>
      <c r="N283" s="42">
        <v>3</v>
      </c>
      <c r="O283" s="42">
        <v>3</v>
      </c>
      <c r="P283" s="42">
        <v>4</v>
      </c>
      <c r="Q283" s="42">
        <v>3</v>
      </c>
      <c r="R283" s="42">
        <v>4</v>
      </c>
      <c r="S283" s="42">
        <v>2</v>
      </c>
      <c r="T283" s="67">
        <v>3</v>
      </c>
      <c r="U283" s="53">
        <f>IF(C283&lt;3,(60/COUNTIF(C281:C299,2)),0)</f>
        <v>0</v>
      </c>
      <c r="V283" s="54">
        <f>IF(D283&lt;3,(60/COUNTIF(D281:D299,2)),0)</f>
        <v>0</v>
      </c>
      <c r="W283" s="54">
        <f>IF(E283&lt;3,(60/COUNTIF(E281:E299,2)),0)</f>
        <v>0</v>
      </c>
      <c r="X283" s="54">
        <f>IF(F283&lt;4,(60/COUNTIF(F281:F299,3)),0)</f>
        <v>0</v>
      </c>
      <c r="Y283" s="54">
        <f t="shared" ref="Y283:AG283" si="239">IF(G283&lt;3,(60/COUNTIF(G281:G299,2)),0)</f>
        <v>0</v>
      </c>
      <c r="Z283" s="54">
        <f t="shared" si="239"/>
        <v>0</v>
      </c>
      <c r="AA283" s="54">
        <f t="shared" si="239"/>
        <v>0</v>
      </c>
      <c r="AB283" s="54">
        <f t="shared" si="239"/>
        <v>0</v>
      </c>
      <c r="AC283" s="54">
        <f t="shared" si="239"/>
        <v>0</v>
      </c>
      <c r="AD283" s="54">
        <f t="shared" si="239"/>
        <v>0</v>
      </c>
      <c r="AE283" s="54">
        <f t="shared" si="239"/>
        <v>0</v>
      </c>
      <c r="AF283" s="54">
        <f t="shared" si="239"/>
        <v>0</v>
      </c>
      <c r="AG283" s="54">
        <f t="shared" si="239"/>
        <v>0</v>
      </c>
      <c r="AH283" s="54">
        <f>IF(P283&lt;4,(60/COUNTIF(P281:P299,3)),0)</f>
        <v>0</v>
      </c>
      <c r="AI283" s="54">
        <f>IF(Q283&lt;3,(60/COUNTIF(Q281:Q299,2)),0)</f>
        <v>0</v>
      </c>
      <c r="AJ283" s="54">
        <f>IF(R283&lt;3,(60/COUNTIF(R281:R299,2)),0)</f>
        <v>0</v>
      </c>
      <c r="AK283" s="54">
        <f>IF(S283&lt;3,(60/COUNTIF(S281:S299,2)),0)</f>
        <v>15</v>
      </c>
      <c r="AL283" s="54">
        <f>IF(T283&lt;3,(60/COUNTIF(T281:T299,2)),0)</f>
        <v>0</v>
      </c>
      <c r="AM283" s="183">
        <f t="shared" si="217"/>
        <v>15</v>
      </c>
      <c r="AN283" s="55" t="str">
        <f t="shared" si="218"/>
        <v>Dagfinn</v>
      </c>
      <c r="AQ283"/>
    </row>
    <row r="284" spans="1:43">
      <c r="A284" s="17"/>
      <c r="B284" s="18" t="s">
        <v>7</v>
      </c>
      <c r="C284" s="22">
        <v>3</v>
      </c>
      <c r="D284" s="42">
        <v>2</v>
      </c>
      <c r="E284" s="42">
        <v>3</v>
      </c>
      <c r="F284" s="42">
        <v>4</v>
      </c>
      <c r="G284" s="42">
        <v>2</v>
      </c>
      <c r="H284" s="42">
        <v>3</v>
      </c>
      <c r="I284" s="42">
        <v>4</v>
      </c>
      <c r="J284" s="42">
        <v>2</v>
      </c>
      <c r="K284" s="42">
        <v>3</v>
      </c>
      <c r="L284" s="42">
        <v>2</v>
      </c>
      <c r="M284" s="42">
        <v>2</v>
      </c>
      <c r="N284" s="42">
        <v>3</v>
      </c>
      <c r="O284" s="42">
        <v>2</v>
      </c>
      <c r="P284" s="42">
        <v>3</v>
      </c>
      <c r="Q284" s="42">
        <v>2</v>
      </c>
      <c r="R284" s="42">
        <v>3</v>
      </c>
      <c r="S284" s="42">
        <v>3</v>
      </c>
      <c r="T284" s="67">
        <v>3</v>
      </c>
      <c r="U284" s="53">
        <f>IF(C284&lt;3,(60/COUNTIF(C281:C299,2)),0)</f>
        <v>0</v>
      </c>
      <c r="V284" s="54">
        <f>IF(D284&lt;3,(60/COUNTIF(D281:D299,2)),0)</f>
        <v>20</v>
      </c>
      <c r="W284" s="54">
        <f>IF(E284&lt;3,(60/COUNTIF(E281:E299,2)),0)</f>
        <v>0</v>
      </c>
      <c r="X284" s="54">
        <f>IF(F284&lt;4,(60/COUNTIF(F281:F299,3)),0)</f>
        <v>0</v>
      </c>
      <c r="Y284" s="54">
        <f t="shared" ref="Y284:AG284" si="240">IF(G284&lt;3,(60/COUNTIF(G281:G299,2)),0)</f>
        <v>60</v>
      </c>
      <c r="Z284" s="54">
        <f t="shared" si="240"/>
        <v>0</v>
      </c>
      <c r="AA284" s="54">
        <f t="shared" si="240"/>
        <v>0</v>
      </c>
      <c r="AB284" s="54">
        <f t="shared" si="240"/>
        <v>60</v>
      </c>
      <c r="AC284" s="54">
        <f t="shared" si="240"/>
        <v>0</v>
      </c>
      <c r="AD284" s="54">
        <f t="shared" si="240"/>
        <v>12</v>
      </c>
      <c r="AE284" s="54">
        <f t="shared" si="240"/>
        <v>7.5</v>
      </c>
      <c r="AF284" s="54">
        <f t="shared" si="240"/>
        <v>0</v>
      </c>
      <c r="AG284" s="54">
        <f t="shared" si="240"/>
        <v>5.4545454545454541</v>
      </c>
      <c r="AH284" s="54">
        <f>IF(P284&lt;4,(60/COUNTIF(P281:P299,3)),0)</f>
        <v>10</v>
      </c>
      <c r="AI284" s="54">
        <f>IF(Q284&lt;3,(60/COUNTIF(Q281:Q299,2)),0)</f>
        <v>15</v>
      </c>
      <c r="AJ284" s="54">
        <f>IF(R284&lt;3,(60/COUNTIF(R281:R299,2)),0)</f>
        <v>0</v>
      </c>
      <c r="AK284" s="54">
        <f>IF(S284&lt;3,(60/COUNTIF(S281:S299,2)),0)</f>
        <v>0</v>
      </c>
      <c r="AL284" s="54">
        <f>IF(T284&lt;3,(60/COUNTIF(T281:T299,2)),0)</f>
        <v>0</v>
      </c>
      <c r="AM284" s="183">
        <f t="shared" si="217"/>
        <v>189.95454545454547</v>
      </c>
      <c r="AN284" s="55" t="str">
        <f t="shared" si="218"/>
        <v>Eirik A</v>
      </c>
      <c r="AQ284"/>
    </row>
    <row r="285" spans="1:43">
      <c r="A285" s="17"/>
      <c r="B285" s="18" t="s">
        <v>66</v>
      </c>
      <c r="C285" s="22">
        <v>7</v>
      </c>
      <c r="D285" s="42">
        <v>5</v>
      </c>
      <c r="E285" s="42">
        <v>6</v>
      </c>
      <c r="F285" s="42">
        <v>7</v>
      </c>
      <c r="G285" s="42">
        <v>7</v>
      </c>
      <c r="H285" s="42">
        <v>3</v>
      </c>
      <c r="I285" s="42">
        <v>5</v>
      </c>
      <c r="J285" s="42">
        <v>6</v>
      </c>
      <c r="K285" s="42">
        <v>6</v>
      </c>
      <c r="L285" s="42">
        <v>3</v>
      </c>
      <c r="M285" s="42">
        <v>4</v>
      </c>
      <c r="N285" s="42">
        <v>4</v>
      </c>
      <c r="O285" s="42">
        <v>3</v>
      </c>
      <c r="P285" s="42">
        <v>6</v>
      </c>
      <c r="Q285" s="42">
        <v>4</v>
      </c>
      <c r="R285" s="42">
        <v>4</v>
      </c>
      <c r="S285" s="42">
        <v>8</v>
      </c>
      <c r="T285" s="67">
        <v>4</v>
      </c>
      <c r="U285" s="53">
        <f>IF(C285&lt;3,(60/COUNTIF(C281:C299,2)),0)</f>
        <v>0</v>
      </c>
      <c r="V285" s="54">
        <f>IF(D285&lt;3,(60/COUNTIF(D281:D299,2)),0)</f>
        <v>0</v>
      </c>
      <c r="W285" s="54">
        <f>IF(E285&lt;3,(60/COUNTIF(E281:E299,2)),0)</f>
        <v>0</v>
      </c>
      <c r="X285" s="54">
        <f>IF(F285&lt;4,(60/COUNTIF(F281:F299,3)),0)</f>
        <v>0</v>
      </c>
      <c r="Y285" s="54">
        <f t="shared" ref="Y285:AG285" si="241">IF(G285&lt;3,(60/COUNTIF(G281:G299,2)),0)</f>
        <v>0</v>
      </c>
      <c r="Z285" s="54">
        <f t="shared" si="241"/>
        <v>0</v>
      </c>
      <c r="AA285" s="54">
        <f t="shared" si="241"/>
        <v>0</v>
      </c>
      <c r="AB285" s="54">
        <f t="shared" si="241"/>
        <v>0</v>
      </c>
      <c r="AC285" s="54">
        <f t="shared" si="241"/>
        <v>0</v>
      </c>
      <c r="AD285" s="54">
        <f t="shared" si="241"/>
        <v>0</v>
      </c>
      <c r="AE285" s="54">
        <f t="shared" si="241"/>
        <v>0</v>
      </c>
      <c r="AF285" s="54">
        <f t="shared" si="241"/>
        <v>0</v>
      </c>
      <c r="AG285" s="54">
        <f t="shared" si="241"/>
        <v>0</v>
      </c>
      <c r="AH285" s="54">
        <f>IF(P285&lt;4,(60/COUNTIF(P281:P299,3)),0)</f>
        <v>0</v>
      </c>
      <c r="AI285" s="54">
        <f>IF(Q285&lt;3,(60/COUNTIF(Q281:Q299,2)),0)</f>
        <v>0</v>
      </c>
      <c r="AJ285" s="54">
        <f>IF(R285&lt;3,(60/COUNTIF(R281:R299,2)),0)</f>
        <v>0</v>
      </c>
      <c r="AK285" s="54">
        <f>IF(S285&lt;3,(60/COUNTIF(S281:S299,2)),0)</f>
        <v>0</v>
      </c>
      <c r="AL285" s="54">
        <f>IF(T285&lt;3,(60/COUNTIF(T281:T299,2)),0)</f>
        <v>0</v>
      </c>
      <c r="AM285" s="183">
        <f t="shared" si="217"/>
        <v>0</v>
      </c>
      <c r="AN285" s="55" t="str">
        <f t="shared" si="218"/>
        <v>Eivind T</v>
      </c>
      <c r="AQ285"/>
    </row>
    <row r="286" spans="1:43">
      <c r="A286" s="17"/>
      <c r="B286" s="18" t="s">
        <v>27</v>
      </c>
      <c r="C286" s="22">
        <v>5</v>
      </c>
      <c r="D286" s="42">
        <v>4</v>
      </c>
      <c r="E286" s="42">
        <v>4</v>
      </c>
      <c r="F286" s="42">
        <v>6</v>
      </c>
      <c r="G286" s="42">
        <v>5</v>
      </c>
      <c r="H286" s="42">
        <v>5</v>
      </c>
      <c r="I286" s="42">
        <v>7</v>
      </c>
      <c r="J286" s="42">
        <v>4</v>
      </c>
      <c r="K286" s="42">
        <v>4</v>
      </c>
      <c r="L286" s="42">
        <v>5</v>
      </c>
      <c r="M286" s="42">
        <v>3</v>
      </c>
      <c r="N286" s="42">
        <v>4</v>
      </c>
      <c r="O286" s="42">
        <v>3</v>
      </c>
      <c r="P286" s="42">
        <v>6</v>
      </c>
      <c r="Q286" s="42">
        <v>5</v>
      </c>
      <c r="R286" s="42">
        <v>4</v>
      </c>
      <c r="S286" s="42">
        <v>4</v>
      </c>
      <c r="T286" s="67">
        <v>5</v>
      </c>
      <c r="U286" s="53">
        <f>IF(C286&lt;3,(60/COUNTIF(C281:C299,2)),0)</f>
        <v>0</v>
      </c>
      <c r="V286" s="54">
        <f>IF(D286&lt;3,(60/COUNTIF(D281:D299,2)),0)</f>
        <v>0</v>
      </c>
      <c r="W286" s="54">
        <f>IF(E286&lt;3,(60/COUNTIF(E281:E299,2)),0)</f>
        <v>0</v>
      </c>
      <c r="X286" s="54">
        <f>IF(F286&lt;4,(60/COUNTIF(F281:F299,3)),0)</f>
        <v>0</v>
      </c>
      <c r="Y286" s="54">
        <f t="shared" ref="Y286:AG286" si="242">IF(G286&lt;3,(60/COUNTIF(G281:G299,2)),0)</f>
        <v>0</v>
      </c>
      <c r="Z286" s="54">
        <f t="shared" si="242"/>
        <v>0</v>
      </c>
      <c r="AA286" s="54">
        <f t="shared" si="242"/>
        <v>0</v>
      </c>
      <c r="AB286" s="54">
        <f t="shared" si="242"/>
        <v>0</v>
      </c>
      <c r="AC286" s="54">
        <f t="shared" si="242"/>
        <v>0</v>
      </c>
      <c r="AD286" s="54">
        <f t="shared" si="242"/>
        <v>0</v>
      </c>
      <c r="AE286" s="54">
        <f t="shared" si="242"/>
        <v>0</v>
      </c>
      <c r="AF286" s="54">
        <f t="shared" si="242"/>
        <v>0</v>
      </c>
      <c r="AG286" s="54">
        <f t="shared" si="242"/>
        <v>0</v>
      </c>
      <c r="AH286" s="54">
        <f>IF(P286&lt;4,(60/COUNTIF(P281:P299,3)),0)</f>
        <v>0</v>
      </c>
      <c r="AI286" s="54">
        <f>IF(Q286&lt;3,(60/COUNTIF(Q281:Q299,2)),0)</f>
        <v>0</v>
      </c>
      <c r="AJ286" s="54">
        <f>IF(R286&lt;3,(60/COUNTIF(R281:R299,2)),0)</f>
        <v>0</v>
      </c>
      <c r="AK286" s="54">
        <f>IF(S286&lt;3,(60/COUNTIF(S281:S299,2)),0)</f>
        <v>0</v>
      </c>
      <c r="AL286" s="54">
        <f>IF(T286&lt;3,(60/COUNTIF(T281:T299,2)),0)</f>
        <v>0</v>
      </c>
      <c r="AM286" s="183">
        <f t="shared" si="217"/>
        <v>0</v>
      </c>
      <c r="AN286" s="55" t="str">
        <f t="shared" si="218"/>
        <v>Emma</v>
      </c>
      <c r="AQ286"/>
    </row>
    <row r="287" spans="1:43">
      <c r="A287" s="17"/>
      <c r="B287" s="18" t="s">
        <v>8</v>
      </c>
      <c r="C287" s="22">
        <v>4</v>
      </c>
      <c r="D287" s="42">
        <v>3</v>
      </c>
      <c r="E287" s="42">
        <v>4</v>
      </c>
      <c r="F287" s="42">
        <v>3</v>
      </c>
      <c r="G287" s="42">
        <v>3</v>
      </c>
      <c r="H287" s="42">
        <v>2</v>
      </c>
      <c r="I287" s="42">
        <v>4</v>
      </c>
      <c r="J287" s="42">
        <v>3</v>
      </c>
      <c r="K287" s="42">
        <v>5</v>
      </c>
      <c r="L287" s="42">
        <v>3</v>
      </c>
      <c r="M287" s="42">
        <v>2</v>
      </c>
      <c r="N287" s="42">
        <v>3</v>
      </c>
      <c r="O287" s="42">
        <v>2</v>
      </c>
      <c r="P287" s="42">
        <v>3</v>
      </c>
      <c r="Q287" s="42">
        <v>3</v>
      </c>
      <c r="R287" s="42">
        <v>2</v>
      </c>
      <c r="S287" s="42">
        <v>3</v>
      </c>
      <c r="T287" s="67">
        <v>3</v>
      </c>
      <c r="U287" s="53">
        <f>IF(C287&lt;3,(60/COUNTIF(C281:C299,2)),0)</f>
        <v>0</v>
      </c>
      <c r="V287" s="54">
        <f>IF(D287&lt;3,(60/COUNTIF(D281:D299,2)),0)</f>
        <v>0</v>
      </c>
      <c r="W287" s="54">
        <f>IF(E287&lt;3,(60/COUNTIF(E281:E299,2)),0)</f>
        <v>0</v>
      </c>
      <c r="X287" s="54">
        <f>IF(F287&lt;4,(60/COUNTIF(F281:F299,3)),0)</f>
        <v>30</v>
      </c>
      <c r="Y287" s="54">
        <f t="shared" ref="Y287:AG287" si="243">IF(G287&lt;3,(60/COUNTIF(G281:G299,2)),0)</f>
        <v>0</v>
      </c>
      <c r="Z287" s="54">
        <f t="shared" si="243"/>
        <v>12</v>
      </c>
      <c r="AA287" s="54">
        <f t="shared" si="243"/>
        <v>0</v>
      </c>
      <c r="AB287" s="54">
        <f t="shared" si="243"/>
        <v>0</v>
      </c>
      <c r="AC287" s="54">
        <f t="shared" si="243"/>
        <v>0</v>
      </c>
      <c r="AD287" s="54">
        <f t="shared" si="243"/>
        <v>0</v>
      </c>
      <c r="AE287" s="54">
        <f t="shared" si="243"/>
        <v>7.5</v>
      </c>
      <c r="AF287" s="54">
        <f t="shared" si="243"/>
        <v>0</v>
      </c>
      <c r="AG287" s="54">
        <f t="shared" si="243"/>
        <v>5.4545454545454541</v>
      </c>
      <c r="AH287" s="54">
        <f>IF(P287&lt;4,(60/COUNTIF(P281:P299,3)),0)</f>
        <v>10</v>
      </c>
      <c r="AI287" s="54">
        <f>IF(Q287&lt;3,(60/COUNTIF(Q281:Q299,2)),0)</f>
        <v>0</v>
      </c>
      <c r="AJ287" s="54">
        <f>IF(R287&lt;3,(60/COUNTIF(R281:R299,2)),0)</f>
        <v>8.5714285714285712</v>
      </c>
      <c r="AK287" s="54">
        <f>IF(S287&lt;3,(60/COUNTIF(S281:S299,2)),0)</f>
        <v>0</v>
      </c>
      <c r="AL287" s="54">
        <f>IF(T287&lt;3,(60/COUNTIF(T281:T299,2)),0)</f>
        <v>0</v>
      </c>
      <c r="AM287" s="183">
        <f t="shared" si="217"/>
        <v>73.525974025974023</v>
      </c>
      <c r="AN287" s="55" t="str">
        <f t="shared" si="218"/>
        <v>Erik B M</v>
      </c>
      <c r="AQ287"/>
    </row>
    <row r="288" spans="1:43">
      <c r="A288" s="17"/>
      <c r="B288" s="18" t="s">
        <v>32</v>
      </c>
      <c r="C288" s="22">
        <v>4</v>
      </c>
      <c r="D288" s="42">
        <v>3</v>
      </c>
      <c r="E288" s="42">
        <v>3</v>
      </c>
      <c r="F288" s="42">
        <v>4</v>
      </c>
      <c r="G288" s="42">
        <v>4</v>
      </c>
      <c r="H288" s="42">
        <v>3</v>
      </c>
      <c r="I288" s="42">
        <v>3</v>
      </c>
      <c r="J288" s="42">
        <v>3</v>
      </c>
      <c r="K288" s="42">
        <v>2</v>
      </c>
      <c r="L288" s="42">
        <v>3</v>
      </c>
      <c r="M288" s="42">
        <v>2</v>
      </c>
      <c r="N288" s="42">
        <v>3</v>
      </c>
      <c r="O288" s="42">
        <v>2</v>
      </c>
      <c r="P288" s="42">
        <v>4</v>
      </c>
      <c r="Q288" s="42">
        <v>3</v>
      </c>
      <c r="R288" s="42">
        <v>2</v>
      </c>
      <c r="S288" s="42">
        <v>2</v>
      </c>
      <c r="T288" s="67">
        <v>2</v>
      </c>
      <c r="U288" s="53">
        <f>IF(C288&lt;3,(60/COUNTIF(C281:C299,2)),0)</f>
        <v>0</v>
      </c>
      <c r="V288" s="54">
        <f>IF(D288&lt;3,(60/COUNTIF(D281:D299,2)),0)</f>
        <v>0</v>
      </c>
      <c r="W288" s="54">
        <f>IF(E288&lt;3,(60/COUNTIF(E281:E299,2)),0)</f>
        <v>0</v>
      </c>
      <c r="X288" s="54">
        <f>IF(F288&lt;4,(60/COUNTIF(F281:F299,3)),0)</f>
        <v>0</v>
      </c>
      <c r="Y288" s="54">
        <f t="shared" ref="Y288:AG288" si="244">IF(G288&lt;3,(60/COUNTIF(G281:G299,2)),0)</f>
        <v>0</v>
      </c>
      <c r="Z288" s="54">
        <f t="shared" si="244"/>
        <v>0</v>
      </c>
      <c r="AA288" s="54">
        <f t="shared" si="244"/>
        <v>0</v>
      </c>
      <c r="AB288" s="54">
        <f t="shared" si="244"/>
        <v>0</v>
      </c>
      <c r="AC288" s="54">
        <f t="shared" si="244"/>
        <v>60</v>
      </c>
      <c r="AD288" s="54">
        <f t="shared" si="244"/>
        <v>0</v>
      </c>
      <c r="AE288" s="54">
        <f t="shared" si="244"/>
        <v>7.5</v>
      </c>
      <c r="AF288" s="54">
        <f t="shared" si="244"/>
        <v>0</v>
      </c>
      <c r="AG288" s="54">
        <f t="shared" si="244"/>
        <v>5.4545454545454541</v>
      </c>
      <c r="AH288" s="54">
        <f>IF(P288&lt;4,(60/COUNTIF(P281:P299,3)),0)</f>
        <v>0</v>
      </c>
      <c r="AI288" s="54">
        <f>IF(Q288&lt;3,(60/COUNTIF(Q281:Q299,2)),0)</f>
        <v>0</v>
      </c>
      <c r="AJ288" s="54">
        <f>IF(R288&lt;3,(60/COUNTIF(R281:R299,2)),0)</f>
        <v>8.5714285714285712</v>
      </c>
      <c r="AK288" s="54">
        <f>IF(S288&lt;3,(60/COUNTIF(S281:S299,2)),0)</f>
        <v>15</v>
      </c>
      <c r="AL288" s="54">
        <f>IF(T288&lt;3,(60/COUNTIF(T281:T299,2)),0)</f>
        <v>15</v>
      </c>
      <c r="AM288" s="183">
        <f t="shared" si="217"/>
        <v>111.52597402597402</v>
      </c>
      <c r="AN288" s="55" t="str">
        <f t="shared" si="218"/>
        <v>Halvor K</v>
      </c>
      <c r="AQ288"/>
    </row>
    <row r="289" spans="1:43">
      <c r="A289" s="17"/>
      <c r="B289" s="18" t="s">
        <v>43</v>
      </c>
      <c r="C289" s="22">
        <v>4</v>
      </c>
      <c r="D289" s="42">
        <v>3</v>
      </c>
      <c r="E289" s="42">
        <v>4</v>
      </c>
      <c r="F289" s="42">
        <v>4</v>
      </c>
      <c r="G289" s="42">
        <v>3</v>
      </c>
      <c r="H289" s="42">
        <v>3</v>
      </c>
      <c r="I289" s="42">
        <v>5</v>
      </c>
      <c r="J289" s="42">
        <v>3</v>
      </c>
      <c r="K289" s="42">
        <v>3</v>
      </c>
      <c r="L289" s="42">
        <v>4</v>
      </c>
      <c r="M289" s="42">
        <v>4</v>
      </c>
      <c r="N289" s="42">
        <v>4</v>
      </c>
      <c r="O289" s="42">
        <v>2</v>
      </c>
      <c r="P289" s="42">
        <v>5</v>
      </c>
      <c r="Q289" s="42">
        <v>3</v>
      </c>
      <c r="R289" s="42">
        <v>3</v>
      </c>
      <c r="S289" s="42">
        <v>3</v>
      </c>
      <c r="T289" s="67">
        <v>4</v>
      </c>
      <c r="U289" s="53">
        <f>IF(C289&lt;3,(60/COUNTIF(C281:C299,2)),0)</f>
        <v>0</v>
      </c>
      <c r="V289" s="54">
        <f>IF(D289&lt;3,(60/COUNTIF(D281:D299,2)),0)</f>
        <v>0</v>
      </c>
      <c r="W289" s="54">
        <f>IF(E289&lt;3,(60/COUNTIF(E281:E299,2)),0)</f>
        <v>0</v>
      </c>
      <c r="X289" s="54">
        <f>IF(F289&lt;4,(60/COUNTIF(F281:F299,3)),0)</f>
        <v>0</v>
      </c>
      <c r="Y289" s="54">
        <f t="shared" ref="Y289:AG289" si="245">IF(G289&lt;3,(60/COUNTIF(G281:G299,2)),0)</f>
        <v>0</v>
      </c>
      <c r="Z289" s="54">
        <f t="shared" si="245"/>
        <v>0</v>
      </c>
      <c r="AA289" s="54">
        <f t="shared" si="245"/>
        <v>0</v>
      </c>
      <c r="AB289" s="54">
        <f t="shared" si="245"/>
        <v>0</v>
      </c>
      <c r="AC289" s="54">
        <f t="shared" si="245"/>
        <v>0</v>
      </c>
      <c r="AD289" s="54">
        <f t="shared" si="245"/>
        <v>0</v>
      </c>
      <c r="AE289" s="54">
        <f t="shared" si="245"/>
        <v>0</v>
      </c>
      <c r="AF289" s="54">
        <f t="shared" si="245"/>
        <v>0</v>
      </c>
      <c r="AG289" s="54">
        <f t="shared" si="245"/>
        <v>5.4545454545454541</v>
      </c>
      <c r="AH289" s="54">
        <f>IF(P289&lt;4,(60/COUNTIF(P281:P299,3)),0)</f>
        <v>0</v>
      </c>
      <c r="AI289" s="54">
        <f>IF(Q289&lt;3,(60/COUNTIF(Q281:Q299,2)),0)</f>
        <v>0</v>
      </c>
      <c r="AJ289" s="54">
        <f>IF(R289&lt;3,(60/COUNTIF(R281:R299,2)),0)</f>
        <v>0</v>
      </c>
      <c r="AK289" s="54">
        <f>IF(S289&lt;3,(60/COUNTIF(S281:S299,2)),0)</f>
        <v>0</v>
      </c>
      <c r="AL289" s="54">
        <f>IF(T289&lt;3,(60/COUNTIF(T281:T299,2)),0)</f>
        <v>0</v>
      </c>
      <c r="AM289" s="183">
        <f t="shared" si="217"/>
        <v>5.4545454545454541</v>
      </c>
      <c r="AN289" s="55" t="str">
        <f t="shared" si="218"/>
        <v>Joakim W</v>
      </c>
      <c r="AQ289"/>
    </row>
    <row r="290" spans="1:43">
      <c r="A290" s="17"/>
      <c r="B290" s="18" t="s">
        <v>63</v>
      </c>
      <c r="C290" s="22">
        <v>3</v>
      </c>
      <c r="D290" s="42">
        <v>3</v>
      </c>
      <c r="E290" s="42">
        <v>4</v>
      </c>
      <c r="F290" s="42">
        <v>4</v>
      </c>
      <c r="G290" s="42">
        <v>3</v>
      </c>
      <c r="H290" s="42">
        <v>2</v>
      </c>
      <c r="I290" s="42">
        <v>4</v>
      </c>
      <c r="J290" s="42">
        <v>4</v>
      </c>
      <c r="K290" s="42">
        <v>3</v>
      </c>
      <c r="L290" s="42">
        <v>2</v>
      </c>
      <c r="M290" s="42">
        <v>4</v>
      </c>
      <c r="N290" s="42">
        <v>3</v>
      </c>
      <c r="O290" s="42">
        <v>2</v>
      </c>
      <c r="P290" s="42">
        <v>4</v>
      </c>
      <c r="Q290" s="42">
        <v>3</v>
      </c>
      <c r="R290" s="42">
        <v>2</v>
      </c>
      <c r="S290" s="42">
        <v>4</v>
      </c>
      <c r="T290" s="67">
        <v>3</v>
      </c>
      <c r="U290" s="53">
        <f>IF(C290&lt;3,(60/COUNTIF(C281:C299,2)),0)</f>
        <v>0</v>
      </c>
      <c r="V290" s="54">
        <f>IF(D290&lt;3,(60/COUNTIF(D281:D299,2)),0)</f>
        <v>0</v>
      </c>
      <c r="W290" s="54">
        <f>IF(E290&lt;3,(60/COUNTIF(E281:E299,2)),0)</f>
        <v>0</v>
      </c>
      <c r="X290" s="54">
        <f>IF(F290&lt;4,(60/COUNTIF(F281:F299,3)),0)</f>
        <v>0</v>
      </c>
      <c r="Y290" s="54">
        <f t="shared" ref="Y290:AG290" si="246">IF(G290&lt;3,(60/COUNTIF(G281:G299,2)),0)</f>
        <v>0</v>
      </c>
      <c r="Z290" s="54">
        <f t="shared" si="246"/>
        <v>12</v>
      </c>
      <c r="AA290" s="54">
        <f t="shared" si="246"/>
        <v>0</v>
      </c>
      <c r="AB290" s="54">
        <f t="shared" si="246"/>
        <v>0</v>
      </c>
      <c r="AC290" s="54">
        <f t="shared" si="246"/>
        <v>0</v>
      </c>
      <c r="AD290" s="54">
        <f t="shared" si="246"/>
        <v>12</v>
      </c>
      <c r="AE290" s="54">
        <f t="shared" si="246"/>
        <v>0</v>
      </c>
      <c r="AF290" s="54">
        <f t="shared" si="246"/>
        <v>0</v>
      </c>
      <c r="AG290" s="54">
        <f t="shared" si="246"/>
        <v>5.4545454545454541</v>
      </c>
      <c r="AH290" s="54">
        <f>IF(P290&lt;4,(60/COUNTIF(P281:P299,3)),0)</f>
        <v>0</v>
      </c>
      <c r="AI290" s="54">
        <f>IF(Q290&lt;3,(60/COUNTIF(Q281:Q299,2)),0)</f>
        <v>0</v>
      </c>
      <c r="AJ290" s="54">
        <f>IF(R290&lt;3,(60/COUNTIF(R281:R299,2)),0)</f>
        <v>8.5714285714285712</v>
      </c>
      <c r="AK290" s="54">
        <f>IF(S290&lt;3,(60/COUNTIF(S281:S299,2)),0)</f>
        <v>0</v>
      </c>
      <c r="AL290" s="54">
        <f>IF(T290&lt;3,(60/COUNTIF(T281:T299,2)),0)</f>
        <v>0</v>
      </c>
      <c r="AM290" s="183">
        <f t="shared" si="217"/>
        <v>38.025974025974023</v>
      </c>
      <c r="AN290" s="55" t="str">
        <f t="shared" si="218"/>
        <v>Ken Tore</v>
      </c>
      <c r="AQ290"/>
    </row>
    <row r="291" spans="1:43">
      <c r="A291" s="17"/>
      <c r="B291" s="18" t="s">
        <v>25</v>
      </c>
      <c r="C291" s="22">
        <v>4</v>
      </c>
      <c r="D291" s="42">
        <v>4</v>
      </c>
      <c r="E291" s="42">
        <v>4</v>
      </c>
      <c r="F291" s="42">
        <v>5</v>
      </c>
      <c r="G291" s="42">
        <v>3</v>
      </c>
      <c r="H291" s="42">
        <v>4</v>
      </c>
      <c r="I291" s="42">
        <v>7</v>
      </c>
      <c r="J291" s="42">
        <v>3</v>
      </c>
      <c r="K291" s="42">
        <v>3</v>
      </c>
      <c r="L291" s="42">
        <v>4</v>
      </c>
      <c r="M291" s="42">
        <v>2</v>
      </c>
      <c r="N291" s="42">
        <v>3</v>
      </c>
      <c r="O291" s="42">
        <v>3</v>
      </c>
      <c r="P291" s="42">
        <v>5</v>
      </c>
      <c r="Q291" s="42">
        <v>2</v>
      </c>
      <c r="R291" s="42">
        <v>4</v>
      </c>
      <c r="S291" s="42">
        <v>3</v>
      </c>
      <c r="T291" s="67">
        <v>4</v>
      </c>
      <c r="U291" s="53">
        <f>IF(C291&lt;3,(60/COUNTIF(C281:C299,2)),0)</f>
        <v>0</v>
      </c>
      <c r="V291" s="54">
        <f>IF(D291&lt;3,(60/COUNTIF(D281:D299,2)),0)</f>
        <v>0</v>
      </c>
      <c r="W291" s="54">
        <f>IF(E291&lt;3,(60/COUNTIF(E281:E299,2)),0)</f>
        <v>0</v>
      </c>
      <c r="X291" s="54">
        <f>IF(F291&lt;4,(60/COUNTIF(F281:F299,3)),0)</f>
        <v>0</v>
      </c>
      <c r="Y291" s="54">
        <f t="shared" ref="Y291:AG291" si="247">IF(G291&lt;3,(60/COUNTIF(G281:G299,2)),0)</f>
        <v>0</v>
      </c>
      <c r="Z291" s="54">
        <f t="shared" si="247"/>
        <v>0</v>
      </c>
      <c r="AA291" s="54">
        <f t="shared" si="247"/>
        <v>0</v>
      </c>
      <c r="AB291" s="54">
        <f t="shared" si="247"/>
        <v>0</v>
      </c>
      <c r="AC291" s="54">
        <f t="shared" si="247"/>
        <v>0</v>
      </c>
      <c r="AD291" s="54">
        <f t="shared" si="247"/>
        <v>0</v>
      </c>
      <c r="AE291" s="54">
        <f t="shared" si="247"/>
        <v>7.5</v>
      </c>
      <c r="AF291" s="54">
        <f t="shared" si="247"/>
        <v>0</v>
      </c>
      <c r="AG291" s="54">
        <f t="shared" si="247"/>
        <v>0</v>
      </c>
      <c r="AH291" s="54">
        <f>IF(P291&lt;4,(60/COUNTIF(P281:P299,3)),0)</f>
        <v>0</v>
      </c>
      <c r="AI291" s="54">
        <f>IF(Q291&lt;3,(60/COUNTIF(Q281:Q299,2)),0)</f>
        <v>15</v>
      </c>
      <c r="AJ291" s="54">
        <f>IF(R291&lt;3,(60/COUNTIF(R281:R299,2)),0)</f>
        <v>0</v>
      </c>
      <c r="AK291" s="54">
        <f>IF(S291&lt;3,(60/COUNTIF(S281:S299,2)),0)</f>
        <v>0</v>
      </c>
      <c r="AL291" s="54">
        <f>IF(T291&lt;3,(60/COUNTIF(T281:T299,2)),0)</f>
        <v>0</v>
      </c>
      <c r="AM291" s="183">
        <f t="shared" si="217"/>
        <v>22.5</v>
      </c>
      <c r="AN291" s="55" t="str">
        <f t="shared" si="218"/>
        <v>Kristoffer S</v>
      </c>
      <c r="AQ291"/>
    </row>
    <row r="292" spans="1:43">
      <c r="A292" s="17"/>
      <c r="B292" s="18" t="s">
        <v>62</v>
      </c>
      <c r="C292" s="22">
        <v>3</v>
      </c>
      <c r="D292" s="42">
        <v>3</v>
      </c>
      <c r="E292" s="42">
        <v>5</v>
      </c>
      <c r="F292" s="42">
        <v>5</v>
      </c>
      <c r="G292" s="42">
        <v>4</v>
      </c>
      <c r="H292" s="42">
        <v>3</v>
      </c>
      <c r="I292" s="42">
        <v>4</v>
      </c>
      <c r="J292" s="42">
        <v>4</v>
      </c>
      <c r="K292" s="42">
        <v>3</v>
      </c>
      <c r="L292" s="42">
        <v>3</v>
      </c>
      <c r="M292" s="42">
        <v>2</v>
      </c>
      <c r="N292" s="42">
        <v>3</v>
      </c>
      <c r="O292" s="42">
        <v>2</v>
      </c>
      <c r="P292" s="42">
        <v>3</v>
      </c>
      <c r="Q292" s="42">
        <v>3</v>
      </c>
      <c r="R292" s="42">
        <v>2</v>
      </c>
      <c r="S292" s="42">
        <v>2</v>
      </c>
      <c r="T292" s="67">
        <v>3</v>
      </c>
      <c r="U292" s="53">
        <f>IF(C292&lt;3,(60/COUNTIF(C281:C299,2)),0)</f>
        <v>0</v>
      </c>
      <c r="V292" s="54">
        <f>IF(D292&lt;3,(60/COUNTIF(D281:D299,2)),0)</f>
        <v>0</v>
      </c>
      <c r="W292" s="54">
        <f>IF(E292&lt;3,(60/COUNTIF(E281:E299,2)),0)</f>
        <v>0</v>
      </c>
      <c r="X292" s="54">
        <f>IF(F292&lt;4,(60/COUNTIF(F281:F299,3)),0)</f>
        <v>0</v>
      </c>
      <c r="Y292" s="54">
        <f t="shared" ref="Y292:AG292" si="248">IF(G292&lt;3,(60/COUNTIF(G281:G299,2)),0)</f>
        <v>0</v>
      </c>
      <c r="Z292" s="54">
        <f t="shared" si="248"/>
        <v>0</v>
      </c>
      <c r="AA292" s="54">
        <f t="shared" si="248"/>
        <v>0</v>
      </c>
      <c r="AB292" s="54">
        <f t="shared" si="248"/>
        <v>0</v>
      </c>
      <c r="AC292" s="54">
        <f t="shared" si="248"/>
        <v>0</v>
      </c>
      <c r="AD292" s="54">
        <f t="shared" si="248"/>
        <v>0</v>
      </c>
      <c r="AE292" s="54">
        <f t="shared" si="248"/>
        <v>7.5</v>
      </c>
      <c r="AF292" s="54">
        <f t="shared" si="248"/>
        <v>0</v>
      </c>
      <c r="AG292" s="54">
        <f t="shared" si="248"/>
        <v>5.4545454545454541</v>
      </c>
      <c r="AH292" s="54">
        <f>IF(P292&lt;4,(60/COUNTIF(P281:P299,3)),0)</f>
        <v>10</v>
      </c>
      <c r="AI292" s="54">
        <f>IF(Q292&lt;3,(60/COUNTIF(Q281:Q299,2)),0)</f>
        <v>0</v>
      </c>
      <c r="AJ292" s="54">
        <f>IF(R292&lt;3,(60/COUNTIF(R281:R299,2)),0)</f>
        <v>8.5714285714285712</v>
      </c>
      <c r="AK292" s="54">
        <f>IF(S292&lt;3,(60/COUNTIF(S281:S299,2)),0)</f>
        <v>15</v>
      </c>
      <c r="AL292" s="54">
        <f>IF(T292&lt;3,(60/COUNTIF(T281:T299,2)),0)</f>
        <v>0</v>
      </c>
      <c r="AM292" s="183">
        <f t="shared" si="217"/>
        <v>46.525974025974023</v>
      </c>
      <c r="AN292" s="55" t="str">
        <f t="shared" si="218"/>
        <v>Lars Rønningen</v>
      </c>
      <c r="AQ292"/>
    </row>
    <row r="293" spans="1:43">
      <c r="A293" s="17"/>
      <c r="B293" s="18" t="s">
        <v>24</v>
      </c>
      <c r="C293" s="22">
        <v>3</v>
      </c>
      <c r="D293" s="42">
        <v>2</v>
      </c>
      <c r="E293" s="42">
        <v>4</v>
      </c>
      <c r="F293" s="42">
        <v>4</v>
      </c>
      <c r="G293" s="42">
        <v>3</v>
      </c>
      <c r="H293" s="42">
        <v>2</v>
      </c>
      <c r="I293" s="42">
        <v>5</v>
      </c>
      <c r="J293" s="42">
        <v>4</v>
      </c>
      <c r="K293" s="42">
        <v>4</v>
      </c>
      <c r="L293" s="42">
        <v>3</v>
      </c>
      <c r="M293" s="42">
        <v>3</v>
      </c>
      <c r="N293" s="42">
        <v>3</v>
      </c>
      <c r="O293" s="42">
        <v>2</v>
      </c>
      <c r="P293" s="42">
        <v>3</v>
      </c>
      <c r="Q293" s="42">
        <v>2</v>
      </c>
      <c r="R293" s="42">
        <v>3</v>
      </c>
      <c r="S293" s="42">
        <v>3</v>
      </c>
      <c r="T293" s="67">
        <v>2</v>
      </c>
      <c r="U293" s="53">
        <f>IF(C293&lt;3,(60/COUNTIF(C281:C299,2)),0)</f>
        <v>0</v>
      </c>
      <c r="V293" s="54">
        <f>IF(D293&lt;3,(60/COUNTIF(D281:D299,2)),0)</f>
        <v>20</v>
      </c>
      <c r="W293" s="54">
        <f>IF(E293&lt;3,(60/COUNTIF(E281:E299,2)),0)</f>
        <v>0</v>
      </c>
      <c r="X293" s="54">
        <f>IF(F293&lt;4,(60/COUNTIF(F281:F299,3)),0)</f>
        <v>0</v>
      </c>
      <c r="Y293" s="54">
        <f t="shared" ref="Y293:AG293" si="249">IF(G293&lt;3,(60/COUNTIF(G281:G299,2)),0)</f>
        <v>0</v>
      </c>
      <c r="Z293" s="54">
        <f t="shared" si="249"/>
        <v>12</v>
      </c>
      <c r="AA293" s="54">
        <f t="shared" si="249"/>
        <v>0</v>
      </c>
      <c r="AB293" s="54">
        <f t="shared" si="249"/>
        <v>0</v>
      </c>
      <c r="AC293" s="54">
        <f t="shared" si="249"/>
        <v>0</v>
      </c>
      <c r="AD293" s="54">
        <f t="shared" si="249"/>
        <v>0</v>
      </c>
      <c r="AE293" s="54">
        <f t="shared" si="249"/>
        <v>0</v>
      </c>
      <c r="AF293" s="54">
        <f t="shared" si="249"/>
        <v>0</v>
      </c>
      <c r="AG293" s="54">
        <f t="shared" si="249"/>
        <v>5.4545454545454541</v>
      </c>
      <c r="AH293" s="54">
        <f>IF(P293&lt;4,(60/COUNTIF(P281:P299,3)),0)</f>
        <v>10</v>
      </c>
      <c r="AI293" s="54">
        <f>IF(Q293&lt;3,(60/COUNTIF(Q281:Q299,2)),0)</f>
        <v>15</v>
      </c>
      <c r="AJ293" s="54">
        <f>IF(R293&lt;3,(60/COUNTIF(R281:R299,2)),0)</f>
        <v>0</v>
      </c>
      <c r="AK293" s="54">
        <f>IF(S293&lt;3,(60/COUNTIF(S281:S299,2)),0)</f>
        <v>0</v>
      </c>
      <c r="AL293" s="54">
        <f>IF(T293&lt;3,(60/COUNTIF(T281:T299,2)),0)</f>
        <v>15</v>
      </c>
      <c r="AM293" s="183">
        <f t="shared" si="217"/>
        <v>77.454545454545453</v>
      </c>
      <c r="AN293" s="55" t="str">
        <f t="shared" si="218"/>
        <v>Martin N</v>
      </c>
      <c r="AQ293"/>
    </row>
    <row r="294" spans="1:43">
      <c r="A294" s="17"/>
      <c r="B294" s="18" t="s">
        <v>9</v>
      </c>
      <c r="C294" s="22">
        <v>3</v>
      </c>
      <c r="D294" s="42">
        <v>3</v>
      </c>
      <c r="E294" s="42">
        <v>5</v>
      </c>
      <c r="F294" s="42">
        <v>4</v>
      </c>
      <c r="G294" s="42">
        <v>3</v>
      </c>
      <c r="H294" s="42">
        <v>3</v>
      </c>
      <c r="I294" s="42">
        <v>3</v>
      </c>
      <c r="J294" s="42">
        <v>3</v>
      </c>
      <c r="K294" s="42">
        <v>4</v>
      </c>
      <c r="L294" s="42">
        <v>3</v>
      </c>
      <c r="M294" s="42">
        <v>2</v>
      </c>
      <c r="N294" s="42">
        <v>2</v>
      </c>
      <c r="O294" s="42">
        <v>3</v>
      </c>
      <c r="P294" s="42">
        <v>4</v>
      </c>
      <c r="Q294" s="42">
        <v>3</v>
      </c>
      <c r="R294" s="42">
        <v>2</v>
      </c>
      <c r="S294" s="42">
        <v>3</v>
      </c>
      <c r="T294" s="67">
        <v>3</v>
      </c>
      <c r="U294" s="53">
        <f>IF(C294&lt;3,(60/COUNTIF(C281:C299,2)),0)</f>
        <v>0</v>
      </c>
      <c r="V294" s="54">
        <f>IF(D294&lt;3,(60/COUNTIF(D281:D299,2)),0)</f>
        <v>0</v>
      </c>
      <c r="W294" s="54">
        <f>IF(E294&lt;3,(60/COUNTIF(E281:E299,2)),0)</f>
        <v>0</v>
      </c>
      <c r="X294" s="54">
        <f>IF(F294&lt;4,(60/COUNTIF(F281:F299,3)),0)</f>
        <v>0</v>
      </c>
      <c r="Y294" s="54">
        <f t="shared" ref="Y294:AG294" si="250">IF(G294&lt;3,(60/COUNTIF(G281:G299,2)),0)</f>
        <v>0</v>
      </c>
      <c r="Z294" s="54">
        <f t="shared" si="250"/>
        <v>0</v>
      </c>
      <c r="AA294" s="54">
        <f t="shared" si="250"/>
        <v>0</v>
      </c>
      <c r="AB294" s="54">
        <f t="shared" si="250"/>
        <v>0</v>
      </c>
      <c r="AC294" s="54">
        <f t="shared" si="250"/>
        <v>0</v>
      </c>
      <c r="AD294" s="54">
        <f t="shared" si="250"/>
        <v>0</v>
      </c>
      <c r="AE294" s="54">
        <f t="shared" si="250"/>
        <v>7.5</v>
      </c>
      <c r="AF294" s="54">
        <f t="shared" si="250"/>
        <v>12</v>
      </c>
      <c r="AG294" s="54">
        <f t="shared" si="250"/>
        <v>0</v>
      </c>
      <c r="AH294" s="54">
        <f>IF(P294&lt;4,(60/COUNTIF(P281:P299,3)),0)</f>
        <v>0</v>
      </c>
      <c r="AI294" s="54">
        <f>IF(Q294&lt;3,(60/COUNTIF(Q281:Q299,2)),0)</f>
        <v>0</v>
      </c>
      <c r="AJ294" s="54">
        <f>IF(R294&lt;3,(60/COUNTIF(R281:R299,2)),0)</f>
        <v>8.5714285714285712</v>
      </c>
      <c r="AK294" s="54">
        <f>IF(S294&lt;3,(60/COUNTIF(S281:S299,2)),0)</f>
        <v>0</v>
      </c>
      <c r="AL294" s="54">
        <f>IF(T294&lt;3,(60/COUNTIF(T281:T299,2)),0)</f>
        <v>0</v>
      </c>
      <c r="AM294" s="183">
        <f t="shared" si="217"/>
        <v>28.071428571428569</v>
      </c>
      <c r="AN294" s="55" t="str">
        <f t="shared" si="218"/>
        <v>Morten I</v>
      </c>
      <c r="AQ294"/>
    </row>
    <row r="295" spans="1:43">
      <c r="A295" s="17"/>
      <c r="B295" s="18" t="s">
        <v>4</v>
      </c>
      <c r="C295" s="22">
        <v>3</v>
      </c>
      <c r="D295" s="42">
        <v>3</v>
      </c>
      <c r="E295" s="42">
        <v>4</v>
      </c>
      <c r="F295" s="42">
        <v>4</v>
      </c>
      <c r="G295" s="42">
        <v>3</v>
      </c>
      <c r="H295" s="42">
        <v>3</v>
      </c>
      <c r="I295" s="42">
        <v>3</v>
      </c>
      <c r="J295" s="42">
        <v>3</v>
      </c>
      <c r="K295" s="42">
        <v>3</v>
      </c>
      <c r="L295" s="42">
        <v>2</v>
      </c>
      <c r="M295" s="42">
        <v>2</v>
      </c>
      <c r="N295" s="42">
        <v>2</v>
      </c>
      <c r="O295" s="42">
        <v>2</v>
      </c>
      <c r="P295" s="42">
        <v>4</v>
      </c>
      <c r="Q295" s="42">
        <v>2</v>
      </c>
      <c r="R295" s="42">
        <v>3</v>
      </c>
      <c r="S295" s="42">
        <v>3</v>
      </c>
      <c r="T295" s="67">
        <v>3</v>
      </c>
      <c r="U295" s="53">
        <f>IF(C295&lt;3,(60/COUNTIF(C281:C299,2)),0)</f>
        <v>0</v>
      </c>
      <c r="V295" s="54">
        <f>IF(D295&lt;3,(60/COUNTIF(D281:D299,2)),0)</f>
        <v>0</v>
      </c>
      <c r="W295" s="54">
        <f>IF(E295&lt;3,(60/COUNTIF(E281:E299,2)),0)</f>
        <v>0</v>
      </c>
      <c r="X295" s="54">
        <f>IF(F295&lt;4,(60/COUNTIF(F281:F299,3)),0)</f>
        <v>0</v>
      </c>
      <c r="Y295" s="54">
        <f t="shared" ref="Y295:AG295" si="251">IF(G295&lt;3,(60/COUNTIF(G281:G299,2)),0)</f>
        <v>0</v>
      </c>
      <c r="Z295" s="54">
        <f t="shared" si="251"/>
        <v>0</v>
      </c>
      <c r="AA295" s="54">
        <f t="shared" si="251"/>
        <v>0</v>
      </c>
      <c r="AB295" s="54">
        <f t="shared" si="251"/>
        <v>0</v>
      </c>
      <c r="AC295" s="54">
        <f t="shared" si="251"/>
        <v>0</v>
      </c>
      <c r="AD295" s="54">
        <f t="shared" si="251"/>
        <v>12</v>
      </c>
      <c r="AE295" s="54">
        <f t="shared" si="251"/>
        <v>7.5</v>
      </c>
      <c r="AF295" s="54">
        <f t="shared" si="251"/>
        <v>12</v>
      </c>
      <c r="AG295" s="54">
        <f t="shared" si="251"/>
        <v>5.4545454545454541</v>
      </c>
      <c r="AH295" s="54">
        <f>IF(P295&lt;4,(60/COUNTIF(P281:P299,3)),0)</f>
        <v>0</v>
      </c>
      <c r="AI295" s="54">
        <f>IF(Q295&lt;3,(60/COUNTIF(Q281:Q299,2)),0)</f>
        <v>15</v>
      </c>
      <c r="AJ295" s="54">
        <f>IF(R295&lt;3,(60/COUNTIF(R281:R299,2)),0)</f>
        <v>0</v>
      </c>
      <c r="AK295" s="54">
        <f>IF(S295&lt;3,(60/COUNTIF(S281:S299,2)),0)</f>
        <v>0</v>
      </c>
      <c r="AL295" s="54">
        <f>IF(T295&lt;3,(60/COUNTIF(T281:T299,2)),0)</f>
        <v>0</v>
      </c>
      <c r="AM295" s="183">
        <f t="shared" si="217"/>
        <v>51.954545454545453</v>
      </c>
      <c r="AN295" s="55" t="str">
        <f t="shared" si="218"/>
        <v>Stian W</v>
      </c>
      <c r="AQ295"/>
    </row>
    <row r="296" spans="1:43">
      <c r="A296" s="17"/>
      <c r="B296" s="18" t="s">
        <v>22</v>
      </c>
      <c r="C296" s="22">
        <v>3</v>
      </c>
      <c r="D296" s="42">
        <v>3</v>
      </c>
      <c r="E296" s="42">
        <v>4</v>
      </c>
      <c r="F296" s="42">
        <v>3</v>
      </c>
      <c r="G296" s="42">
        <v>3</v>
      </c>
      <c r="H296" s="42">
        <v>2</v>
      </c>
      <c r="I296" s="42">
        <v>4</v>
      </c>
      <c r="J296" s="42">
        <v>3</v>
      </c>
      <c r="K296" s="42">
        <v>3</v>
      </c>
      <c r="L296" s="42">
        <v>2</v>
      </c>
      <c r="M296" s="42">
        <v>4</v>
      </c>
      <c r="N296" s="42">
        <v>2</v>
      </c>
      <c r="O296" s="42">
        <v>3</v>
      </c>
      <c r="P296" s="42">
        <v>3</v>
      </c>
      <c r="Q296" s="42">
        <v>3</v>
      </c>
      <c r="R296" s="42">
        <v>2</v>
      </c>
      <c r="S296" s="42">
        <v>3</v>
      </c>
      <c r="T296" s="67">
        <v>2</v>
      </c>
      <c r="U296" s="53">
        <f>IF(C296&lt;3,(60/COUNTIF(C281:C299,2)),0)</f>
        <v>0</v>
      </c>
      <c r="V296" s="54">
        <f>IF(D296&lt;3,(60/COUNTIF(D281:D299,2)),0)</f>
        <v>0</v>
      </c>
      <c r="W296" s="54">
        <f>IF(E296&lt;3,(60/COUNTIF(E281:E299,2)),0)</f>
        <v>0</v>
      </c>
      <c r="X296" s="54">
        <f>IF(F296&lt;4,(60/COUNTIF(F281:F299,3)),0)</f>
        <v>30</v>
      </c>
      <c r="Y296" s="54">
        <f t="shared" ref="Y296:AG296" si="252">IF(G296&lt;3,(60/COUNTIF(G281:G299,2)),0)</f>
        <v>0</v>
      </c>
      <c r="Z296" s="54">
        <f t="shared" si="252"/>
        <v>12</v>
      </c>
      <c r="AA296" s="54">
        <f t="shared" si="252"/>
        <v>0</v>
      </c>
      <c r="AB296" s="54">
        <f t="shared" si="252"/>
        <v>0</v>
      </c>
      <c r="AC296" s="54">
        <f t="shared" si="252"/>
        <v>0</v>
      </c>
      <c r="AD296" s="54">
        <f t="shared" si="252"/>
        <v>12</v>
      </c>
      <c r="AE296" s="54">
        <f t="shared" si="252"/>
        <v>0</v>
      </c>
      <c r="AF296" s="54">
        <f t="shared" si="252"/>
        <v>12</v>
      </c>
      <c r="AG296" s="54">
        <f t="shared" si="252"/>
        <v>0</v>
      </c>
      <c r="AH296" s="54">
        <f>IF(P296&lt;4,(60/COUNTIF(P281:P299,3)),0)</f>
        <v>10</v>
      </c>
      <c r="AI296" s="54">
        <f>IF(Q296&lt;3,(60/COUNTIF(Q281:Q299,2)),0)</f>
        <v>0</v>
      </c>
      <c r="AJ296" s="54">
        <f>IF(R296&lt;3,(60/COUNTIF(R281:R299,2)),0)</f>
        <v>8.5714285714285712</v>
      </c>
      <c r="AK296" s="54">
        <f>IF(S296&lt;3,(60/COUNTIF(S281:S299,2)),0)</f>
        <v>0</v>
      </c>
      <c r="AL296" s="54">
        <f>IF(T296&lt;3,(60/COUNTIF(T281:T299,2)),0)</f>
        <v>15</v>
      </c>
      <c r="AM296" s="183">
        <f t="shared" si="217"/>
        <v>99.571428571428569</v>
      </c>
      <c r="AN296" s="55" t="str">
        <f t="shared" si="218"/>
        <v>Vegar L</v>
      </c>
      <c r="AQ296"/>
    </row>
    <row r="297" spans="1:43">
      <c r="A297" s="17"/>
      <c r="B297" s="18" t="s">
        <v>29</v>
      </c>
      <c r="C297" s="22">
        <v>3</v>
      </c>
      <c r="D297" s="42">
        <v>2</v>
      </c>
      <c r="E297" s="42">
        <v>4</v>
      </c>
      <c r="F297" s="42">
        <v>4</v>
      </c>
      <c r="G297" s="42">
        <v>4</v>
      </c>
      <c r="H297" s="42">
        <v>3</v>
      </c>
      <c r="I297" s="42">
        <v>4</v>
      </c>
      <c r="J297" s="42">
        <v>5</v>
      </c>
      <c r="K297" s="42">
        <v>3</v>
      </c>
      <c r="L297" s="42">
        <v>3</v>
      </c>
      <c r="M297" s="42">
        <v>2</v>
      </c>
      <c r="N297" s="42">
        <v>2</v>
      </c>
      <c r="O297" s="42">
        <v>2</v>
      </c>
      <c r="P297" s="42">
        <v>4</v>
      </c>
      <c r="Q297" s="42">
        <v>3</v>
      </c>
      <c r="R297" s="42">
        <v>3</v>
      </c>
      <c r="S297" s="42">
        <v>2</v>
      </c>
      <c r="T297" s="67">
        <v>3</v>
      </c>
      <c r="U297" s="53">
        <f>IF(C297&lt;3,(60/COUNTIF(C281:C299,2)),0)</f>
        <v>0</v>
      </c>
      <c r="V297" s="54">
        <f>IF(D297&lt;3,(60/COUNTIF(D281:D299,2)),0)</f>
        <v>20</v>
      </c>
      <c r="W297" s="54">
        <f>IF(E297&lt;3,(60/COUNTIF(E281:E299,2)),0)</f>
        <v>0</v>
      </c>
      <c r="X297" s="54">
        <f>IF(F297&lt;4,(60/COUNTIF(F281:F299,3)),0)</f>
        <v>0</v>
      </c>
      <c r="Y297" s="54">
        <f t="shared" ref="Y297:AG297" si="253">IF(G297&lt;3,(60/COUNTIF(G281:G299,2)),0)</f>
        <v>0</v>
      </c>
      <c r="Z297" s="54">
        <f t="shared" si="253"/>
        <v>0</v>
      </c>
      <c r="AA297" s="54">
        <f t="shared" si="253"/>
        <v>0</v>
      </c>
      <c r="AB297" s="54">
        <f t="shared" si="253"/>
        <v>0</v>
      </c>
      <c r="AC297" s="54">
        <f t="shared" si="253"/>
        <v>0</v>
      </c>
      <c r="AD297" s="54">
        <f t="shared" si="253"/>
        <v>0</v>
      </c>
      <c r="AE297" s="54">
        <f t="shared" si="253"/>
        <v>7.5</v>
      </c>
      <c r="AF297" s="54">
        <f t="shared" si="253"/>
        <v>12</v>
      </c>
      <c r="AG297" s="54">
        <f t="shared" si="253"/>
        <v>5.4545454545454541</v>
      </c>
      <c r="AH297" s="54">
        <f>IF(P297&lt;4,(60/COUNTIF(P281:P299,3)),0)</f>
        <v>0</v>
      </c>
      <c r="AI297" s="54">
        <f>IF(Q297&lt;3,(60/COUNTIF(Q281:Q299,2)),0)</f>
        <v>0</v>
      </c>
      <c r="AJ297" s="54">
        <f>IF(R297&lt;3,(60/COUNTIF(R281:R299,2)),0)</f>
        <v>0</v>
      </c>
      <c r="AK297" s="54">
        <f>IF(S297&lt;3,(60/COUNTIF(S281:S299,2)),0)</f>
        <v>15</v>
      </c>
      <c r="AL297" s="54">
        <f>IF(T297&lt;3,(60/COUNTIF(T281:T299,2)),0)</f>
        <v>0</v>
      </c>
      <c r="AM297" s="183">
        <f t="shared" si="217"/>
        <v>59.954545454545453</v>
      </c>
      <c r="AN297" s="55" t="str">
        <f t="shared" si="218"/>
        <v>Yuri Z</v>
      </c>
      <c r="AQ297"/>
    </row>
    <row r="298" spans="1:43">
      <c r="A298" s="17"/>
      <c r="B298" s="18" t="s">
        <v>65</v>
      </c>
      <c r="C298" s="22">
        <v>4</v>
      </c>
      <c r="D298" s="42">
        <v>5</v>
      </c>
      <c r="E298" s="42">
        <v>4</v>
      </c>
      <c r="F298" s="42">
        <v>4</v>
      </c>
      <c r="G298" s="42">
        <v>3</v>
      </c>
      <c r="H298" s="42">
        <v>3</v>
      </c>
      <c r="I298" s="42">
        <v>6</v>
      </c>
      <c r="J298" s="42">
        <v>3</v>
      </c>
      <c r="K298" s="42">
        <v>3</v>
      </c>
      <c r="L298" s="42">
        <v>3</v>
      </c>
      <c r="M298" s="42">
        <v>3</v>
      </c>
      <c r="N298" s="42">
        <v>3</v>
      </c>
      <c r="O298" s="42">
        <v>2</v>
      </c>
      <c r="P298" s="42">
        <v>4</v>
      </c>
      <c r="Q298" s="42">
        <v>4</v>
      </c>
      <c r="R298" s="42">
        <v>3</v>
      </c>
      <c r="S298" s="42">
        <v>3</v>
      </c>
      <c r="T298" s="67">
        <v>4</v>
      </c>
      <c r="U298" s="53">
        <f>IF(C298&lt;3,(60/COUNTIF(C281:C299,2)),0)</f>
        <v>0</v>
      </c>
      <c r="V298" s="54">
        <f>IF(D298&lt;3,(60/COUNTIF(D281:D299,2)),0)</f>
        <v>0</v>
      </c>
      <c r="W298" s="54">
        <f>IF(E298&lt;3,(60/COUNTIF(E281:E299,2)),0)</f>
        <v>0</v>
      </c>
      <c r="X298" s="54">
        <f>IF(F298&lt;4,(60/COUNTIF(F281:F299,3)),0)</f>
        <v>0</v>
      </c>
      <c r="Y298" s="54">
        <f t="shared" ref="Y298:AG298" si="254">IF(G298&lt;3,(60/COUNTIF(G281:G299,2)),0)</f>
        <v>0</v>
      </c>
      <c r="Z298" s="54">
        <f t="shared" si="254"/>
        <v>0</v>
      </c>
      <c r="AA298" s="54">
        <f t="shared" si="254"/>
        <v>0</v>
      </c>
      <c r="AB298" s="54">
        <f t="shared" si="254"/>
        <v>0</v>
      </c>
      <c r="AC298" s="54">
        <f t="shared" si="254"/>
        <v>0</v>
      </c>
      <c r="AD298" s="54">
        <f t="shared" si="254"/>
        <v>0</v>
      </c>
      <c r="AE298" s="54">
        <f t="shared" si="254"/>
        <v>0</v>
      </c>
      <c r="AF298" s="54">
        <f t="shared" si="254"/>
        <v>0</v>
      </c>
      <c r="AG298" s="54">
        <f t="shared" si="254"/>
        <v>5.4545454545454541</v>
      </c>
      <c r="AH298" s="54">
        <f>IF(P298&lt;4,(60/COUNTIF(P281:P299,3)),0)</f>
        <v>0</v>
      </c>
      <c r="AI298" s="54">
        <f>IF(Q298&lt;3,(60/COUNTIF(Q281:Q299,2)),0)</f>
        <v>0</v>
      </c>
      <c r="AJ298" s="54">
        <f>IF(R298&lt;3,(60/COUNTIF(R281:R299,2)),0)</f>
        <v>0</v>
      </c>
      <c r="AK298" s="54">
        <f>IF(S298&lt;3,(60/COUNTIF(S281:S299,2)),0)</f>
        <v>0</v>
      </c>
      <c r="AL298" s="54">
        <f>IF(T298&lt;3,(60/COUNTIF(T281:T299,2)),0)</f>
        <v>0</v>
      </c>
      <c r="AM298" s="183">
        <f t="shared" si="217"/>
        <v>5.4545454545454541</v>
      </c>
      <c r="AN298" s="55" t="str">
        <f t="shared" si="218"/>
        <v>Øystein R</v>
      </c>
      <c r="AQ298"/>
    </row>
    <row r="299" spans="1:43">
      <c r="A299" s="17"/>
      <c r="B299" s="18" t="s">
        <v>68</v>
      </c>
      <c r="C299" s="22">
        <v>6</v>
      </c>
      <c r="D299" s="42">
        <v>4</v>
      </c>
      <c r="E299" s="42">
        <v>6</v>
      </c>
      <c r="F299" s="42">
        <v>9</v>
      </c>
      <c r="G299" s="42">
        <v>6</v>
      </c>
      <c r="H299" s="42">
        <v>5</v>
      </c>
      <c r="I299" s="42">
        <v>7</v>
      </c>
      <c r="J299" s="42">
        <v>5</v>
      </c>
      <c r="K299" s="42">
        <v>6</v>
      </c>
      <c r="L299" s="42">
        <v>8</v>
      </c>
      <c r="M299" s="42">
        <v>5</v>
      </c>
      <c r="N299" s="42">
        <v>4</v>
      </c>
      <c r="O299" s="42">
        <v>4</v>
      </c>
      <c r="P299" s="42">
        <v>6</v>
      </c>
      <c r="Q299" s="42">
        <v>6</v>
      </c>
      <c r="R299" s="42">
        <v>5</v>
      </c>
      <c r="S299" s="42">
        <v>4</v>
      </c>
      <c r="T299" s="67">
        <v>7</v>
      </c>
      <c r="U299" s="56">
        <f>IF(C299&lt;3,(60/COUNTIF(C281:C299,2)),0)</f>
        <v>0</v>
      </c>
      <c r="V299" s="57">
        <f>IF(D299&lt;3,(60/COUNTIF(D281:D299,2)),0)</f>
        <v>0</v>
      </c>
      <c r="W299" s="57">
        <f>IF(E299&lt;3,(60/COUNTIF(E281:E299,2)),0)</f>
        <v>0</v>
      </c>
      <c r="X299" s="57">
        <f>IF(F299&lt;4,(60/COUNTIF(F281:F299,3)),0)</f>
        <v>0</v>
      </c>
      <c r="Y299" s="57">
        <f t="shared" ref="Y299:AG299" si="255">IF(G299&lt;3,(60/COUNTIF(G281:G299,2)),0)</f>
        <v>0</v>
      </c>
      <c r="Z299" s="57">
        <f t="shared" si="255"/>
        <v>0</v>
      </c>
      <c r="AA299" s="57">
        <f t="shared" si="255"/>
        <v>0</v>
      </c>
      <c r="AB299" s="57">
        <f t="shared" si="255"/>
        <v>0</v>
      </c>
      <c r="AC299" s="57">
        <f t="shared" si="255"/>
        <v>0</v>
      </c>
      <c r="AD299" s="57">
        <f t="shared" si="255"/>
        <v>0</v>
      </c>
      <c r="AE299" s="57">
        <f t="shared" si="255"/>
        <v>0</v>
      </c>
      <c r="AF299" s="57">
        <f t="shared" si="255"/>
        <v>0</v>
      </c>
      <c r="AG299" s="57">
        <f t="shared" si="255"/>
        <v>0</v>
      </c>
      <c r="AH299" s="57">
        <f>IF(P299&lt;4,(60/COUNTIF(P281:P299,3)),0)</f>
        <v>0</v>
      </c>
      <c r="AI299" s="57">
        <f>IF(Q299&lt;3,(60/COUNTIF(Q281:Q299,2)),0)</f>
        <v>0</v>
      </c>
      <c r="AJ299" s="57">
        <f>IF(R299&lt;3,(60/COUNTIF(R281:R299,2)),0)</f>
        <v>0</v>
      </c>
      <c r="AK299" s="57">
        <f>IF(S299&lt;3,(60/COUNTIF(S281:S299,2)),0)</f>
        <v>0</v>
      </c>
      <c r="AL299" s="57">
        <f>IF(T299&lt;3,(60/COUNTIF(T281:T299,2)),0)</f>
        <v>0</v>
      </c>
      <c r="AM299" s="184">
        <f t="shared" si="217"/>
        <v>0</v>
      </c>
      <c r="AN299" s="58" t="str">
        <f t="shared" si="218"/>
        <v>Åsmund T</v>
      </c>
      <c r="AQ299"/>
    </row>
    <row r="300" spans="1:43">
      <c r="A300" s="39">
        <v>40009</v>
      </c>
      <c r="B300" s="15" t="s">
        <v>37</v>
      </c>
      <c r="C300" s="20">
        <v>3</v>
      </c>
      <c r="D300" s="41">
        <v>4</v>
      </c>
      <c r="E300" s="41">
        <v>5</v>
      </c>
      <c r="F300" s="41">
        <v>4</v>
      </c>
      <c r="G300" s="41">
        <v>3</v>
      </c>
      <c r="H300" s="41">
        <v>4</v>
      </c>
      <c r="I300" s="41">
        <v>3</v>
      </c>
      <c r="J300" s="41">
        <v>4</v>
      </c>
      <c r="K300" s="41">
        <v>4</v>
      </c>
      <c r="L300" s="41">
        <v>3</v>
      </c>
      <c r="M300" s="41">
        <v>2</v>
      </c>
      <c r="N300" s="41">
        <v>2</v>
      </c>
      <c r="O300" s="41">
        <v>3</v>
      </c>
      <c r="P300" s="41">
        <v>3</v>
      </c>
      <c r="Q300" s="41">
        <v>2</v>
      </c>
      <c r="R300" s="41">
        <v>3</v>
      </c>
      <c r="S300" s="41">
        <v>2</v>
      </c>
      <c r="T300" s="66">
        <v>4</v>
      </c>
      <c r="U300" s="50">
        <f>IF(C300&lt;3,(60/COUNTIF(C300:C313,2)),0)</f>
        <v>0</v>
      </c>
      <c r="V300" s="51">
        <f>IF(D300&lt;3,(60/COUNTIF(D300:D313,2)),0)</f>
        <v>0</v>
      </c>
      <c r="W300" s="51">
        <f>IF(E300&lt;3,(60/COUNTIF(E300:E313,2)),0)</f>
        <v>0</v>
      </c>
      <c r="X300" s="51">
        <f>IF(F300&lt;4,(60/COUNTIF(F300:F313,3)),0)</f>
        <v>0</v>
      </c>
      <c r="Y300" s="51">
        <f t="shared" ref="Y300:AG300" si="256">IF(G300&lt;3,(60/COUNTIF(G300:G313,2)),0)</f>
        <v>0</v>
      </c>
      <c r="Z300" s="51">
        <f t="shared" si="256"/>
        <v>0</v>
      </c>
      <c r="AA300" s="51">
        <f t="shared" si="256"/>
        <v>0</v>
      </c>
      <c r="AB300" s="51">
        <f t="shared" si="256"/>
        <v>0</v>
      </c>
      <c r="AC300" s="51">
        <f t="shared" si="256"/>
        <v>0</v>
      </c>
      <c r="AD300" s="51">
        <f t="shared" si="256"/>
        <v>0</v>
      </c>
      <c r="AE300" s="51">
        <f t="shared" si="256"/>
        <v>8.5714285714285712</v>
      </c>
      <c r="AF300" s="51">
        <f t="shared" si="256"/>
        <v>15</v>
      </c>
      <c r="AG300" s="51">
        <f t="shared" si="256"/>
        <v>0</v>
      </c>
      <c r="AH300" s="51">
        <f>IF(P300&lt;4,(60/COUNTIF(P300:P313,3)),0)</f>
        <v>20</v>
      </c>
      <c r="AI300" s="51">
        <f>IF(Q300&lt;3,(60/COUNTIF(Q300:Q313,2)),0)</f>
        <v>60</v>
      </c>
      <c r="AJ300" s="51">
        <f>IF(R300&lt;3,(60/COUNTIF(R300:R313,2)),0)</f>
        <v>0</v>
      </c>
      <c r="AK300" s="51">
        <f>IF(S300&lt;3,(60/COUNTIF(S300:S313,2)),0)</f>
        <v>15</v>
      </c>
      <c r="AL300" s="51">
        <f>IF(T300&lt;3,(60/COUNTIF(T300:T313,2)),0)</f>
        <v>0</v>
      </c>
      <c r="AM300" s="182">
        <f t="shared" si="217"/>
        <v>118.57142857142857</v>
      </c>
      <c r="AN300" s="52" t="str">
        <f t="shared" si="218"/>
        <v>Anders A</v>
      </c>
      <c r="AQ300"/>
    </row>
    <row r="301" spans="1:43">
      <c r="A301" s="17"/>
      <c r="B301" s="18" t="s">
        <v>52</v>
      </c>
      <c r="C301" s="22">
        <v>4</v>
      </c>
      <c r="D301" s="42">
        <v>3</v>
      </c>
      <c r="E301" s="42">
        <v>3</v>
      </c>
      <c r="F301" s="42">
        <v>5</v>
      </c>
      <c r="G301" s="42">
        <v>3</v>
      </c>
      <c r="H301" s="42">
        <v>2</v>
      </c>
      <c r="I301" s="42">
        <v>4</v>
      </c>
      <c r="J301" s="42">
        <v>3</v>
      </c>
      <c r="K301" s="42">
        <v>2</v>
      </c>
      <c r="L301" s="42">
        <v>3</v>
      </c>
      <c r="M301" s="42">
        <v>3</v>
      </c>
      <c r="N301" s="42">
        <v>3</v>
      </c>
      <c r="O301" s="42">
        <v>2</v>
      </c>
      <c r="P301" s="42">
        <v>4</v>
      </c>
      <c r="Q301" s="42">
        <v>3</v>
      </c>
      <c r="R301" s="42">
        <v>3</v>
      </c>
      <c r="S301" s="42">
        <v>3</v>
      </c>
      <c r="T301" s="67">
        <v>3</v>
      </c>
      <c r="U301" s="53">
        <f>IF(C301&lt;3,(60/COUNTIF(C300:C313,2)),0)</f>
        <v>0</v>
      </c>
      <c r="V301" s="54">
        <f>IF(D301&lt;3,(60/COUNTIF(D300:D313,2)),0)</f>
        <v>0</v>
      </c>
      <c r="W301" s="54">
        <f>IF(E301&lt;3,(60/COUNTIF(E300:E313,2)),0)</f>
        <v>0</v>
      </c>
      <c r="X301" s="54">
        <f>IF(F301&lt;4,(60/COUNTIF(F300:F313,3)),0)</f>
        <v>0</v>
      </c>
      <c r="Y301" s="54">
        <f t="shared" ref="Y301:AG301" si="257">IF(G301&lt;3,(60/COUNTIF(G300:G313,2)),0)</f>
        <v>0</v>
      </c>
      <c r="Z301" s="54">
        <f t="shared" si="257"/>
        <v>12</v>
      </c>
      <c r="AA301" s="54">
        <f t="shared" si="257"/>
        <v>0</v>
      </c>
      <c r="AB301" s="54">
        <f t="shared" si="257"/>
        <v>0</v>
      </c>
      <c r="AC301" s="54">
        <f t="shared" si="257"/>
        <v>30</v>
      </c>
      <c r="AD301" s="54">
        <f t="shared" si="257"/>
        <v>0</v>
      </c>
      <c r="AE301" s="54">
        <f t="shared" si="257"/>
        <v>0</v>
      </c>
      <c r="AF301" s="54">
        <f t="shared" si="257"/>
        <v>0</v>
      </c>
      <c r="AG301" s="54">
        <f t="shared" si="257"/>
        <v>12</v>
      </c>
      <c r="AH301" s="54">
        <f>IF(P301&lt;4,(60/COUNTIF(P300:P313,3)),0)</f>
        <v>0</v>
      </c>
      <c r="AI301" s="54">
        <f>IF(Q301&lt;3,(60/COUNTIF(Q300:Q313,2)),0)</f>
        <v>0</v>
      </c>
      <c r="AJ301" s="54">
        <f>IF(R301&lt;3,(60/COUNTIF(R300:R313,2)),0)</f>
        <v>0</v>
      </c>
      <c r="AK301" s="54">
        <f>IF(S301&lt;3,(60/COUNTIF(S300:S313,2)),0)</f>
        <v>0</v>
      </c>
      <c r="AL301" s="54">
        <f>IF(T301&lt;3,(60/COUNTIF(T300:T313,2)),0)</f>
        <v>0</v>
      </c>
      <c r="AM301" s="183">
        <f t="shared" si="217"/>
        <v>54</v>
      </c>
      <c r="AN301" s="55" t="str">
        <f t="shared" si="218"/>
        <v>Anders Derkum</v>
      </c>
      <c r="AQ301"/>
    </row>
    <row r="302" spans="1:43">
      <c r="A302" s="17"/>
      <c r="B302" s="18" t="s">
        <v>10</v>
      </c>
      <c r="C302" s="22">
        <v>4</v>
      </c>
      <c r="D302" s="42">
        <v>3</v>
      </c>
      <c r="E302" s="42">
        <v>5</v>
      </c>
      <c r="F302" s="42">
        <v>4</v>
      </c>
      <c r="G302" s="42">
        <v>5</v>
      </c>
      <c r="H302" s="42">
        <v>2</v>
      </c>
      <c r="I302" s="42">
        <v>4</v>
      </c>
      <c r="J302" s="42">
        <v>6</v>
      </c>
      <c r="K302" s="42">
        <v>3</v>
      </c>
      <c r="L302" s="42">
        <v>3</v>
      </c>
      <c r="M302" s="42">
        <v>2</v>
      </c>
      <c r="N302" s="42">
        <v>2</v>
      </c>
      <c r="O302" s="42">
        <v>2</v>
      </c>
      <c r="P302" s="42">
        <v>5</v>
      </c>
      <c r="Q302" s="42">
        <v>3</v>
      </c>
      <c r="R302" s="42">
        <v>3</v>
      </c>
      <c r="S302" s="42">
        <v>3</v>
      </c>
      <c r="T302" s="67">
        <v>4</v>
      </c>
      <c r="U302" s="53">
        <f>IF(C302&lt;3,(60/COUNTIF(C300:C313,2)),0)</f>
        <v>0</v>
      </c>
      <c r="V302" s="54">
        <f>IF(D302&lt;3,(60/COUNTIF(D300:D313,2)),0)</f>
        <v>0</v>
      </c>
      <c r="W302" s="54">
        <f>IF(E302&lt;3,(60/COUNTIF(E300:E313,2)),0)</f>
        <v>0</v>
      </c>
      <c r="X302" s="54">
        <f>IF(F302&lt;4,(60/COUNTIF(F300:F313,3)),0)</f>
        <v>0</v>
      </c>
      <c r="Y302" s="54">
        <f t="shared" ref="Y302:AG302" si="258">IF(G302&lt;3,(60/COUNTIF(G300:G313,2)),0)</f>
        <v>0</v>
      </c>
      <c r="Z302" s="54">
        <f t="shared" si="258"/>
        <v>12</v>
      </c>
      <c r="AA302" s="54">
        <f t="shared" si="258"/>
        <v>0</v>
      </c>
      <c r="AB302" s="54">
        <f t="shared" si="258"/>
        <v>0</v>
      </c>
      <c r="AC302" s="54">
        <f t="shared" si="258"/>
        <v>0</v>
      </c>
      <c r="AD302" s="54">
        <f t="shared" si="258"/>
        <v>0</v>
      </c>
      <c r="AE302" s="54">
        <f t="shared" si="258"/>
        <v>8.5714285714285712</v>
      </c>
      <c r="AF302" s="54">
        <f t="shared" si="258"/>
        <v>15</v>
      </c>
      <c r="AG302" s="54">
        <f t="shared" si="258"/>
        <v>12</v>
      </c>
      <c r="AH302" s="54">
        <f>IF(P302&lt;4,(60/COUNTIF(P300:P313,3)),0)</f>
        <v>0</v>
      </c>
      <c r="AI302" s="54">
        <f>IF(Q302&lt;3,(60/COUNTIF(Q300:Q313,2)),0)</f>
        <v>0</v>
      </c>
      <c r="AJ302" s="54">
        <f>IF(R302&lt;3,(60/COUNTIF(R300:R313,2)),0)</f>
        <v>0</v>
      </c>
      <c r="AK302" s="54">
        <f>IF(S302&lt;3,(60/COUNTIF(S300:S313,2)),0)</f>
        <v>0</v>
      </c>
      <c r="AL302" s="54">
        <f>IF(T302&lt;3,(60/COUNTIF(T300:T313,2)),0)</f>
        <v>0</v>
      </c>
      <c r="AM302" s="183">
        <f t="shared" si="217"/>
        <v>47.571428571428569</v>
      </c>
      <c r="AN302" s="55" t="str">
        <f t="shared" si="218"/>
        <v>Arne F</v>
      </c>
      <c r="AQ302"/>
    </row>
    <row r="303" spans="1:43">
      <c r="A303" s="17"/>
      <c r="B303" s="18" t="s">
        <v>61</v>
      </c>
      <c r="C303" s="22">
        <v>4</v>
      </c>
      <c r="D303" s="42">
        <v>4</v>
      </c>
      <c r="E303" s="42">
        <v>4</v>
      </c>
      <c r="F303" s="42">
        <v>6</v>
      </c>
      <c r="G303" s="42">
        <v>4</v>
      </c>
      <c r="H303" s="42">
        <v>3</v>
      </c>
      <c r="I303" s="42">
        <v>7</v>
      </c>
      <c r="J303" s="42">
        <v>5</v>
      </c>
      <c r="K303" s="42">
        <v>4</v>
      </c>
      <c r="L303" s="42">
        <v>3</v>
      </c>
      <c r="M303" s="42">
        <v>2</v>
      </c>
      <c r="N303" s="42">
        <v>2</v>
      </c>
      <c r="O303" s="42">
        <v>3</v>
      </c>
      <c r="P303" s="42">
        <v>6</v>
      </c>
      <c r="Q303" s="42">
        <v>3</v>
      </c>
      <c r="R303" s="42">
        <v>3</v>
      </c>
      <c r="S303" s="42">
        <v>3</v>
      </c>
      <c r="T303" s="67">
        <v>4</v>
      </c>
      <c r="U303" s="53">
        <f>IF(C303&lt;3,(60/COUNTIF(C300:C313,2)),0)</f>
        <v>0</v>
      </c>
      <c r="V303" s="54">
        <f>IF(D303&lt;3,(60/COUNTIF(D300:D313,2)),0)</f>
        <v>0</v>
      </c>
      <c r="W303" s="54">
        <f>IF(E303&lt;3,(60/COUNTIF(E300:E313,2)),0)</f>
        <v>0</v>
      </c>
      <c r="X303" s="54">
        <f>IF(F303&lt;4,(60/COUNTIF(F300:F313,3)),0)</f>
        <v>0</v>
      </c>
      <c r="Y303" s="54">
        <f t="shared" ref="Y303:AG303" si="259">IF(G303&lt;3,(60/COUNTIF(G300:G313,2)),0)</f>
        <v>0</v>
      </c>
      <c r="Z303" s="54">
        <f t="shared" si="259"/>
        <v>0</v>
      </c>
      <c r="AA303" s="54">
        <f t="shared" si="259"/>
        <v>0</v>
      </c>
      <c r="AB303" s="54">
        <f t="shared" si="259"/>
        <v>0</v>
      </c>
      <c r="AC303" s="54">
        <f t="shared" si="259"/>
        <v>0</v>
      </c>
      <c r="AD303" s="54">
        <f t="shared" si="259"/>
        <v>0</v>
      </c>
      <c r="AE303" s="54">
        <f t="shared" si="259"/>
        <v>8.5714285714285712</v>
      </c>
      <c r="AF303" s="54">
        <f t="shared" si="259"/>
        <v>15</v>
      </c>
      <c r="AG303" s="54">
        <f t="shared" si="259"/>
        <v>0</v>
      </c>
      <c r="AH303" s="54">
        <f>IF(P303&lt;4,(60/COUNTIF(P300:P313,3)),0)</f>
        <v>0</v>
      </c>
      <c r="AI303" s="54">
        <f>IF(Q303&lt;3,(60/COUNTIF(Q300:Q313,2)),0)</f>
        <v>0</v>
      </c>
      <c r="AJ303" s="54">
        <f>IF(R303&lt;3,(60/COUNTIF(R300:R313,2)),0)</f>
        <v>0</v>
      </c>
      <c r="AK303" s="54">
        <f>IF(S303&lt;3,(60/COUNTIF(S300:S313,2)),0)</f>
        <v>0</v>
      </c>
      <c r="AL303" s="54">
        <f>IF(T303&lt;3,(60/COUNTIF(T300:T313,2)),0)</f>
        <v>0</v>
      </c>
      <c r="AM303" s="183">
        <f t="shared" si="217"/>
        <v>23.571428571428569</v>
      </c>
      <c r="AN303" s="55" t="str">
        <f t="shared" si="218"/>
        <v>Eivind V</v>
      </c>
      <c r="AQ303"/>
    </row>
    <row r="304" spans="1:43">
      <c r="A304" s="17"/>
      <c r="B304" s="18" t="s">
        <v>30</v>
      </c>
      <c r="C304" s="22">
        <v>3</v>
      </c>
      <c r="D304" s="42">
        <v>2</v>
      </c>
      <c r="E304" s="42">
        <v>4</v>
      </c>
      <c r="F304" s="42">
        <v>3</v>
      </c>
      <c r="G304" s="42">
        <v>4</v>
      </c>
      <c r="H304" s="42">
        <v>2</v>
      </c>
      <c r="I304" s="42">
        <v>4</v>
      </c>
      <c r="J304" s="42">
        <v>3</v>
      </c>
      <c r="K304" s="42">
        <v>3</v>
      </c>
      <c r="L304" s="42">
        <v>3</v>
      </c>
      <c r="M304" s="42">
        <v>2</v>
      </c>
      <c r="N304" s="42">
        <v>3</v>
      </c>
      <c r="O304" s="42">
        <v>2</v>
      </c>
      <c r="P304" s="42">
        <v>3</v>
      </c>
      <c r="Q304" s="42">
        <v>3</v>
      </c>
      <c r="R304" s="42">
        <v>2</v>
      </c>
      <c r="S304" s="42">
        <v>3</v>
      </c>
      <c r="T304" s="67">
        <v>2</v>
      </c>
      <c r="U304" s="53">
        <f>IF(C304&lt;3,(60/COUNTIF(C300:C313,2)),0)</f>
        <v>0</v>
      </c>
      <c r="V304" s="54">
        <f>IF(D304&lt;3,(60/COUNTIF(D300:D313,2)),0)</f>
        <v>20</v>
      </c>
      <c r="W304" s="54">
        <f>IF(E304&lt;3,(60/COUNTIF(E300:E313,2)),0)</f>
        <v>0</v>
      </c>
      <c r="X304" s="54">
        <f>IF(F304&lt;4,(60/COUNTIF(F300:F313,3)),0)</f>
        <v>60</v>
      </c>
      <c r="Y304" s="54">
        <f t="shared" ref="Y304:AG304" si="260">IF(G304&lt;3,(60/COUNTIF(G300:G313,2)),0)</f>
        <v>0</v>
      </c>
      <c r="Z304" s="54">
        <f t="shared" si="260"/>
        <v>12</v>
      </c>
      <c r="AA304" s="54">
        <f t="shared" si="260"/>
        <v>0</v>
      </c>
      <c r="AB304" s="54">
        <f t="shared" si="260"/>
        <v>0</v>
      </c>
      <c r="AC304" s="54">
        <f t="shared" si="260"/>
        <v>0</v>
      </c>
      <c r="AD304" s="54">
        <f t="shared" si="260"/>
        <v>0</v>
      </c>
      <c r="AE304" s="54">
        <f t="shared" si="260"/>
        <v>8.5714285714285712</v>
      </c>
      <c r="AF304" s="54">
        <f t="shared" si="260"/>
        <v>0</v>
      </c>
      <c r="AG304" s="54">
        <f t="shared" si="260"/>
        <v>12</v>
      </c>
      <c r="AH304" s="54">
        <f>IF(P304&lt;4,(60/COUNTIF(P300:P313,3)),0)</f>
        <v>20</v>
      </c>
      <c r="AI304" s="54">
        <f>IF(Q304&lt;3,(60/COUNTIF(Q300:Q313,2)),0)</f>
        <v>0</v>
      </c>
      <c r="AJ304" s="54">
        <f>IF(R304&lt;3,(60/COUNTIF(R300:R313,2)),0)</f>
        <v>60</v>
      </c>
      <c r="AK304" s="54">
        <f>IF(S304&lt;3,(60/COUNTIF(S300:S313,2)),0)</f>
        <v>0</v>
      </c>
      <c r="AL304" s="54">
        <f>IF(T304&lt;3,(60/COUNTIF(T300:T313,2)),0)</f>
        <v>30</v>
      </c>
      <c r="AM304" s="183">
        <f t="shared" si="217"/>
        <v>222.57142857142856</v>
      </c>
      <c r="AN304" s="55" t="str">
        <f t="shared" si="218"/>
        <v>Espen M</v>
      </c>
      <c r="AQ304"/>
    </row>
    <row r="305" spans="1:43">
      <c r="A305" s="17"/>
      <c r="B305" s="18" t="s">
        <v>32</v>
      </c>
      <c r="C305" s="22">
        <v>4</v>
      </c>
      <c r="D305" s="42">
        <v>2</v>
      </c>
      <c r="E305" s="42">
        <v>4</v>
      </c>
      <c r="F305" s="42">
        <v>5</v>
      </c>
      <c r="G305" s="42">
        <v>3</v>
      </c>
      <c r="H305" s="42">
        <v>2</v>
      </c>
      <c r="I305" s="42">
        <v>4</v>
      </c>
      <c r="J305" s="42">
        <v>2</v>
      </c>
      <c r="K305" s="42">
        <v>3</v>
      </c>
      <c r="L305" s="42">
        <v>3</v>
      </c>
      <c r="M305" s="42">
        <v>2</v>
      </c>
      <c r="N305" s="42">
        <v>3</v>
      </c>
      <c r="O305" s="42">
        <v>2</v>
      </c>
      <c r="P305" s="42">
        <v>3</v>
      </c>
      <c r="Q305" s="42">
        <v>4</v>
      </c>
      <c r="R305" s="42">
        <v>3</v>
      </c>
      <c r="S305" s="42">
        <v>2</v>
      </c>
      <c r="T305" s="67">
        <v>3</v>
      </c>
      <c r="U305" s="53">
        <f>IF(C305&lt;3,(60/COUNTIF(C300:C313,2)),0)</f>
        <v>0</v>
      </c>
      <c r="V305" s="54">
        <f>IF(D305&lt;3,(60/COUNTIF(D300:D313,2)),0)</f>
        <v>20</v>
      </c>
      <c r="W305" s="54">
        <f>IF(E305&lt;3,(60/COUNTIF(E300:E313,2)),0)</f>
        <v>0</v>
      </c>
      <c r="X305" s="54">
        <f>IF(F305&lt;4,(60/COUNTIF(F300:F313,3)),0)</f>
        <v>0</v>
      </c>
      <c r="Y305" s="54">
        <f t="shared" ref="Y305:AG305" si="261">IF(G305&lt;3,(60/COUNTIF(G300:G313,2)),0)</f>
        <v>0</v>
      </c>
      <c r="Z305" s="54">
        <f t="shared" si="261"/>
        <v>12</v>
      </c>
      <c r="AA305" s="54">
        <f t="shared" si="261"/>
        <v>0</v>
      </c>
      <c r="AB305" s="54">
        <f t="shared" si="261"/>
        <v>60</v>
      </c>
      <c r="AC305" s="54">
        <f t="shared" si="261"/>
        <v>0</v>
      </c>
      <c r="AD305" s="54">
        <f t="shared" si="261"/>
        <v>0</v>
      </c>
      <c r="AE305" s="54">
        <f t="shared" si="261"/>
        <v>8.5714285714285712</v>
      </c>
      <c r="AF305" s="54">
        <f t="shared" si="261"/>
        <v>0</v>
      </c>
      <c r="AG305" s="54">
        <f t="shared" si="261"/>
        <v>12</v>
      </c>
      <c r="AH305" s="54">
        <f>IF(P305&lt;4,(60/COUNTIF(P300:P313,3)),0)</f>
        <v>20</v>
      </c>
      <c r="AI305" s="54">
        <f>IF(Q305&lt;3,(60/COUNTIF(Q300:Q313,2)),0)</f>
        <v>0</v>
      </c>
      <c r="AJ305" s="54">
        <f>IF(R305&lt;3,(60/COUNTIF(R300:R313,2)),0)</f>
        <v>0</v>
      </c>
      <c r="AK305" s="54">
        <f>IF(S305&lt;3,(60/COUNTIF(S300:S313,2)),0)</f>
        <v>15</v>
      </c>
      <c r="AL305" s="54">
        <f>IF(T305&lt;3,(60/COUNTIF(T300:T313,2)),0)</f>
        <v>0</v>
      </c>
      <c r="AM305" s="183">
        <f t="shared" si="217"/>
        <v>147.57142857142856</v>
      </c>
      <c r="AN305" s="55" t="str">
        <f t="shared" si="218"/>
        <v>Halvor K</v>
      </c>
      <c r="AQ305"/>
    </row>
    <row r="306" spans="1:43">
      <c r="A306" s="17"/>
      <c r="B306" s="18" t="s">
        <v>43</v>
      </c>
      <c r="C306" s="22">
        <v>4</v>
      </c>
      <c r="D306" s="42">
        <v>3</v>
      </c>
      <c r="E306" s="42">
        <v>4</v>
      </c>
      <c r="F306" s="42">
        <v>4</v>
      </c>
      <c r="G306" s="42">
        <v>4</v>
      </c>
      <c r="H306" s="42">
        <v>2</v>
      </c>
      <c r="I306" s="42">
        <v>5</v>
      </c>
      <c r="J306" s="42">
        <v>3</v>
      </c>
      <c r="K306" s="42">
        <v>4</v>
      </c>
      <c r="L306" s="42">
        <v>3</v>
      </c>
      <c r="M306" s="42">
        <v>5</v>
      </c>
      <c r="N306" s="42">
        <v>4</v>
      </c>
      <c r="O306" s="42">
        <v>3</v>
      </c>
      <c r="P306" s="42">
        <v>4</v>
      </c>
      <c r="Q306" s="42">
        <v>4</v>
      </c>
      <c r="R306" s="42">
        <v>3</v>
      </c>
      <c r="S306" s="42">
        <v>2</v>
      </c>
      <c r="T306" s="67">
        <v>3</v>
      </c>
      <c r="U306" s="53">
        <f>IF(C306&lt;3,(60/COUNTIF(C300:C313,2)),0)</f>
        <v>0</v>
      </c>
      <c r="V306" s="54">
        <f>IF(D306&lt;3,(60/COUNTIF(D300:D313,2)),0)</f>
        <v>0</v>
      </c>
      <c r="W306" s="54">
        <f>IF(E306&lt;3,(60/COUNTIF(E300:E313,2)),0)</f>
        <v>0</v>
      </c>
      <c r="X306" s="54">
        <f>IF(F306&lt;4,(60/COUNTIF(F300:F313,3)),0)</f>
        <v>0</v>
      </c>
      <c r="Y306" s="54">
        <f t="shared" ref="Y306:AG306" si="262">IF(G306&lt;3,(60/COUNTIF(G300:G313,2)),0)</f>
        <v>0</v>
      </c>
      <c r="Z306" s="54">
        <f t="shared" si="262"/>
        <v>12</v>
      </c>
      <c r="AA306" s="54">
        <f t="shared" si="262"/>
        <v>0</v>
      </c>
      <c r="AB306" s="54">
        <f t="shared" si="262"/>
        <v>0</v>
      </c>
      <c r="AC306" s="54">
        <f t="shared" si="262"/>
        <v>0</v>
      </c>
      <c r="AD306" s="54">
        <f t="shared" si="262"/>
        <v>0</v>
      </c>
      <c r="AE306" s="54">
        <f t="shared" si="262"/>
        <v>0</v>
      </c>
      <c r="AF306" s="54">
        <f t="shared" si="262"/>
        <v>0</v>
      </c>
      <c r="AG306" s="54">
        <f t="shared" si="262"/>
        <v>0</v>
      </c>
      <c r="AH306" s="54">
        <f>IF(P306&lt;4,(60/COUNTIF(P300:P313,3)),0)</f>
        <v>0</v>
      </c>
      <c r="AI306" s="54">
        <f>IF(Q306&lt;3,(60/COUNTIF(Q300:Q313,2)),0)</f>
        <v>0</v>
      </c>
      <c r="AJ306" s="54">
        <f>IF(R306&lt;3,(60/COUNTIF(R300:R313,2)),0)</f>
        <v>0</v>
      </c>
      <c r="AK306" s="54">
        <f>IF(S306&lt;3,(60/COUNTIF(S300:S313,2)),0)</f>
        <v>15</v>
      </c>
      <c r="AL306" s="54">
        <f>IF(T306&lt;3,(60/COUNTIF(T300:T313,2)),0)</f>
        <v>0</v>
      </c>
      <c r="AM306" s="183">
        <f t="shared" si="217"/>
        <v>27</v>
      </c>
      <c r="AN306" s="55" t="str">
        <f t="shared" si="218"/>
        <v>Joakim W</v>
      </c>
      <c r="AQ306"/>
    </row>
    <row r="307" spans="1:43">
      <c r="A307" s="17"/>
      <c r="B307" s="18" t="s">
        <v>25</v>
      </c>
      <c r="C307" s="22">
        <v>5</v>
      </c>
      <c r="D307" s="42">
        <v>5</v>
      </c>
      <c r="E307" s="42">
        <v>7</v>
      </c>
      <c r="F307" s="42">
        <v>9</v>
      </c>
      <c r="G307" s="42">
        <v>6</v>
      </c>
      <c r="H307" s="42">
        <v>4</v>
      </c>
      <c r="I307" s="42">
        <v>6</v>
      </c>
      <c r="J307" s="42">
        <v>6</v>
      </c>
      <c r="K307" s="42">
        <v>6</v>
      </c>
      <c r="L307" s="42">
        <v>5</v>
      </c>
      <c r="M307" s="42">
        <v>3</v>
      </c>
      <c r="N307" s="42">
        <v>5</v>
      </c>
      <c r="O307" s="42">
        <v>4</v>
      </c>
      <c r="P307" s="42">
        <v>7</v>
      </c>
      <c r="Q307" s="42">
        <v>8</v>
      </c>
      <c r="R307" s="42">
        <v>7</v>
      </c>
      <c r="S307" s="42">
        <v>5</v>
      </c>
      <c r="T307" s="67">
        <v>6</v>
      </c>
      <c r="U307" s="53">
        <f>IF(C307&lt;3,(60/COUNTIF(C300:C313,2)),0)</f>
        <v>0</v>
      </c>
      <c r="V307" s="54">
        <f>IF(D307&lt;3,(60/COUNTIF(D300:D313,2)),0)</f>
        <v>0</v>
      </c>
      <c r="W307" s="54">
        <f>IF(E307&lt;3,(60/COUNTIF(E300:E313,2)),0)</f>
        <v>0</v>
      </c>
      <c r="X307" s="54">
        <f>IF(F307&lt;4,(60/COUNTIF(F300:F313,3)),0)</f>
        <v>0</v>
      </c>
      <c r="Y307" s="54">
        <f t="shared" ref="Y307:AG307" si="263">IF(G307&lt;3,(60/COUNTIF(G300:G313,2)),0)</f>
        <v>0</v>
      </c>
      <c r="Z307" s="54">
        <f t="shared" si="263"/>
        <v>0</v>
      </c>
      <c r="AA307" s="54">
        <f t="shared" si="263"/>
        <v>0</v>
      </c>
      <c r="AB307" s="54">
        <f t="shared" si="263"/>
        <v>0</v>
      </c>
      <c r="AC307" s="54">
        <f t="shared" si="263"/>
        <v>0</v>
      </c>
      <c r="AD307" s="54">
        <f t="shared" si="263"/>
        <v>0</v>
      </c>
      <c r="AE307" s="54">
        <f t="shared" si="263"/>
        <v>0</v>
      </c>
      <c r="AF307" s="54">
        <f t="shared" si="263"/>
        <v>0</v>
      </c>
      <c r="AG307" s="54">
        <f t="shared" si="263"/>
        <v>0</v>
      </c>
      <c r="AH307" s="54">
        <f>IF(P307&lt;4,(60/COUNTIF(P300:P313,3)),0)</f>
        <v>0</v>
      </c>
      <c r="AI307" s="54">
        <f>IF(Q307&lt;3,(60/COUNTIF(Q300:Q313,2)),0)</f>
        <v>0</v>
      </c>
      <c r="AJ307" s="54">
        <f>IF(R307&lt;3,(60/COUNTIF(R300:R313,2)),0)</f>
        <v>0</v>
      </c>
      <c r="AK307" s="54">
        <f>IF(S307&lt;3,(60/COUNTIF(S300:S313,2)),0)</f>
        <v>0</v>
      </c>
      <c r="AL307" s="54">
        <f>IF(T307&lt;3,(60/COUNTIF(T300:T313,2)),0)</f>
        <v>0</v>
      </c>
      <c r="AM307" s="183">
        <f t="shared" si="217"/>
        <v>0</v>
      </c>
      <c r="AN307" s="55" t="str">
        <f t="shared" si="218"/>
        <v>Kristoffer S</v>
      </c>
      <c r="AQ307"/>
    </row>
    <row r="308" spans="1:43">
      <c r="A308" s="17"/>
      <c r="B308" s="18" t="s">
        <v>116</v>
      </c>
      <c r="C308" s="22" t="s">
        <v>203</v>
      </c>
      <c r="D308" s="42" t="s">
        <v>203</v>
      </c>
      <c r="E308" s="42" t="s">
        <v>203</v>
      </c>
      <c r="F308" s="42" t="s">
        <v>203</v>
      </c>
      <c r="G308" s="42" t="s">
        <v>203</v>
      </c>
      <c r="H308" s="42" t="s">
        <v>203</v>
      </c>
      <c r="I308" s="42" t="s">
        <v>203</v>
      </c>
      <c r="J308" s="42" t="s">
        <v>203</v>
      </c>
      <c r="K308" s="42" t="s">
        <v>203</v>
      </c>
      <c r="L308" s="42" t="s">
        <v>203</v>
      </c>
      <c r="M308" s="42" t="s">
        <v>203</v>
      </c>
      <c r="N308" s="42" t="s">
        <v>203</v>
      </c>
      <c r="O308" s="42" t="s">
        <v>203</v>
      </c>
      <c r="P308" s="42" t="s">
        <v>203</v>
      </c>
      <c r="Q308" s="42" t="s">
        <v>203</v>
      </c>
      <c r="R308" s="42" t="s">
        <v>203</v>
      </c>
      <c r="S308" s="42" t="s">
        <v>203</v>
      </c>
      <c r="T308" s="67" t="s">
        <v>203</v>
      </c>
      <c r="U308" s="53">
        <f>IF(C308&lt;3,(60/COUNTIF(C300:C313,2)),0)</f>
        <v>0</v>
      </c>
      <c r="V308" s="54">
        <f>IF(D308&lt;3,(60/COUNTIF(D300:D313,2)),0)</f>
        <v>0</v>
      </c>
      <c r="W308" s="54">
        <f>IF(E308&lt;3,(60/COUNTIF(E300:E313,2)),0)</f>
        <v>0</v>
      </c>
      <c r="X308" s="54">
        <f>IF(F308&lt;4,(60/COUNTIF(F300:F313,3)),0)</f>
        <v>0</v>
      </c>
      <c r="Y308" s="54">
        <f t="shared" ref="Y308:AG308" si="264">IF(G308&lt;3,(60/COUNTIF(G300:G313,2)),0)</f>
        <v>0</v>
      </c>
      <c r="Z308" s="54">
        <f t="shared" si="264"/>
        <v>0</v>
      </c>
      <c r="AA308" s="54">
        <f t="shared" si="264"/>
        <v>0</v>
      </c>
      <c r="AB308" s="54">
        <f t="shared" si="264"/>
        <v>0</v>
      </c>
      <c r="AC308" s="54">
        <f t="shared" si="264"/>
        <v>0</v>
      </c>
      <c r="AD308" s="54">
        <f t="shared" si="264"/>
        <v>0</v>
      </c>
      <c r="AE308" s="54">
        <f t="shared" si="264"/>
        <v>0</v>
      </c>
      <c r="AF308" s="54">
        <f t="shared" si="264"/>
        <v>0</v>
      </c>
      <c r="AG308" s="54">
        <f t="shared" si="264"/>
        <v>0</v>
      </c>
      <c r="AH308" s="54">
        <f>IF(P308&lt;4,(60/COUNTIF(P300:P313,3)),0)</f>
        <v>0</v>
      </c>
      <c r="AI308" s="54">
        <f>IF(Q308&lt;3,(60/COUNTIF(Q300:Q313,2)),0)</f>
        <v>0</v>
      </c>
      <c r="AJ308" s="54">
        <f>IF(R308&lt;3,(60/COUNTIF(R300:R313,2)),0)</f>
        <v>0</v>
      </c>
      <c r="AK308" s="54">
        <f>IF(S308&lt;3,(60/COUNTIF(S300:S313,2)),0)</f>
        <v>0</v>
      </c>
      <c r="AL308" s="54">
        <f>IF(T308&lt;3,(60/COUNTIF(T300:T313,2)),0)</f>
        <v>0</v>
      </c>
      <c r="AM308" s="183">
        <f t="shared" si="217"/>
        <v>0</v>
      </c>
      <c r="AN308" s="55" t="str">
        <f t="shared" si="218"/>
        <v>Mats Bøkkmann</v>
      </c>
      <c r="AQ308"/>
    </row>
    <row r="309" spans="1:43">
      <c r="A309" s="17"/>
      <c r="B309" s="18" t="s">
        <v>81</v>
      </c>
      <c r="C309" s="22">
        <v>4</v>
      </c>
      <c r="D309" s="42">
        <v>4</v>
      </c>
      <c r="E309" s="42">
        <v>4</v>
      </c>
      <c r="F309" s="42">
        <v>6</v>
      </c>
      <c r="G309" s="42">
        <v>4</v>
      </c>
      <c r="H309" s="42">
        <v>6</v>
      </c>
      <c r="I309" s="42">
        <v>5</v>
      </c>
      <c r="J309" s="42">
        <v>3</v>
      </c>
      <c r="K309" s="42">
        <v>4</v>
      </c>
      <c r="L309" s="42">
        <v>3</v>
      </c>
      <c r="M309" s="42">
        <v>3</v>
      </c>
      <c r="N309" s="42">
        <v>3</v>
      </c>
      <c r="O309" s="42">
        <v>3</v>
      </c>
      <c r="P309" s="42">
        <v>6</v>
      </c>
      <c r="Q309" s="42">
        <v>3</v>
      </c>
      <c r="R309" s="42">
        <v>3</v>
      </c>
      <c r="S309" s="42">
        <v>3</v>
      </c>
      <c r="T309" s="67">
        <v>4</v>
      </c>
      <c r="U309" s="53">
        <f>IF(C309&lt;3,(60/COUNTIF(C300:C313,2)),0)</f>
        <v>0</v>
      </c>
      <c r="V309" s="54">
        <f>IF(D309&lt;3,(60/COUNTIF(D300:D313,2)),0)</f>
        <v>0</v>
      </c>
      <c r="W309" s="54">
        <f>IF(E309&lt;3,(60/COUNTIF(E300:E313,2)),0)</f>
        <v>0</v>
      </c>
      <c r="X309" s="54">
        <f>IF(F309&lt;4,(60/COUNTIF(F300:F313,3)),0)</f>
        <v>0</v>
      </c>
      <c r="Y309" s="54">
        <f t="shared" ref="Y309:AG309" si="265">IF(G309&lt;3,(60/COUNTIF(G300:G313,2)),0)</f>
        <v>0</v>
      </c>
      <c r="Z309" s="54">
        <f t="shared" si="265"/>
        <v>0</v>
      </c>
      <c r="AA309" s="54">
        <f t="shared" si="265"/>
        <v>0</v>
      </c>
      <c r="AB309" s="54">
        <f t="shared" si="265"/>
        <v>0</v>
      </c>
      <c r="AC309" s="54">
        <f t="shared" si="265"/>
        <v>0</v>
      </c>
      <c r="AD309" s="54">
        <f t="shared" si="265"/>
        <v>0</v>
      </c>
      <c r="AE309" s="54">
        <f t="shared" si="265"/>
        <v>0</v>
      </c>
      <c r="AF309" s="54">
        <f t="shared" si="265"/>
        <v>0</v>
      </c>
      <c r="AG309" s="54">
        <f t="shared" si="265"/>
        <v>0</v>
      </c>
      <c r="AH309" s="54">
        <f>IF(P309&lt;4,(60/COUNTIF(P300:P313,3)),0)</f>
        <v>0</v>
      </c>
      <c r="AI309" s="54">
        <f>IF(Q309&lt;3,(60/COUNTIF(Q300:Q313,2)),0)</f>
        <v>0</v>
      </c>
      <c r="AJ309" s="54">
        <f>IF(R309&lt;3,(60/COUNTIF(R300:R313,2)),0)</f>
        <v>0</v>
      </c>
      <c r="AK309" s="54">
        <f>IF(S309&lt;3,(60/COUNTIF(S300:S313,2)),0)</f>
        <v>0</v>
      </c>
      <c r="AL309" s="54">
        <f>IF(T309&lt;3,(60/COUNTIF(T300:T313,2)),0)</f>
        <v>0</v>
      </c>
      <c r="AM309" s="183">
        <f t="shared" si="217"/>
        <v>0</v>
      </c>
      <c r="AN309" s="55" t="str">
        <f t="shared" si="218"/>
        <v>Ole J</v>
      </c>
      <c r="AQ309"/>
    </row>
    <row r="310" spans="1:43">
      <c r="A310" s="17"/>
      <c r="B310" s="18" t="s">
        <v>14</v>
      </c>
      <c r="C310" s="22" t="s">
        <v>203</v>
      </c>
      <c r="D310" s="42" t="s">
        <v>203</v>
      </c>
      <c r="E310" s="42" t="s">
        <v>203</v>
      </c>
      <c r="F310" s="42" t="s">
        <v>203</v>
      </c>
      <c r="G310" s="42" t="s">
        <v>203</v>
      </c>
      <c r="H310" s="42" t="s">
        <v>203</v>
      </c>
      <c r="I310" s="42" t="s">
        <v>203</v>
      </c>
      <c r="J310" s="42" t="s">
        <v>203</v>
      </c>
      <c r="K310" s="42" t="s">
        <v>203</v>
      </c>
      <c r="L310" s="42" t="s">
        <v>203</v>
      </c>
      <c r="M310" s="42" t="s">
        <v>203</v>
      </c>
      <c r="N310" s="42" t="s">
        <v>203</v>
      </c>
      <c r="O310" s="42" t="s">
        <v>203</v>
      </c>
      <c r="P310" s="42" t="s">
        <v>203</v>
      </c>
      <c r="Q310" s="42" t="s">
        <v>203</v>
      </c>
      <c r="R310" s="42" t="s">
        <v>203</v>
      </c>
      <c r="S310" s="42" t="s">
        <v>203</v>
      </c>
      <c r="T310" s="67" t="s">
        <v>203</v>
      </c>
      <c r="U310" s="53">
        <f>IF(C310&lt;3,(60/COUNTIF(C300:C313,2)),0)</f>
        <v>0</v>
      </c>
      <c r="V310" s="54">
        <f>IF(D310&lt;3,(60/COUNTIF(D300:D313,2)),0)</f>
        <v>0</v>
      </c>
      <c r="W310" s="54">
        <f>IF(E310&lt;3,(60/COUNTIF(E300:E313,2)),0)</f>
        <v>0</v>
      </c>
      <c r="X310" s="54">
        <f>IF(F310&lt;4,(60/COUNTIF(F300:F313,3)),0)</f>
        <v>0</v>
      </c>
      <c r="Y310" s="54">
        <f t="shared" ref="Y310:AG310" si="266">IF(G310&lt;3,(60/COUNTIF(G300:G313,2)),0)</f>
        <v>0</v>
      </c>
      <c r="Z310" s="54">
        <f t="shared" si="266"/>
        <v>0</v>
      </c>
      <c r="AA310" s="54">
        <f t="shared" si="266"/>
        <v>0</v>
      </c>
      <c r="AB310" s="54">
        <f t="shared" si="266"/>
        <v>0</v>
      </c>
      <c r="AC310" s="54">
        <f t="shared" si="266"/>
        <v>0</v>
      </c>
      <c r="AD310" s="54">
        <f t="shared" si="266"/>
        <v>0</v>
      </c>
      <c r="AE310" s="54">
        <f t="shared" si="266"/>
        <v>0</v>
      </c>
      <c r="AF310" s="54">
        <f t="shared" si="266"/>
        <v>0</v>
      </c>
      <c r="AG310" s="54">
        <f t="shared" si="266"/>
        <v>0</v>
      </c>
      <c r="AH310" s="54">
        <f>IF(P310&lt;4,(60/COUNTIF(P300:P313,3)),0)</f>
        <v>0</v>
      </c>
      <c r="AI310" s="54">
        <f>IF(Q310&lt;3,(60/COUNTIF(Q300:Q313,2)),0)</f>
        <v>0</v>
      </c>
      <c r="AJ310" s="54">
        <f>IF(R310&lt;3,(60/COUNTIF(R300:R313,2)),0)</f>
        <v>0</v>
      </c>
      <c r="AK310" s="54">
        <f>IF(S310&lt;3,(60/COUNTIF(S300:S313,2)),0)</f>
        <v>0</v>
      </c>
      <c r="AL310" s="54">
        <f>IF(T310&lt;3,(60/COUNTIF(T300:T313,2)),0)</f>
        <v>0</v>
      </c>
      <c r="AM310" s="183">
        <f t="shared" si="217"/>
        <v>0</v>
      </c>
      <c r="AN310" s="55" t="str">
        <f t="shared" si="218"/>
        <v>Per Marius</v>
      </c>
      <c r="AQ310"/>
    </row>
    <row r="311" spans="1:43">
      <c r="A311" s="17"/>
      <c r="B311" s="18" t="s">
        <v>58</v>
      </c>
      <c r="C311" s="22" t="s">
        <v>203</v>
      </c>
      <c r="D311" s="42" t="s">
        <v>203</v>
      </c>
      <c r="E311" s="42" t="s">
        <v>203</v>
      </c>
      <c r="F311" s="42" t="s">
        <v>203</v>
      </c>
      <c r="G311" s="42" t="s">
        <v>203</v>
      </c>
      <c r="H311" s="42" t="s">
        <v>203</v>
      </c>
      <c r="I311" s="42" t="s">
        <v>203</v>
      </c>
      <c r="J311" s="42" t="s">
        <v>203</v>
      </c>
      <c r="K311" s="42" t="s">
        <v>203</v>
      </c>
      <c r="L311" s="42" t="s">
        <v>203</v>
      </c>
      <c r="M311" s="42" t="s">
        <v>203</v>
      </c>
      <c r="N311" s="42" t="s">
        <v>203</v>
      </c>
      <c r="O311" s="42" t="s">
        <v>203</v>
      </c>
      <c r="P311" s="42" t="s">
        <v>203</v>
      </c>
      <c r="Q311" s="42" t="s">
        <v>203</v>
      </c>
      <c r="R311" s="42" t="s">
        <v>203</v>
      </c>
      <c r="S311" s="42" t="s">
        <v>203</v>
      </c>
      <c r="T311" s="67" t="s">
        <v>203</v>
      </c>
      <c r="U311" s="53">
        <f>IF(C311&lt;3,(60/COUNTIF(C300:C313,2)),0)</f>
        <v>0</v>
      </c>
      <c r="V311" s="54">
        <f>IF(D311&lt;3,(60/COUNTIF(D300:D313,2)),0)</f>
        <v>0</v>
      </c>
      <c r="W311" s="54">
        <f>IF(E311&lt;3,(60/COUNTIF(E300:E313,2)),0)</f>
        <v>0</v>
      </c>
      <c r="X311" s="54">
        <f>IF(F311&lt;4,(60/COUNTIF(F300:F313,3)),0)</f>
        <v>0</v>
      </c>
      <c r="Y311" s="54">
        <f t="shared" ref="Y311:AG311" si="267">IF(G311&lt;3,(60/COUNTIF(G300:G313,2)),0)</f>
        <v>0</v>
      </c>
      <c r="Z311" s="54">
        <f t="shared" si="267"/>
        <v>0</v>
      </c>
      <c r="AA311" s="54">
        <f t="shared" si="267"/>
        <v>0</v>
      </c>
      <c r="AB311" s="54">
        <f t="shared" si="267"/>
        <v>0</v>
      </c>
      <c r="AC311" s="54">
        <f t="shared" si="267"/>
        <v>0</v>
      </c>
      <c r="AD311" s="54">
        <f t="shared" si="267"/>
        <v>0</v>
      </c>
      <c r="AE311" s="54">
        <f t="shared" si="267"/>
        <v>0</v>
      </c>
      <c r="AF311" s="54">
        <f t="shared" si="267"/>
        <v>0</v>
      </c>
      <c r="AG311" s="54">
        <f t="shared" si="267"/>
        <v>0</v>
      </c>
      <c r="AH311" s="54">
        <f>IF(P311&lt;4,(60/COUNTIF(P300:P313,3)),0)</f>
        <v>0</v>
      </c>
      <c r="AI311" s="54">
        <f>IF(Q311&lt;3,(60/COUNTIF(Q300:Q313,2)),0)</f>
        <v>0</v>
      </c>
      <c r="AJ311" s="54">
        <f>IF(R311&lt;3,(60/COUNTIF(R300:R313,2)),0)</f>
        <v>0</v>
      </c>
      <c r="AK311" s="54">
        <f>IF(S311&lt;3,(60/COUNTIF(S300:S313,2)),0)</f>
        <v>0</v>
      </c>
      <c r="AL311" s="54">
        <f>IF(T311&lt;3,(60/COUNTIF(T300:T313,2)),0)</f>
        <v>0</v>
      </c>
      <c r="AM311" s="183">
        <f t="shared" si="217"/>
        <v>0</v>
      </c>
      <c r="AN311" s="55" t="str">
        <f t="shared" si="218"/>
        <v>Thomas D</v>
      </c>
      <c r="AQ311"/>
    </row>
    <row r="312" spans="1:43">
      <c r="A312" s="17"/>
      <c r="B312" s="18" t="s">
        <v>89</v>
      </c>
      <c r="C312" s="22">
        <v>3</v>
      </c>
      <c r="D312" s="42">
        <v>4</v>
      </c>
      <c r="E312" s="42">
        <v>5</v>
      </c>
      <c r="F312" s="42">
        <v>6</v>
      </c>
      <c r="G312" s="42">
        <v>3</v>
      </c>
      <c r="H312" s="42">
        <v>3</v>
      </c>
      <c r="I312" s="42">
        <v>4</v>
      </c>
      <c r="J312" s="42">
        <v>3</v>
      </c>
      <c r="K312" s="42">
        <v>3</v>
      </c>
      <c r="L312" s="42">
        <v>3</v>
      </c>
      <c r="M312" s="42">
        <v>2</v>
      </c>
      <c r="N312" s="42">
        <v>3</v>
      </c>
      <c r="O312" s="42">
        <v>3</v>
      </c>
      <c r="P312" s="42">
        <v>4</v>
      </c>
      <c r="Q312" s="42">
        <v>3</v>
      </c>
      <c r="R312" s="42">
        <v>3</v>
      </c>
      <c r="S312" s="42">
        <v>3</v>
      </c>
      <c r="T312" s="67">
        <v>2</v>
      </c>
      <c r="U312" s="53">
        <f>IF(C312&lt;3,(60/COUNTIF(C300:C313,2)),0)</f>
        <v>0</v>
      </c>
      <c r="V312" s="54">
        <f>IF(D312&lt;3,(60/COUNTIF(D300:D313,2)),0)</f>
        <v>0</v>
      </c>
      <c r="W312" s="54">
        <f>IF(E312&lt;3,(60/COUNTIF(E300:E313,2)),0)</f>
        <v>0</v>
      </c>
      <c r="X312" s="54">
        <f>IF(F312&lt;4,(60/COUNTIF(F300:F313,3)),0)</f>
        <v>0</v>
      </c>
      <c r="Y312" s="54">
        <f t="shared" ref="Y312:AG312" si="268">IF(G312&lt;3,(60/COUNTIF(G300:G313,2)),0)</f>
        <v>0</v>
      </c>
      <c r="Z312" s="54">
        <f t="shared" si="268"/>
        <v>0</v>
      </c>
      <c r="AA312" s="54">
        <f t="shared" si="268"/>
        <v>0</v>
      </c>
      <c r="AB312" s="54">
        <f t="shared" si="268"/>
        <v>0</v>
      </c>
      <c r="AC312" s="54">
        <f t="shared" si="268"/>
        <v>0</v>
      </c>
      <c r="AD312" s="54">
        <f t="shared" si="268"/>
        <v>0</v>
      </c>
      <c r="AE312" s="54">
        <f t="shared" si="268"/>
        <v>8.5714285714285712</v>
      </c>
      <c r="AF312" s="54">
        <f t="shared" si="268"/>
        <v>0</v>
      </c>
      <c r="AG312" s="54">
        <f t="shared" si="268"/>
        <v>0</v>
      </c>
      <c r="AH312" s="54">
        <f>IF(P312&lt;4,(60/COUNTIF(P300:P313,3)),0)</f>
        <v>0</v>
      </c>
      <c r="AI312" s="54">
        <f>IF(Q312&lt;3,(60/COUNTIF(Q300:Q313,2)),0)</f>
        <v>0</v>
      </c>
      <c r="AJ312" s="54">
        <f>IF(R312&lt;3,(60/COUNTIF(R300:R313,2)),0)</f>
        <v>0</v>
      </c>
      <c r="AK312" s="54">
        <f>IF(S312&lt;3,(60/COUNTIF(S300:S313,2)),0)</f>
        <v>0</v>
      </c>
      <c r="AL312" s="54">
        <f>IF(T312&lt;3,(60/COUNTIF(T300:T313,2)),0)</f>
        <v>30</v>
      </c>
      <c r="AM312" s="183">
        <f t="shared" si="217"/>
        <v>38.571428571428569</v>
      </c>
      <c r="AN312" s="55" t="str">
        <f t="shared" si="218"/>
        <v>Thor Johansen</v>
      </c>
      <c r="AQ312"/>
    </row>
    <row r="313" spans="1:43">
      <c r="A313" s="17"/>
      <c r="B313" s="18" t="s">
        <v>29</v>
      </c>
      <c r="C313" s="22">
        <v>3</v>
      </c>
      <c r="D313" s="42">
        <v>2</v>
      </c>
      <c r="E313" s="42">
        <v>3</v>
      </c>
      <c r="F313" s="42">
        <v>5</v>
      </c>
      <c r="G313" s="42">
        <v>3</v>
      </c>
      <c r="H313" s="42">
        <v>3</v>
      </c>
      <c r="I313" s="42">
        <v>4</v>
      </c>
      <c r="J313" s="42">
        <v>3</v>
      </c>
      <c r="K313" s="42">
        <v>2</v>
      </c>
      <c r="L313" s="42">
        <v>3</v>
      </c>
      <c r="M313" s="42">
        <v>2</v>
      </c>
      <c r="N313" s="42">
        <v>2</v>
      </c>
      <c r="O313" s="42">
        <v>2</v>
      </c>
      <c r="P313" s="42">
        <v>4</v>
      </c>
      <c r="Q313" s="42">
        <v>3</v>
      </c>
      <c r="R313" s="42">
        <v>3</v>
      </c>
      <c r="S313" s="42">
        <v>2</v>
      </c>
      <c r="T313" s="67">
        <v>3</v>
      </c>
      <c r="U313" s="56">
        <f>IF(C313&lt;3,(60/COUNTIF(C300:C313,2)),0)</f>
        <v>0</v>
      </c>
      <c r="V313" s="57">
        <f>IF(D313&lt;3,(60/COUNTIF(D300:D313,2)),0)</f>
        <v>20</v>
      </c>
      <c r="W313" s="57">
        <f>IF(E313&lt;3,(60/COUNTIF(E300:E313,2)),0)</f>
        <v>0</v>
      </c>
      <c r="X313" s="57">
        <f>IF(F313&lt;4,(60/COUNTIF(F300:F313,3)),0)</f>
        <v>0</v>
      </c>
      <c r="Y313" s="57">
        <f t="shared" ref="Y313:AG313" si="269">IF(G313&lt;3,(60/COUNTIF(G300:G313,2)),0)</f>
        <v>0</v>
      </c>
      <c r="Z313" s="57">
        <f t="shared" si="269"/>
        <v>0</v>
      </c>
      <c r="AA313" s="57">
        <f t="shared" si="269"/>
        <v>0</v>
      </c>
      <c r="AB313" s="57">
        <f t="shared" si="269"/>
        <v>0</v>
      </c>
      <c r="AC313" s="57">
        <f t="shared" si="269"/>
        <v>30</v>
      </c>
      <c r="AD313" s="57">
        <f t="shared" si="269"/>
        <v>0</v>
      </c>
      <c r="AE313" s="57">
        <f t="shared" si="269"/>
        <v>8.5714285714285712</v>
      </c>
      <c r="AF313" s="57">
        <f t="shared" si="269"/>
        <v>15</v>
      </c>
      <c r="AG313" s="57">
        <f t="shared" si="269"/>
        <v>12</v>
      </c>
      <c r="AH313" s="57">
        <f>IF(P313&lt;4,(60/COUNTIF(P300:P313,3)),0)</f>
        <v>0</v>
      </c>
      <c r="AI313" s="57">
        <f>IF(Q313&lt;3,(60/COUNTIF(Q300:Q313,2)),0)</f>
        <v>0</v>
      </c>
      <c r="AJ313" s="57">
        <f>IF(R313&lt;3,(60/COUNTIF(R300:R313,2)),0)</f>
        <v>0</v>
      </c>
      <c r="AK313" s="57">
        <f>IF(S313&lt;3,(60/COUNTIF(S300:S313,2)),0)</f>
        <v>15</v>
      </c>
      <c r="AL313" s="57">
        <f>IF(T313&lt;3,(60/COUNTIF(T300:T313,2)),0)</f>
        <v>0</v>
      </c>
      <c r="AM313" s="184">
        <f t="shared" si="217"/>
        <v>100.57142857142857</v>
      </c>
      <c r="AN313" s="58" t="str">
        <f t="shared" si="218"/>
        <v>Yuri Z</v>
      </c>
      <c r="AQ313"/>
    </row>
    <row r="314" spans="1:43">
      <c r="A314" s="39">
        <v>40023</v>
      </c>
      <c r="B314" s="15" t="s">
        <v>11</v>
      </c>
      <c r="C314" s="20">
        <v>3</v>
      </c>
      <c r="D314" s="41">
        <v>3</v>
      </c>
      <c r="E314" s="41">
        <v>3</v>
      </c>
      <c r="F314" s="41">
        <v>4</v>
      </c>
      <c r="G314" s="41">
        <v>3</v>
      </c>
      <c r="H314" s="41">
        <v>2</v>
      </c>
      <c r="I314" s="41">
        <v>4</v>
      </c>
      <c r="J314" s="41">
        <v>4</v>
      </c>
      <c r="K314" s="41">
        <v>4</v>
      </c>
      <c r="L314" s="41">
        <v>2</v>
      </c>
      <c r="M314" s="41">
        <v>4</v>
      </c>
      <c r="N314" s="41">
        <v>3</v>
      </c>
      <c r="O314" s="41">
        <v>2</v>
      </c>
      <c r="P314" s="41">
        <v>4</v>
      </c>
      <c r="Q314" s="41">
        <v>2</v>
      </c>
      <c r="R314" s="41">
        <v>3</v>
      </c>
      <c r="S314" s="41">
        <v>2</v>
      </c>
      <c r="T314" s="66">
        <v>2</v>
      </c>
      <c r="U314" s="50">
        <f>IF(C314&lt;3,(60/COUNTIF(C314:C322,2)),0)</f>
        <v>0</v>
      </c>
      <c r="V314" s="51">
        <f>IF(D314&lt;3,(60/COUNTIF(D314:D322,2)),0)</f>
        <v>0</v>
      </c>
      <c r="W314" s="51">
        <f>IF(E314&lt;3,(60/COUNTIF(E314:E322,2)),0)</f>
        <v>0</v>
      </c>
      <c r="X314" s="51">
        <f>IF(F314&lt;4,(60/COUNTIF(F314:F322,3)),0)</f>
        <v>0</v>
      </c>
      <c r="Y314" s="51">
        <f t="shared" ref="Y314:AG314" si="270">IF(G314&lt;3,(60/COUNTIF(G314:G322,2)),0)</f>
        <v>0</v>
      </c>
      <c r="Z314" s="51">
        <f t="shared" si="270"/>
        <v>15</v>
      </c>
      <c r="AA314" s="51">
        <f t="shared" si="270"/>
        <v>0</v>
      </c>
      <c r="AB314" s="51">
        <f t="shared" si="270"/>
        <v>0</v>
      </c>
      <c r="AC314" s="51">
        <f t="shared" si="270"/>
        <v>0</v>
      </c>
      <c r="AD314" s="51">
        <f t="shared" si="270"/>
        <v>20</v>
      </c>
      <c r="AE314" s="51">
        <f t="shared" si="270"/>
        <v>0</v>
      </c>
      <c r="AF314" s="51">
        <f t="shared" si="270"/>
        <v>0</v>
      </c>
      <c r="AG314" s="51">
        <f t="shared" si="270"/>
        <v>15</v>
      </c>
      <c r="AH314" s="51">
        <f>IF(P314&lt;4,(60/COUNTIF(P314:P322,3)),0)</f>
        <v>0</v>
      </c>
      <c r="AI314" s="51">
        <f>IF(Q314&lt;3,(60/COUNTIF(Q314:Q322,2)),0)</f>
        <v>30</v>
      </c>
      <c r="AJ314" s="51">
        <f>IF(R314&lt;3,(60/COUNTIF(R314:R322,2)),0)</f>
        <v>0</v>
      </c>
      <c r="AK314" s="51">
        <f>IF(S314&lt;3,(60/COUNTIF(S314:S322,2)),0)</f>
        <v>30</v>
      </c>
      <c r="AL314" s="51">
        <f>IF(T314&lt;3,(60/COUNTIF(T314:T322,2)),0)</f>
        <v>30</v>
      </c>
      <c r="AM314" s="182">
        <f t="shared" si="217"/>
        <v>140</v>
      </c>
      <c r="AN314" s="52" t="str">
        <f t="shared" si="218"/>
        <v>Anders D</v>
      </c>
      <c r="AQ314"/>
    </row>
    <row r="315" spans="1:43">
      <c r="A315" s="17"/>
      <c r="B315" s="18" t="s">
        <v>10</v>
      </c>
      <c r="C315" s="22">
        <v>3</v>
      </c>
      <c r="D315" s="42">
        <v>3</v>
      </c>
      <c r="E315" s="42">
        <v>3</v>
      </c>
      <c r="F315" s="42">
        <v>5</v>
      </c>
      <c r="G315" s="42">
        <v>3</v>
      </c>
      <c r="H315" s="42">
        <v>3</v>
      </c>
      <c r="I315" s="42">
        <v>4</v>
      </c>
      <c r="J315" s="42">
        <v>4</v>
      </c>
      <c r="K315" s="42">
        <v>3</v>
      </c>
      <c r="L315" s="42">
        <v>2</v>
      </c>
      <c r="M315" s="42">
        <v>4</v>
      </c>
      <c r="N315" s="42">
        <v>2</v>
      </c>
      <c r="O315" s="42">
        <v>3</v>
      </c>
      <c r="P315" s="42">
        <v>4</v>
      </c>
      <c r="Q315" s="42">
        <v>3</v>
      </c>
      <c r="R315" s="42">
        <v>3</v>
      </c>
      <c r="S315" s="42">
        <v>3</v>
      </c>
      <c r="T315" s="67">
        <v>2</v>
      </c>
      <c r="U315" s="53">
        <f>IF(C315&lt;3,(60/COUNTIF(C314:C322,2)),0)</f>
        <v>0</v>
      </c>
      <c r="V315" s="54">
        <f>IF(D315&lt;3,(60/COUNTIF(D314:D322,2)),0)</f>
        <v>0</v>
      </c>
      <c r="W315" s="54">
        <f>IF(E315&lt;3,(60/COUNTIF(E314:E322,2)),0)</f>
        <v>0</v>
      </c>
      <c r="X315" s="54">
        <f>IF(F315&lt;4,(60/COUNTIF(F314:F322,3)),0)</f>
        <v>0</v>
      </c>
      <c r="Y315" s="54">
        <f t="shared" ref="Y315:AG315" si="271">IF(G315&lt;3,(60/COUNTIF(G314:G322,2)),0)</f>
        <v>0</v>
      </c>
      <c r="Z315" s="54">
        <f t="shared" si="271"/>
        <v>0</v>
      </c>
      <c r="AA315" s="54">
        <f t="shared" si="271"/>
        <v>0</v>
      </c>
      <c r="AB315" s="54">
        <f t="shared" si="271"/>
        <v>0</v>
      </c>
      <c r="AC315" s="54">
        <f t="shared" si="271"/>
        <v>0</v>
      </c>
      <c r="AD315" s="54">
        <f t="shared" si="271"/>
        <v>20</v>
      </c>
      <c r="AE315" s="54">
        <f t="shared" si="271"/>
        <v>0</v>
      </c>
      <c r="AF315" s="54">
        <f t="shared" si="271"/>
        <v>12</v>
      </c>
      <c r="AG315" s="54">
        <f t="shared" si="271"/>
        <v>0</v>
      </c>
      <c r="AH315" s="54">
        <f>IF(P315&lt;4,(60/COUNTIF(P314:P322,3)),0)</f>
        <v>0</v>
      </c>
      <c r="AI315" s="54">
        <f>IF(Q315&lt;3,(60/COUNTIF(Q314:Q322,2)),0)</f>
        <v>0</v>
      </c>
      <c r="AJ315" s="54">
        <f>IF(R315&lt;3,(60/COUNTIF(R314:R322,2)),0)</f>
        <v>0</v>
      </c>
      <c r="AK315" s="54">
        <f>IF(S315&lt;3,(60/COUNTIF(S314:S322,2)),0)</f>
        <v>0</v>
      </c>
      <c r="AL315" s="54">
        <f>IF(T315&lt;3,(60/COUNTIF(T314:T322,2)),0)</f>
        <v>30</v>
      </c>
      <c r="AM315" s="183">
        <f t="shared" si="217"/>
        <v>62</v>
      </c>
      <c r="AN315" s="55" t="str">
        <f t="shared" si="218"/>
        <v>Arne F</v>
      </c>
      <c r="AQ315"/>
    </row>
    <row r="316" spans="1:43">
      <c r="A316" s="17"/>
      <c r="B316" s="18" t="s">
        <v>7</v>
      </c>
      <c r="C316" s="22">
        <v>4</v>
      </c>
      <c r="D316" s="42">
        <v>3</v>
      </c>
      <c r="E316" s="42">
        <v>3</v>
      </c>
      <c r="F316" s="42">
        <v>5</v>
      </c>
      <c r="G316" s="42">
        <v>3</v>
      </c>
      <c r="H316" s="42">
        <v>3</v>
      </c>
      <c r="I316" s="42">
        <v>4</v>
      </c>
      <c r="J316" s="42">
        <v>3</v>
      </c>
      <c r="K316" s="42">
        <v>3</v>
      </c>
      <c r="L316" s="42">
        <v>2</v>
      </c>
      <c r="M316" s="42">
        <v>4</v>
      </c>
      <c r="N316" s="42">
        <v>3</v>
      </c>
      <c r="O316" s="42">
        <v>2</v>
      </c>
      <c r="P316" s="42">
        <v>4</v>
      </c>
      <c r="Q316" s="42">
        <v>3</v>
      </c>
      <c r="R316" s="42">
        <v>3</v>
      </c>
      <c r="S316" s="42">
        <v>3</v>
      </c>
      <c r="T316" s="67">
        <v>3</v>
      </c>
      <c r="U316" s="53">
        <f>IF(C316&lt;3,(60/COUNTIF(C314:C322,2)),0)</f>
        <v>0</v>
      </c>
      <c r="V316" s="54">
        <f>IF(D316&lt;3,(60/COUNTIF(D314:D322,2)),0)</f>
        <v>0</v>
      </c>
      <c r="W316" s="54">
        <f>IF(E316&lt;3,(60/COUNTIF(E314:E322,2)),0)</f>
        <v>0</v>
      </c>
      <c r="X316" s="54">
        <f>IF(F316&lt;4,(60/COUNTIF(F314:F322,3)),0)</f>
        <v>0</v>
      </c>
      <c r="Y316" s="54">
        <f t="shared" ref="Y316:AG316" si="272">IF(G316&lt;3,(60/COUNTIF(G314:G322,2)),0)</f>
        <v>0</v>
      </c>
      <c r="Z316" s="54">
        <f t="shared" si="272"/>
        <v>0</v>
      </c>
      <c r="AA316" s="54">
        <f t="shared" si="272"/>
        <v>0</v>
      </c>
      <c r="AB316" s="54">
        <f t="shared" si="272"/>
        <v>0</v>
      </c>
      <c r="AC316" s="54">
        <f t="shared" si="272"/>
        <v>0</v>
      </c>
      <c r="AD316" s="54">
        <f t="shared" si="272"/>
        <v>20</v>
      </c>
      <c r="AE316" s="54">
        <f t="shared" si="272"/>
        <v>0</v>
      </c>
      <c r="AF316" s="54">
        <f t="shared" si="272"/>
        <v>0</v>
      </c>
      <c r="AG316" s="54">
        <f t="shared" si="272"/>
        <v>15</v>
      </c>
      <c r="AH316" s="54">
        <f>IF(P316&lt;4,(60/COUNTIF(P314:P322,3)),0)</f>
        <v>0</v>
      </c>
      <c r="AI316" s="54">
        <f>IF(Q316&lt;3,(60/COUNTIF(Q314:Q322,2)),0)</f>
        <v>0</v>
      </c>
      <c r="AJ316" s="54">
        <f>IF(R316&lt;3,(60/COUNTIF(R314:R322,2)),0)</f>
        <v>0</v>
      </c>
      <c r="AK316" s="54">
        <f>IF(S316&lt;3,(60/COUNTIF(S314:S322,2)),0)</f>
        <v>0</v>
      </c>
      <c r="AL316" s="54">
        <f>IF(T316&lt;3,(60/COUNTIF(T314:T322,2)),0)</f>
        <v>0</v>
      </c>
      <c r="AM316" s="183">
        <f t="shared" si="217"/>
        <v>35</v>
      </c>
      <c r="AN316" s="55" t="str">
        <f t="shared" si="218"/>
        <v>Eirik A</v>
      </c>
      <c r="AQ316"/>
    </row>
    <row r="317" spans="1:43">
      <c r="A317" s="17"/>
      <c r="B317" s="18" t="s">
        <v>8</v>
      </c>
      <c r="C317" s="22">
        <v>4</v>
      </c>
      <c r="D317" s="42">
        <v>2</v>
      </c>
      <c r="E317" s="42">
        <v>4</v>
      </c>
      <c r="F317" s="42">
        <v>5</v>
      </c>
      <c r="G317" s="42">
        <v>4</v>
      </c>
      <c r="H317" s="42">
        <v>3</v>
      </c>
      <c r="I317" s="42">
        <v>4</v>
      </c>
      <c r="J317" s="42">
        <v>4</v>
      </c>
      <c r="K317" s="42">
        <v>4</v>
      </c>
      <c r="L317" s="42">
        <v>3</v>
      </c>
      <c r="M317" s="42">
        <v>3</v>
      </c>
      <c r="N317" s="42">
        <v>2</v>
      </c>
      <c r="O317" s="42">
        <v>3</v>
      </c>
      <c r="P317" s="42">
        <v>3</v>
      </c>
      <c r="Q317" s="42">
        <v>2</v>
      </c>
      <c r="R317" s="42">
        <v>3</v>
      </c>
      <c r="S317" s="42">
        <v>3</v>
      </c>
      <c r="T317" s="67">
        <v>3</v>
      </c>
      <c r="U317" s="53">
        <f>IF(C317&lt;3,(60/COUNTIF(C314:C322,2)),0)</f>
        <v>0</v>
      </c>
      <c r="V317" s="54">
        <f>IF(D317&lt;3,(60/COUNTIF(D314:D322,2)),0)</f>
        <v>60</v>
      </c>
      <c r="W317" s="54">
        <f>IF(E317&lt;3,(60/COUNTIF(E314:E322,2)),0)</f>
        <v>0</v>
      </c>
      <c r="X317" s="54">
        <f>IF(F317&lt;4,(60/COUNTIF(F314:F322,3)),0)</f>
        <v>0</v>
      </c>
      <c r="Y317" s="54">
        <f t="shared" ref="Y317:AG317" si="273">IF(G317&lt;3,(60/COUNTIF(G314:G322,2)),0)</f>
        <v>0</v>
      </c>
      <c r="Z317" s="54">
        <f t="shared" si="273"/>
        <v>0</v>
      </c>
      <c r="AA317" s="54">
        <f t="shared" si="273"/>
        <v>0</v>
      </c>
      <c r="AB317" s="54">
        <f t="shared" si="273"/>
        <v>0</v>
      </c>
      <c r="AC317" s="54">
        <f t="shared" si="273"/>
        <v>0</v>
      </c>
      <c r="AD317" s="54">
        <f t="shared" si="273"/>
        <v>0</v>
      </c>
      <c r="AE317" s="54">
        <f t="shared" si="273"/>
        <v>0</v>
      </c>
      <c r="AF317" s="54">
        <f t="shared" si="273"/>
        <v>12</v>
      </c>
      <c r="AG317" s="54">
        <f t="shared" si="273"/>
        <v>0</v>
      </c>
      <c r="AH317" s="54">
        <f>IF(P317&lt;4,(60/COUNTIF(P314:P322,3)),0)</f>
        <v>20</v>
      </c>
      <c r="AI317" s="54">
        <f>IF(Q317&lt;3,(60/COUNTIF(Q314:Q322,2)),0)</f>
        <v>30</v>
      </c>
      <c r="AJ317" s="54">
        <f>IF(R317&lt;3,(60/COUNTIF(R314:R322,2)),0)</f>
        <v>0</v>
      </c>
      <c r="AK317" s="54">
        <f>IF(S317&lt;3,(60/COUNTIF(S314:S322,2)),0)</f>
        <v>0</v>
      </c>
      <c r="AL317" s="54">
        <f>IF(T317&lt;3,(60/COUNTIF(T314:T322,2)),0)</f>
        <v>0</v>
      </c>
      <c r="AM317" s="183">
        <f t="shared" si="217"/>
        <v>122</v>
      </c>
      <c r="AN317" s="55" t="str">
        <f t="shared" si="218"/>
        <v>Erik B M</v>
      </c>
      <c r="AQ317"/>
    </row>
    <row r="318" spans="1:43">
      <c r="A318" s="17"/>
      <c r="B318" s="18" t="s">
        <v>59</v>
      </c>
      <c r="C318" s="22">
        <v>3</v>
      </c>
      <c r="D318" s="42">
        <v>3</v>
      </c>
      <c r="E318" s="42">
        <v>4</v>
      </c>
      <c r="F318" s="42">
        <v>4</v>
      </c>
      <c r="G318" s="42">
        <v>3</v>
      </c>
      <c r="H318" s="42">
        <v>2</v>
      </c>
      <c r="I318" s="42">
        <v>4</v>
      </c>
      <c r="J318" s="42">
        <v>3</v>
      </c>
      <c r="K318" s="42">
        <v>4</v>
      </c>
      <c r="L318" s="42">
        <v>3</v>
      </c>
      <c r="M318" s="42">
        <v>2</v>
      </c>
      <c r="N318" s="42">
        <v>4</v>
      </c>
      <c r="O318" s="42">
        <v>2</v>
      </c>
      <c r="P318" s="42">
        <v>3</v>
      </c>
      <c r="Q318" s="42">
        <v>3</v>
      </c>
      <c r="R318" s="42">
        <v>3</v>
      </c>
      <c r="S318" s="42">
        <v>3</v>
      </c>
      <c r="T318" s="67">
        <v>4</v>
      </c>
      <c r="U318" s="53">
        <f>IF(C318&lt;3,(60/COUNTIF(C314:C322,2)),0)</f>
        <v>0</v>
      </c>
      <c r="V318" s="54">
        <f>IF(D318&lt;3,(60/COUNTIF(D314:D322,2)),0)</f>
        <v>0</v>
      </c>
      <c r="W318" s="54">
        <f>IF(E318&lt;3,(60/COUNTIF(E314:E322,2)),0)</f>
        <v>0</v>
      </c>
      <c r="X318" s="54">
        <f>IF(F318&lt;4,(60/COUNTIF(F314:F322,3)),0)</f>
        <v>0</v>
      </c>
      <c r="Y318" s="54">
        <f t="shared" ref="Y318:AG318" si="274">IF(G318&lt;3,(60/COUNTIF(G314:G322,2)),0)</f>
        <v>0</v>
      </c>
      <c r="Z318" s="54">
        <f t="shared" si="274"/>
        <v>15</v>
      </c>
      <c r="AA318" s="54">
        <f t="shared" si="274"/>
        <v>0</v>
      </c>
      <c r="AB318" s="54">
        <f t="shared" si="274"/>
        <v>0</v>
      </c>
      <c r="AC318" s="54">
        <f t="shared" si="274"/>
        <v>0</v>
      </c>
      <c r="AD318" s="54">
        <f t="shared" si="274"/>
        <v>0</v>
      </c>
      <c r="AE318" s="54">
        <f t="shared" si="274"/>
        <v>15</v>
      </c>
      <c r="AF318" s="54">
        <f t="shared" si="274"/>
        <v>0</v>
      </c>
      <c r="AG318" s="54">
        <f t="shared" si="274"/>
        <v>15</v>
      </c>
      <c r="AH318" s="54">
        <f>IF(P318&lt;4,(60/COUNTIF(P314:P322,3)),0)</f>
        <v>20</v>
      </c>
      <c r="AI318" s="54">
        <f>IF(Q318&lt;3,(60/COUNTIF(Q314:Q322,2)),0)</f>
        <v>0</v>
      </c>
      <c r="AJ318" s="54">
        <f>IF(R318&lt;3,(60/COUNTIF(R314:R322,2)),0)</f>
        <v>0</v>
      </c>
      <c r="AK318" s="54">
        <f>IF(S318&lt;3,(60/COUNTIF(S314:S322,2)),0)</f>
        <v>0</v>
      </c>
      <c r="AL318" s="54">
        <f>IF(T318&lt;3,(60/COUNTIF(T314:T322,2)),0)</f>
        <v>0</v>
      </c>
      <c r="AM318" s="183">
        <f t="shared" si="217"/>
        <v>65</v>
      </c>
      <c r="AN318" s="55" t="str">
        <f t="shared" si="218"/>
        <v>Olav B</v>
      </c>
      <c r="AQ318"/>
    </row>
    <row r="319" spans="1:43">
      <c r="A319" s="17"/>
      <c r="B319" s="18" t="s">
        <v>42</v>
      </c>
      <c r="C319" s="22">
        <v>3</v>
      </c>
      <c r="D319" s="42">
        <v>3</v>
      </c>
      <c r="E319" s="42">
        <v>3</v>
      </c>
      <c r="F319" s="42">
        <v>5</v>
      </c>
      <c r="G319" s="42">
        <v>3</v>
      </c>
      <c r="H319" s="42">
        <v>3</v>
      </c>
      <c r="I319" s="42">
        <v>3</v>
      </c>
      <c r="J319" s="42">
        <v>2</v>
      </c>
      <c r="K319" s="42">
        <v>3</v>
      </c>
      <c r="L319" s="42">
        <v>3</v>
      </c>
      <c r="M319" s="42">
        <v>2</v>
      </c>
      <c r="N319" s="42">
        <v>2</v>
      </c>
      <c r="O319" s="42">
        <v>2</v>
      </c>
      <c r="P319" s="42">
        <v>5</v>
      </c>
      <c r="Q319" s="42">
        <v>3</v>
      </c>
      <c r="R319" s="42">
        <v>3</v>
      </c>
      <c r="S319" s="42">
        <v>2</v>
      </c>
      <c r="T319" s="67">
        <v>3</v>
      </c>
      <c r="U319" s="53">
        <f>IF(C319&lt;3,(60/COUNTIF(C314:C322,2)),0)</f>
        <v>0</v>
      </c>
      <c r="V319" s="54">
        <f>IF(D319&lt;3,(60/COUNTIF(D314:D322,2)),0)</f>
        <v>0</v>
      </c>
      <c r="W319" s="54">
        <f>IF(E319&lt;3,(60/COUNTIF(E314:E322,2)),0)</f>
        <v>0</v>
      </c>
      <c r="X319" s="54">
        <f>IF(F319&lt;4,(60/COUNTIF(F314:F322,3)),0)</f>
        <v>0</v>
      </c>
      <c r="Y319" s="54">
        <f t="shared" ref="Y319:AG319" si="275">IF(G319&lt;3,(60/COUNTIF(G314:G322,2)),0)</f>
        <v>0</v>
      </c>
      <c r="Z319" s="54">
        <f t="shared" si="275"/>
        <v>0</v>
      </c>
      <c r="AA319" s="54">
        <f t="shared" si="275"/>
        <v>0</v>
      </c>
      <c r="AB319" s="54">
        <f t="shared" si="275"/>
        <v>60</v>
      </c>
      <c r="AC319" s="54">
        <f t="shared" si="275"/>
        <v>0</v>
      </c>
      <c r="AD319" s="54">
        <f t="shared" si="275"/>
        <v>0</v>
      </c>
      <c r="AE319" s="54">
        <f t="shared" si="275"/>
        <v>15</v>
      </c>
      <c r="AF319" s="54">
        <f t="shared" si="275"/>
        <v>12</v>
      </c>
      <c r="AG319" s="54">
        <f t="shared" si="275"/>
        <v>15</v>
      </c>
      <c r="AH319" s="54">
        <f>IF(P319&lt;4,(60/COUNTIF(P314:P322,3)),0)</f>
        <v>0</v>
      </c>
      <c r="AI319" s="54">
        <f>IF(Q319&lt;3,(60/COUNTIF(Q314:Q322,2)),0)</f>
        <v>0</v>
      </c>
      <c r="AJ319" s="54">
        <f>IF(R319&lt;3,(60/COUNTIF(R314:R322,2)),0)</f>
        <v>0</v>
      </c>
      <c r="AK319" s="54">
        <f>IF(S319&lt;3,(60/COUNTIF(S314:S322,2)),0)</f>
        <v>30</v>
      </c>
      <c r="AL319" s="54">
        <f>IF(T319&lt;3,(60/COUNTIF(T314:T322,2)),0)</f>
        <v>0</v>
      </c>
      <c r="AM319" s="183">
        <f t="shared" si="217"/>
        <v>132</v>
      </c>
      <c r="AN319" s="55" t="str">
        <f t="shared" si="218"/>
        <v>Peder A</v>
      </c>
      <c r="AQ319"/>
    </row>
    <row r="320" spans="1:43">
      <c r="A320" s="17"/>
      <c r="B320" s="18" t="s">
        <v>5</v>
      </c>
      <c r="C320" s="22">
        <v>3</v>
      </c>
      <c r="D320" s="42">
        <v>3</v>
      </c>
      <c r="E320" s="42">
        <v>4</v>
      </c>
      <c r="F320" s="42">
        <v>4</v>
      </c>
      <c r="G320" s="42">
        <v>3</v>
      </c>
      <c r="H320" s="42">
        <v>2</v>
      </c>
      <c r="I320" s="42">
        <v>4</v>
      </c>
      <c r="J320" s="42">
        <v>3</v>
      </c>
      <c r="K320" s="42">
        <v>3</v>
      </c>
      <c r="L320" s="42">
        <v>3</v>
      </c>
      <c r="M320" s="42">
        <v>2</v>
      </c>
      <c r="N320" s="42">
        <v>3</v>
      </c>
      <c r="O320" s="42">
        <v>3</v>
      </c>
      <c r="P320" s="42">
        <v>4</v>
      </c>
      <c r="Q320" s="42">
        <v>4</v>
      </c>
      <c r="R320" s="42">
        <v>3</v>
      </c>
      <c r="S320" s="42">
        <v>3</v>
      </c>
      <c r="T320" s="67">
        <v>3</v>
      </c>
      <c r="U320" s="53">
        <f>IF(C320&lt;3,(60/COUNTIF(C314:C322,2)),0)</f>
        <v>0</v>
      </c>
      <c r="V320" s="54">
        <f>IF(D320&lt;3,(60/COUNTIF(D314:D322,2)),0)</f>
        <v>0</v>
      </c>
      <c r="W320" s="54">
        <f>IF(E320&lt;3,(60/COUNTIF(E314:E322,2)),0)</f>
        <v>0</v>
      </c>
      <c r="X320" s="54">
        <f>IF(F320&lt;4,(60/COUNTIF(F314:F322,3)),0)</f>
        <v>0</v>
      </c>
      <c r="Y320" s="54">
        <f t="shared" ref="Y320:AG320" si="276">IF(G320&lt;3,(60/COUNTIF(G314:G322,2)),0)</f>
        <v>0</v>
      </c>
      <c r="Z320" s="54">
        <f t="shared" si="276"/>
        <v>15</v>
      </c>
      <c r="AA320" s="54">
        <f t="shared" si="276"/>
        <v>0</v>
      </c>
      <c r="AB320" s="54">
        <f t="shared" si="276"/>
        <v>0</v>
      </c>
      <c r="AC320" s="54">
        <f t="shared" si="276"/>
        <v>0</v>
      </c>
      <c r="AD320" s="54">
        <f t="shared" si="276"/>
        <v>0</v>
      </c>
      <c r="AE320" s="54">
        <f t="shared" si="276"/>
        <v>15</v>
      </c>
      <c r="AF320" s="54">
        <f t="shared" si="276"/>
        <v>0</v>
      </c>
      <c r="AG320" s="54">
        <f t="shared" si="276"/>
        <v>0</v>
      </c>
      <c r="AH320" s="54">
        <f>IF(P320&lt;4,(60/COUNTIF(P314:P322,3)),0)</f>
        <v>0</v>
      </c>
      <c r="AI320" s="54">
        <f>IF(Q320&lt;3,(60/COUNTIF(Q314:Q322,2)),0)</f>
        <v>0</v>
      </c>
      <c r="AJ320" s="54">
        <f>IF(R320&lt;3,(60/COUNTIF(R314:R322,2)),0)</f>
        <v>0</v>
      </c>
      <c r="AK320" s="54">
        <f>IF(S320&lt;3,(60/COUNTIF(S314:S322,2)),0)</f>
        <v>0</v>
      </c>
      <c r="AL320" s="54">
        <f>IF(T320&lt;3,(60/COUNTIF(T314:T322,2)),0)</f>
        <v>0</v>
      </c>
      <c r="AM320" s="183">
        <f t="shared" si="217"/>
        <v>30</v>
      </c>
      <c r="AN320" s="55" t="str">
        <f t="shared" si="218"/>
        <v>Thomas F</v>
      </c>
      <c r="AQ320"/>
    </row>
    <row r="321" spans="1:43">
      <c r="A321" s="17"/>
      <c r="B321" s="18" t="s">
        <v>22</v>
      </c>
      <c r="C321" s="22">
        <v>3</v>
      </c>
      <c r="D321" s="42">
        <v>3</v>
      </c>
      <c r="E321" s="42">
        <v>5</v>
      </c>
      <c r="F321" s="42">
        <v>4</v>
      </c>
      <c r="G321" s="42">
        <v>3</v>
      </c>
      <c r="H321" s="42">
        <v>3</v>
      </c>
      <c r="I321" s="42">
        <v>4</v>
      </c>
      <c r="J321" s="42">
        <v>3</v>
      </c>
      <c r="K321" s="42">
        <v>3</v>
      </c>
      <c r="L321" s="42">
        <v>3</v>
      </c>
      <c r="M321" s="42">
        <v>2</v>
      </c>
      <c r="N321" s="42">
        <v>2</v>
      </c>
      <c r="O321" s="42">
        <v>3</v>
      </c>
      <c r="P321" s="42">
        <v>3</v>
      </c>
      <c r="Q321" s="42">
        <v>3</v>
      </c>
      <c r="R321" s="42">
        <v>3</v>
      </c>
      <c r="S321" s="42">
        <v>3</v>
      </c>
      <c r="T321" s="67">
        <v>5</v>
      </c>
      <c r="U321" s="53">
        <f>IF(C321&lt;3,(60/COUNTIF(C314:C322,2)),0)</f>
        <v>0</v>
      </c>
      <c r="V321" s="54">
        <f>IF(D321&lt;3,(60/COUNTIF(D314:D322,2)),0)</f>
        <v>0</v>
      </c>
      <c r="W321" s="54">
        <f>IF(E321&lt;3,(60/COUNTIF(E314:E322,2)),0)</f>
        <v>0</v>
      </c>
      <c r="X321" s="54">
        <f>IF(F321&lt;4,(60/COUNTIF(F314:F322,3)),0)</f>
        <v>0</v>
      </c>
      <c r="Y321" s="54">
        <f t="shared" ref="Y321:AG321" si="277">IF(G321&lt;3,(60/COUNTIF(G314:G322,2)),0)</f>
        <v>0</v>
      </c>
      <c r="Z321" s="54">
        <f t="shared" si="277"/>
        <v>0</v>
      </c>
      <c r="AA321" s="54">
        <f t="shared" si="277"/>
        <v>0</v>
      </c>
      <c r="AB321" s="54">
        <f t="shared" si="277"/>
        <v>0</v>
      </c>
      <c r="AC321" s="54">
        <f t="shared" si="277"/>
        <v>0</v>
      </c>
      <c r="AD321" s="54">
        <f t="shared" si="277"/>
        <v>0</v>
      </c>
      <c r="AE321" s="54">
        <f t="shared" si="277"/>
        <v>15</v>
      </c>
      <c r="AF321" s="54">
        <f t="shared" si="277"/>
        <v>12</v>
      </c>
      <c r="AG321" s="54">
        <f t="shared" si="277"/>
        <v>0</v>
      </c>
      <c r="AH321" s="54">
        <f>IF(P321&lt;4,(60/COUNTIF(P314:P322,3)),0)</f>
        <v>20</v>
      </c>
      <c r="AI321" s="54">
        <f>IF(Q321&lt;3,(60/COUNTIF(Q314:Q322,2)),0)</f>
        <v>0</v>
      </c>
      <c r="AJ321" s="54">
        <f>IF(R321&lt;3,(60/COUNTIF(R314:R322,2)),0)</f>
        <v>0</v>
      </c>
      <c r="AK321" s="54">
        <f>IF(S321&lt;3,(60/COUNTIF(S314:S322,2)),0)</f>
        <v>0</v>
      </c>
      <c r="AL321" s="54">
        <f>IF(T321&lt;3,(60/COUNTIF(T314:T322,2)),0)</f>
        <v>0</v>
      </c>
      <c r="AM321" s="183">
        <f t="shared" si="217"/>
        <v>47</v>
      </c>
      <c r="AN321" s="55" t="str">
        <f t="shared" si="218"/>
        <v>Vegar L</v>
      </c>
      <c r="AQ321"/>
    </row>
    <row r="322" spans="1:43">
      <c r="A322" s="17"/>
      <c r="B322" s="18" t="s">
        <v>29</v>
      </c>
      <c r="C322" s="22">
        <v>4</v>
      </c>
      <c r="D322" s="42">
        <v>5</v>
      </c>
      <c r="E322" s="42">
        <v>4</v>
      </c>
      <c r="F322" s="42">
        <v>4</v>
      </c>
      <c r="G322" s="42">
        <v>3</v>
      </c>
      <c r="H322" s="42">
        <v>2</v>
      </c>
      <c r="I322" s="42">
        <v>3</v>
      </c>
      <c r="J322" s="42">
        <v>3</v>
      </c>
      <c r="K322" s="42">
        <v>3</v>
      </c>
      <c r="L322" s="42">
        <v>3</v>
      </c>
      <c r="M322" s="42">
        <v>4</v>
      </c>
      <c r="N322" s="42">
        <v>2</v>
      </c>
      <c r="O322" s="42">
        <v>3</v>
      </c>
      <c r="P322" s="42">
        <v>4</v>
      </c>
      <c r="Q322" s="42">
        <v>4</v>
      </c>
      <c r="R322" s="42">
        <v>4</v>
      </c>
      <c r="S322" s="42">
        <v>3</v>
      </c>
      <c r="T322" s="67">
        <v>3</v>
      </c>
      <c r="U322" s="56">
        <f>IF(C322&lt;3,(60/COUNTIF(C314:C322,2)),0)</f>
        <v>0</v>
      </c>
      <c r="V322" s="57">
        <f>IF(D322&lt;3,(60/COUNTIF(D314:D322,2)),0)</f>
        <v>0</v>
      </c>
      <c r="W322" s="57">
        <f>IF(E322&lt;3,(60/COUNTIF(E314:E322,2)),0)</f>
        <v>0</v>
      </c>
      <c r="X322" s="57">
        <f>IF(F322&lt;4,(60/COUNTIF(F314:F322,3)),0)</f>
        <v>0</v>
      </c>
      <c r="Y322" s="57">
        <f t="shared" ref="Y322:AG322" si="278">IF(G322&lt;3,(60/COUNTIF(G314:G322,2)),0)</f>
        <v>0</v>
      </c>
      <c r="Z322" s="57">
        <f t="shared" si="278"/>
        <v>15</v>
      </c>
      <c r="AA322" s="57">
        <f t="shared" si="278"/>
        <v>0</v>
      </c>
      <c r="AB322" s="57">
        <f t="shared" si="278"/>
        <v>0</v>
      </c>
      <c r="AC322" s="57">
        <f t="shared" si="278"/>
        <v>0</v>
      </c>
      <c r="AD322" s="57">
        <f t="shared" si="278"/>
        <v>0</v>
      </c>
      <c r="AE322" s="57">
        <f t="shared" si="278"/>
        <v>0</v>
      </c>
      <c r="AF322" s="57">
        <f t="shared" si="278"/>
        <v>12</v>
      </c>
      <c r="AG322" s="57">
        <f t="shared" si="278"/>
        <v>0</v>
      </c>
      <c r="AH322" s="57">
        <f>IF(P322&lt;4,(60/COUNTIF(P314:P322,3)),0)</f>
        <v>0</v>
      </c>
      <c r="AI322" s="57">
        <f>IF(Q322&lt;3,(60/COUNTIF(Q314:Q322,2)),0)</f>
        <v>0</v>
      </c>
      <c r="AJ322" s="57">
        <f>IF(R322&lt;3,(60/COUNTIF(R314:R322,2)),0)</f>
        <v>0</v>
      </c>
      <c r="AK322" s="57">
        <f>IF(S322&lt;3,(60/COUNTIF(S314:S322,2)),0)</f>
        <v>0</v>
      </c>
      <c r="AL322" s="57">
        <f>IF(T322&lt;3,(60/COUNTIF(T314:T322,2)),0)</f>
        <v>0</v>
      </c>
      <c r="AM322" s="184">
        <f t="shared" si="217"/>
        <v>27</v>
      </c>
      <c r="AN322" s="58" t="str">
        <f t="shared" si="218"/>
        <v>Yuri Z</v>
      </c>
      <c r="AQ322"/>
    </row>
    <row r="323" spans="1:43">
      <c r="A323" s="39">
        <v>40030</v>
      </c>
      <c r="B323" s="15" t="s">
        <v>11</v>
      </c>
      <c r="C323" s="20">
        <v>4</v>
      </c>
      <c r="D323" s="41">
        <v>3</v>
      </c>
      <c r="E323" s="41">
        <v>3</v>
      </c>
      <c r="F323" s="41">
        <v>4</v>
      </c>
      <c r="G323" s="41">
        <v>2</v>
      </c>
      <c r="H323" s="41">
        <v>2</v>
      </c>
      <c r="I323" s="41">
        <v>3</v>
      </c>
      <c r="J323" s="41">
        <v>2</v>
      </c>
      <c r="K323" s="41">
        <v>3</v>
      </c>
      <c r="L323" s="41">
        <v>5</v>
      </c>
      <c r="M323" s="41">
        <v>3</v>
      </c>
      <c r="N323" s="41">
        <v>3</v>
      </c>
      <c r="O323" s="41">
        <v>3</v>
      </c>
      <c r="P323" s="41">
        <v>3</v>
      </c>
      <c r="Q323" s="41">
        <v>5</v>
      </c>
      <c r="R323" s="41">
        <v>2</v>
      </c>
      <c r="S323" s="41">
        <v>2</v>
      </c>
      <c r="T323" s="66">
        <v>2</v>
      </c>
      <c r="U323" s="50">
        <f>IF(C323&lt;3,(60/COUNTIF(C323:C349,2)),0)</f>
        <v>0</v>
      </c>
      <c r="V323" s="51">
        <f>IF(D323&lt;3,(60/COUNTIF(D323:D349,2)),0)</f>
        <v>0</v>
      </c>
      <c r="W323" s="51">
        <f>IF(E323&lt;3,(60/COUNTIF(E323:E349,2)),0)</f>
        <v>0</v>
      </c>
      <c r="X323" s="51">
        <f>IF(F323&lt;4,(60/COUNTIF(F323:F349,3)),0)</f>
        <v>0</v>
      </c>
      <c r="Y323" s="51">
        <f t="shared" ref="Y323:AD323" si="279">IF(G323&lt;3,(60/COUNTIF(G323:G349,2)),0)</f>
        <v>30</v>
      </c>
      <c r="Z323" s="51">
        <f t="shared" si="279"/>
        <v>4.2857142857142856</v>
      </c>
      <c r="AA323" s="51">
        <f t="shared" si="279"/>
        <v>0</v>
      </c>
      <c r="AB323" s="51">
        <f t="shared" si="279"/>
        <v>30</v>
      </c>
      <c r="AC323" s="51">
        <f t="shared" si="279"/>
        <v>0</v>
      </c>
      <c r="AD323" s="51">
        <f t="shared" si="279"/>
        <v>0</v>
      </c>
      <c r="AE323" s="51">
        <f t="shared" ref="AE323:AE349" si="280">IF(M323&lt;3,(60/COUNTIF($M$323:$M$349,"&lt;3")),0)</f>
        <v>0</v>
      </c>
      <c r="AF323" s="51">
        <f>IF(N323&lt;3,(60/COUNTIF(N323:N349,2)),0)</f>
        <v>0</v>
      </c>
      <c r="AG323" s="51">
        <f>IF(O323&lt;3,(60/COUNTIF(O323:O349,2)),0)</f>
        <v>0</v>
      </c>
      <c r="AH323" s="51">
        <f>IF(P323&lt;4,(60/COUNTIF(P323:P349,3)),0)</f>
        <v>5.4545454545454541</v>
      </c>
      <c r="AI323" s="51">
        <f>IF(Q323&lt;3,(60/COUNTIF(Q323:Q349,2)),0)</f>
        <v>0</v>
      </c>
      <c r="AJ323" s="51">
        <f>IF(R323&lt;3,(60/COUNTIF(R323:R349,2)),0)</f>
        <v>12</v>
      </c>
      <c r="AK323" s="51">
        <f>IF(S323&lt;3,(60/COUNTIF(S323:S349,2)),0)</f>
        <v>8.5714285714285712</v>
      </c>
      <c r="AL323" s="51">
        <f>IF(T323&lt;3,(60/COUNTIF(T323:T349,2)),0)</f>
        <v>20</v>
      </c>
      <c r="AM323" s="182">
        <f t="shared" si="217"/>
        <v>110.3116883116883</v>
      </c>
      <c r="AN323" s="52" t="str">
        <f t="shared" si="218"/>
        <v>Anders D</v>
      </c>
      <c r="AQ323"/>
    </row>
    <row r="324" spans="1:43">
      <c r="A324" s="17"/>
      <c r="B324" s="18" t="s">
        <v>52</v>
      </c>
      <c r="C324" s="22">
        <v>3</v>
      </c>
      <c r="D324" s="42">
        <v>2</v>
      </c>
      <c r="E324" s="42">
        <v>3</v>
      </c>
      <c r="F324" s="42">
        <v>4</v>
      </c>
      <c r="G324" s="42">
        <v>3</v>
      </c>
      <c r="H324" s="42">
        <v>2</v>
      </c>
      <c r="I324" s="42">
        <v>4</v>
      </c>
      <c r="J324" s="42">
        <v>3</v>
      </c>
      <c r="K324" s="42">
        <v>2</v>
      </c>
      <c r="L324" s="42">
        <v>2</v>
      </c>
      <c r="M324" s="42">
        <v>4</v>
      </c>
      <c r="N324" s="42">
        <v>2</v>
      </c>
      <c r="O324" s="42">
        <v>2</v>
      </c>
      <c r="P324" s="42">
        <v>3</v>
      </c>
      <c r="Q324" s="42">
        <v>3</v>
      </c>
      <c r="R324" s="42">
        <v>3</v>
      </c>
      <c r="S324" s="42">
        <v>3</v>
      </c>
      <c r="T324" s="67">
        <v>3</v>
      </c>
      <c r="U324" s="53">
        <f>IF(C324&lt;3,(60/COUNTIF(C323:C349,2)),0)</f>
        <v>0</v>
      </c>
      <c r="V324" s="54">
        <f>IF(D324&lt;3,(60/COUNTIF(D323:D349,2)),0)</f>
        <v>15</v>
      </c>
      <c r="W324" s="54">
        <f>IF(E324&lt;3,(60/COUNTIF(E323:E349,2)),0)</f>
        <v>0</v>
      </c>
      <c r="X324" s="54">
        <f>IF(F324&lt;4,(60/COUNTIF(F323:F349,3)),0)</f>
        <v>0</v>
      </c>
      <c r="Y324" s="54">
        <f t="shared" ref="Y324:AD324" si="281">IF(G324&lt;3,(60/COUNTIF(G323:G349,2)),0)</f>
        <v>0</v>
      </c>
      <c r="Z324" s="54">
        <f t="shared" si="281"/>
        <v>4.2857142857142856</v>
      </c>
      <c r="AA324" s="54">
        <f t="shared" si="281"/>
        <v>0</v>
      </c>
      <c r="AB324" s="54">
        <f t="shared" si="281"/>
        <v>0</v>
      </c>
      <c r="AC324" s="54">
        <f t="shared" si="281"/>
        <v>15</v>
      </c>
      <c r="AD324" s="54">
        <f t="shared" si="281"/>
        <v>10</v>
      </c>
      <c r="AE324" s="54">
        <f t="shared" si="280"/>
        <v>0</v>
      </c>
      <c r="AF324" s="54">
        <f>IF(N324&lt;3,(60/COUNTIF(N323:N349,2)),0)</f>
        <v>8.5714285714285712</v>
      </c>
      <c r="AG324" s="54">
        <f>IF(O324&lt;3,(60/COUNTIF(O323:O349,2)),0)</f>
        <v>4.615384615384615</v>
      </c>
      <c r="AH324" s="54">
        <f>IF(P324&lt;4,(60/COUNTIF(P323:P349,3)),0)</f>
        <v>5.4545454545454541</v>
      </c>
      <c r="AI324" s="54">
        <f>IF(Q324&lt;3,(60/COUNTIF(Q323:Q349,2)),0)</f>
        <v>0</v>
      </c>
      <c r="AJ324" s="54">
        <f>IF(R324&lt;3,(60/COUNTIF(R323:R349,2)),0)</f>
        <v>0</v>
      </c>
      <c r="AK324" s="54">
        <f>IF(S324&lt;3,(60/COUNTIF(S323:S349,2)),0)</f>
        <v>0</v>
      </c>
      <c r="AL324" s="54">
        <f>IF(T324&lt;3,(60/COUNTIF(T323:T349,2)),0)</f>
        <v>0</v>
      </c>
      <c r="AM324" s="183">
        <f t="shared" si="217"/>
        <v>62.927072927072921</v>
      </c>
      <c r="AN324" s="55" t="str">
        <f t="shared" si="218"/>
        <v>Anders Derkum</v>
      </c>
      <c r="AQ324"/>
    </row>
    <row r="325" spans="1:43">
      <c r="A325" s="17"/>
      <c r="B325" s="18" t="s">
        <v>10</v>
      </c>
      <c r="C325" s="22">
        <v>4</v>
      </c>
      <c r="D325" s="42">
        <v>3</v>
      </c>
      <c r="E325" s="42">
        <v>4</v>
      </c>
      <c r="F325" s="42">
        <v>5</v>
      </c>
      <c r="G325" s="42">
        <v>3</v>
      </c>
      <c r="H325" s="42">
        <v>2</v>
      </c>
      <c r="I325" s="42">
        <v>4</v>
      </c>
      <c r="J325" s="42">
        <v>4</v>
      </c>
      <c r="K325" s="42">
        <v>3</v>
      </c>
      <c r="L325" s="42">
        <v>3</v>
      </c>
      <c r="M325" s="42">
        <v>4</v>
      </c>
      <c r="N325" s="42">
        <v>4</v>
      </c>
      <c r="O325" s="42">
        <v>3</v>
      </c>
      <c r="P325" s="42">
        <v>4</v>
      </c>
      <c r="Q325" s="42">
        <v>3</v>
      </c>
      <c r="R325" s="42">
        <v>4</v>
      </c>
      <c r="S325" s="42">
        <v>3</v>
      </c>
      <c r="T325" s="67">
        <v>3</v>
      </c>
      <c r="U325" s="53">
        <f>IF(C325&lt;3,(60/COUNTIF(C323:C349,2)),0)</f>
        <v>0</v>
      </c>
      <c r="V325" s="54">
        <f>IF(D325&lt;3,(60/COUNTIF(D323:D349,2)),0)</f>
        <v>0</v>
      </c>
      <c r="W325" s="54">
        <f>IF(E325&lt;3,(60/COUNTIF(E323:E349,2)),0)</f>
        <v>0</v>
      </c>
      <c r="X325" s="54">
        <f>IF(F325&lt;4,(60/COUNTIF(F323:F349,3)),0)</f>
        <v>0</v>
      </c>
      <c r="Y325" s="54">
        <f t="shared" ref="Y325:AD325" si="282">IF(G325&lt;3,(60/COUNTIF(G323:G349,2)),0)</f>
        <v>0</v>
      </c>
      <c r="Z325" s="54">
        <f t="shared" si="282"/>
        <v>4.2857142857142856</v>
      </c>
      <c r="AA325" s="54">
        <f t="shared" si="282"/>
        <v>0</v>
      </c>
      <c r="AB325" s="54">
        <f t="shared" si="282"/>
        <v>0</v>
      </c>
      <c r="AC325" s="54">
        <f t="shared" si="282"/>
        <v>0</v>
      </c>
      <c r="AD325" s="54">
        <f t="shared" si="282"/>
        <v>0</v>
      </c>
      <c r="AE325" s="54">
        <f t="shared" si="280"/>
        <v>0</v>
      </c>
      <c r="AF325" s="54">
        <f>IF(N325&lt;3,(60/COUNTIF(N323:N349,2)),0)</f>
        <v>0</v>
      </c>
      <c r="AG325" s="54">
        <f>IF(O325&lt;3,(60/COUNTIF(O323:O349,2)),0)</f>
        <v>0</v>
      </c>
      <c r="AH325" s="54">
        <f>IF(P325&lt;4,(60/COUNTIF(P323:P349,3)),0)</f>
        <v>0</v>
      </c>
      <c r="AI325" s="54">
        <f>IF(Q325&lt;3,(60/COUNTIF(Q323:Q349,2)),0)</f>
        <v>0</v>
      </c>
      <c r="AJ325" s="54">
        <f>IF(R325&lt;3,(60/COUNTIF(R323:R349,2)),0)</f>
        <v>0</v>
      </c>
      <c r="AK325" s="54">
        <f>IF(S325&lt;3,(60/COUNTIF(S323:S349,2)),0)</f>
        <v>0</v>
      </c>
      <c r="AL325" s="54">
        <f>IF(T325&lt;3,(60/COUNTIF(T323:T349,2)),0)</f>
        <v>0</v>
      </c>
      <c r="AM325" s="183">
        <f t="shared" si="217"/>
        <v>4.2857142857142856</v>
      </c>
      <c r="AN325" s="55" t="str">
        <f t="shared" si="218"/>
        <v>Arne F</v>
      </c>
      <c r="AQ325"/>
    </row>
    <row r="326" spans="1:43">
      <c r="A326" s="17"/>
      <c r="B326" s="18" t="s">
        <v>60</v>
      </c>
      <c r="C326" s="22">
        <v>5</v>
      </c>
      <c r="D326" s="42">
        <v>5</v>
      </c>
      <c r="E326" s="42">
        <v>4</v>
      </c>
      <c r="F326" s="42">
        <v>6</v>
      </c>
      <c r="G326" s="42">
        <v>3</v>
      </c>
      <c r="H326" s="42">
        <v>3</v>
      </c>
      <c r="I326" s="42">
        <v>4</v>
      </c>
      <c r="J326" s="42">
        <v>4</v>
      </c>
      <c r="K326" s="42">
        <v>4</v>
      </c>
      <c r="L326" s="42">
        <v>3</v>
      </c>
      <c r="M326" s="42">
        <v>2</v>
      </c>
      <c r="N326" s="42">
        <v>4</v>
      </c>
      <c r="O326" s="42">
        <v>2</v>
      </c>
      <c r="P326" s="42">
        <v>3</v>
      </c>
      <c r="Q326" s="42">
        <v>4</v>
      </c>
      <c r="R326" s="42">
        <v>3</v>
      </c>
      <c r="S326" s="42">
        <v>4</v>
      </c>
      <c r="T326" s="67">
        <v>4</v>
      </c>
      <c r="U326" s="53">
        <f>IF(C326&lt;3,(60/COUNTIF(C323:C349,2)),0)</f>
        <v>0</v>
      </c>
      <c r="V326" s="54">
        <f>IF(D326&lt;3,(60/COUNTIF(D323:D349,2)),0)</f>
        <v>0</v>
      </c>
      <c r="W326" s="54">
        <f>IF(E326&lt;3,(60/COUNTIF(E323:E349,2)),0)</f>
        <v>0</v>
      </c>
      <c r="X326" s="54">
        <f>IF(F326&lt;4,(60/COUNTIF(F323:F349,3)),0)</f>
        <v>0</v>
      </c>
      <c r="Y326" s="54">
        <f t="shared" ref="Y326:AD326" si="283">IF(G326&lt;3,(60/COUNTIF(G323:G349,2)),0)</f>
        <v>0</v>
      </c>
      <c r="Z326" s="54">
        <f t="shared" si="283"/>
        <v>0</v>
      </c>
      <c r="AA326" s="54">
        <f t="shared" si="283"/>
        <v>0</v>
      </c>
      <c r="AB326" s="54">
        <f t="shared" si="283"/>
        <v>0</v>
      </c>
      <c r="AC326" s="54">
        <f t="shared" si="283"/>
        <v>0</v>
      </c>
      <c r="AD326" s="54">
        <f t="shared" si="283"/>
        <v>0</v>
      </c>
      <c r="AE326" s="54">
        <f>IF(M326&lt;3,(60/COUNTIF($M$323:$M$349,"&lt;3")),0)</f>
        <v>4.2857142857142856</v>
      </c>
      <c r="AF326" s="54">
        <f>IF(N326&lt;3,(60/COUNTIF(N323:N349,2)),0)</f>
        <v>0</v>
      </c>
      <c r="AG326" s="54">
        <f>IF(O326&lt;3,(60/COUNTIF(O323:O349,2)),0)</f>
        <v>4.615384615384615</v>
      </c>
      <c r="AH326" s="54">
        <f>IF(P326&lt;4,(60/COUNTIF(P323:P349,3)),0)</f>
        <v>5.4545454545454541</v>
      </c>
      <c r="AI326" s="54">
        <f>IF(Q326&lt;3,(60/COUNTIF(Q323:Q349,2)),0)</f>
        <v>0</v>
      </c>
      <c r="AJ326" s="54">
        <f>IF(R326&lt;3,(60/COUNTIF(R323:R349,2)),0)</f>
        <v>0</v>
      </c>
      <c r="AK326" s="54">
        <f>IF(S326&lt;3,(60/COUNTIF(S323:S349,2)),0)</f>
        <v>0</v>
      </c>
      <c r="AL326" s="54">
        <f>IF(T326&lt;3,(60/COUNTIF(T323:T349,2)),0)</f>
        <v>0</v>
      </c>
      <c r="AM326" s="183">
        <f t="shared" ref="AM326:AM389" si="284">SUM(U326:AL326)</f>
        <v>14.355644355644355</v>
      </c>
      <c r="AN326" s="55" t="str">
        <f t="shared" ref="AN326:AN389" si="285">B326</f>
        <v>Daniel Wootan</v>
      </c>
      <c r="AQ326"/>
    </row>
    <row r="327" spans="1:43">
      <c r="A327" s="17"/>
      <c r="B327" s="18" t="s">
        <v>27</v>
      </c>
      <c r="C327" s="22">
        <v>5</v>
      </c>
      <c r="D327" s="42">
        <v>4</v>
      </c>
      <c r="E327" s="42">
        <v>6</v>
      </c>
      <c r="F327" s="42">
        <v>6</v>
      </c>
      <c r="G327" s="42">
        <v>5</v>
      </c>
      <c r="H327" s="42">
        <v>4</v>
      </c>
      <c r="I327" s="42">
        <v>5</v>
      </c>
      <c r="J327" s="42">
        <v>5</v>
      </c>
      <c r="K327" s="42">
        <v>4</v>
      </c>
      <c r="L327" s="42">
        <v>3</v>
      </c>
      <c r="M327" s="42">
        <v>4</v>
      </c>
      <c r="N327" s="42">
        <v>4</v>
      </c>
      <c r="O327" s="42">
        <v>3</v>
      </c>
      <c r="P327" s="42">
        <v>5</v>
      </c>
      <c r="Q327" s="42">
        <v>4</v>
      </c>
      <c r="R327" s="42">
        <v>4</v>
      </c>
      <c r="S327" s="42">
        <v>4</v>
      </c>
      <c r="T327" s="67">
        <v>4</v>
      </c>
      <c r="U327" s="53">
        <f>IF(C327&lt;3,(60/COUNTIF(C323:C349,2)),0)</f>
        <v>0</v>
      </c>
      <c r="V327" s="54">
        <f>IF(D327&lt;3,(60/COUNTIF(D323:D349,2)),0)</f>
        <v>0</v>
      </c>
      <c r="W327" s="54">
        <f>IF(E327&lt;3,(60/COUNTIF(E323:E349,2)),0)</f>
        <v>0</v>
      </c>
      <c r="X327" s="54">
        <f>IF(F327&lt;4,(60/COUNTIF(F323:F349,3)),0)</f>
        <v>0</v>
      </c>
      <c r="Y327" s="54">
        <f t="shared" ref="Y327:AD327" si="286">IF(G327&lt;3,(60/COUNTIF(G323:G349,2)),0)</f>
        <v>0</v>
      </c>
      <c r="Z327" s="54">
        <f t="shared" si="286"/>
        <v>0</v>
      </c>
      <c r="AA327" s="54">
        <f t="shared" si="286"/>
        <v>0</v>
      </c>
      <c r="AB327" s="54">
        <f t="shared" si="286"/>
        <v>0</v>
      </c>
      <c r="AC327" s="54">
        <f t="shared" si="286"/>
        <v>0</v>
      </c>
      <c r="AD327" s="54">
        <f t="shared" si="286"/>
        <v>0</v>
      </c>
      <c r="AE327" s="54">
        <f t="shared" si="280"/>
        <v>0</v>
      </c>
      <c r="AF327" s="54">
        <f>IF(N327&lt;3,(60/COUNTIF(N323:N349,2)),0)</f>
        <v>0</v>
      </c>
      <c r="AG327" s="54">
        <f>IF(O327&lt;3,(60/COUNTIF(O323:O349,2)),0)</f>
        <v>0</v>
      </c>
      <c r="AH327" s="54">
        <f>IF(P327&lt;4,(60/COUNTIF(P323:P349,3)),0)</f>
        <v>0</v>
      </c>
      <c r="AI327" s="54">
        <f>IF(Q327&lt;3,(60/COUNTIF(Q323:Q349,2)),0)</f>
        <v>0</v>
      </c>
      <c r="AJ327" s="54">
        <f>IF(R327&lt;3,(60/COUNTIF(R323:R349,2)),0)</f>
        <v>0</v>
      </c>
      <c r="AK327" s="54">
        <f>IF(S327&lt;3,(60/COUNTIF(S323:S349,2)),0)</f>
        <v>0</v>
      </c>
      <c r="AL327" s="54">
        <f>IF(T327&lt;3,(60/COUNTIF(T323:T349,2)),0)</f>
        <v>0</v>
      </c>
      <c r="AM327" s="183">
        <f t="shared" si="284"/>
        <v>0</v>
      </c>
      <c r="AN327" s="55" t="str">
        <f t="shared" si="285"/>
        <v>Emma</v>
      </c>
      <c r="AQ327"/>
    </row>
    <row r="328" spans="1:43">
      <c r="A328" s="17"/>
      <c r="B328" s="18" t="s">
        <v>8</v>
      </c>
      <c r="C328" s="22">
        <v>3</v>
      </c>
      <c r="D328" s="42">
        <v>3</v>
      </c>
      <c r="E328" s="42">
        <v>3</v>
      </c>
      <c r="F328" s="42">
        <v>5</v>
      </c>
      <c r="G328" s="42">
        <v>4</v>
      </c>
      <c r="H328" s="42">
        <v>2</v>
      </c>
      <c r="I328" s="42">
        <v>4</v>
      </c>
      <c r="J328" s="42">
        <v>3</v>
      </c>
      <c r="K328" s="42">
        <v>4</v>
      </c>
      <c r="L328" s="42">
        <v>3</v>
      </c>
      <c r="M328" s="42">
        <v>2</v>
      </c>
      <c r="N328" s="42">
        <v>2</v>
      </c>
      <c r="O328" s="42">
        <v>3</v>
      </c>
      <c r="P328" s="42">
        <v>3</v>
      </c>
      <c r="Q328" s="42">
        <v>4</v>
      </c>
      <c r="R328" s="42">
        <v>3</v>
      </c>
      <c r="S328" s="42">
        <v>2</v>
      </c>
      <c r="T328" s="67">
        <v>3</v>
      </c>
      <c r="U328" s="53">
        <f>IF(C328&lt;3,(60/COUNTIF(C323:C349,2)),0)</f>
        <v>0</v>
      </c>
      <c r="V328" s="54">
        <f>IF(D328&lt;3,(60/COUNTIF(D323:D349,2)),0)</f>
        <v>0</v>
      </c>
      <c r="W328" s="54">
        <f>IF(E328&lt;3,(60/COUNTIF(E323:E349,2)),0)</f>
        <v>0</v>
      </c>
      <c r="X328" s="54">
        <f>IF(F328&lt;4,(60/COUNTIF(F323:F349,3)),0)</f>
        <v>0</v>
      </c>
      <c r="Y328" s="54">
        <f t="shared" ref="Y328:AD328" si="287">IF(G328&lt;3,(60/COUNTIF(G323:G349,2)),0)</f>
        <v>0</v>
      </c>
      <c r="Z328" s="54">
        <f t="shared" si="287"/>
        <v>4.2857142857142856</v>
      </c>
      <c r="AA328" s="54">
        <f t="shared" si="287"/>
        <v>0</v>
      </c>
      <c r="AB328" s="54">
        <f t="shared" si="287"/>
        <v>0</v>
      </c>
      <c r="AC328" s="54">
        <f t="shared" si="287"/>
        <v>0</v>
      </c>
      <c r="AD328" s="54">
        <f t="shared" si="287"/>
        <v>0</v>
      </c>
      <c r="AE328" s="54">
        <f t="shared" si="280"/>
        <v>4.2857142857142856</v>
      </c>
      <c r="AF328" s="54">
        <f>IF(N328&lt;3,(60/COUNTIF(N323:N349,2)),0)</f>
        <v>8.5714285714285712</v>
      </c>
      <c r="AG328" s="54">
        <f>IF(O328&lt;3,(60/COUNTIF(O323:O349,2)),0)</f>
        <v>0</v>
      </c>
      <c r="AH328" s="54">
        <f>IF(P328&lt;4,(60/COUNTIF(P323:P349,3)),0)</f>
        <v>5.4545454545454541</v>
      </c>
      <c r="AI328" s="54">
        <f>IF(Q328&lt;3,(60/COUNTIF(Q323:Q349,2)),0)</f>
        <v>0</v>
      </c>
      <c r="AJ328" s="54">
        <f>IF(R328&lt;3,(60/COUNTIF(R323:R349,2)),0)</f>
        <v>0</v>
      </c>
      <c r="AK328" s="54">
        <f>IF(S328&lt;3,(60/COUNTIF(S323:S349,2)),0)</f>
        <v>8.5714285714285712</v>
      </c>
      <c r="AL328" s="54">
        <f>IF(T328&lt;3,(60/COUNTIF(T323:T349,2)),0)</f>
        <v>0</v>
      </c>
      <c r="AM328" s="183">
        <f t="shared" si="284"/>
        <v>31.168831168831169</v>
      </c>
      <c r="AN328" s="55" t="str">
        <f t="shared" si="285"/>
        <v>Erik B M</v>
      </c>
      <c r="AQ328"/>
    </row>
    <row r="329" spans="1:43">
      <c r="A329" s="17"/>
      <c r="B329" s="18" t="s">
        <v>30</v>
      </c>
      <c r="C329" s="22">
        <v>2</v>
      </c>
      <c r="D329" s="42">
        <v>3</v>
      </c>
      <c r="E329" s="42">
        <v>3</v>
      </c>
      <c r="F329" s="42">
        <v>3</v>
      </c>
      <c r="G329" s="42">
        <v>3</v>
      </c>
      <c r="H329" s="42">
        <v>2</v>
      </c>
      <c r="I329" s="42">
        <v>3</v>
      </c>
      <c r="J329" s="42">
        <v>3</v>
      </c>
      <c r="K329" s="42">
        <v>3</v>
      </c>
      <c r="L329" s="42">
        <v>2</v>
      </c>
      <c r="M329" s="42">
        <v>3</v>
      </c>
      <c r="N329" s="42">
        <v>2</v>
      </c>
      <c r="O329" s="42">
        <v>3</v>
      </c>
      <c r="P329" s="42">
        <v>3</v>
      </c>
      <c r="Q329" s="42">
        <v>4</v>
      </c>
      <c r="R329" s="42">
        <v>4</v>
      </c>
      <c r="S329" s="42">
        <v>2</v>
      </c>
      <c r="T329" s="67">
        <v>3</v>
      </c>
      <c r="U329" s="53">
        <f>IF(C329&lt;3,(60/COUNTIF(C323:C349,2)),0)</f>
        <v>60</v>
      </c>
      <c r="V329" s="54">
        <f>IF(D329&lt;3,(60/COUNTIF(D323:D349,2)),0)</f>
        <v>0</v>
      </c>
      <c r="W329" s="54">
        <f>IF(E329&lt;3,(60/COUNTIF(E323:E349,2)),0)</f>
        <v>0</v>
      </c>
      <c r="X329" s="54">
        <f>IF(F329&lt;4,(60/COUNTIF(F323:F349,3)),0)</f>
        <v>30</v>
      </c>
      <c r="Y329" s="54">
        <f t="shared" ref="Y329:AD329" si="288">IF(G329&lt;3,(60/COUNTIF(G323:G349,2)),0)</f>
        <v>0</v>
      </c>
      <c r="Z329" s="54">
        <f t="shared" si="288"/>
        <v>4.2857142857142856</v>
      </c>
      <c r="AA329" s="54">
        <f t="shared" si="288"/>
        <v>0</v>
      </c>
      <c r="AB329" s="54">
        <f t="shared" si="288"/>
        <v>0</v>
      </c>
      <c r="AC329" s="54">
        <f t="shared" si="288"/>
        <v>0</v>
      </c>
      <c r="AD329" s="54">
        <f t="shared" si="288"/>
        <v>10</v>
      </c>
      <c r="AE329" s="54">
        <f t="shared" si="280"/>
        <v>0</v>
      </c>
      <c r="AF329" s="54">
        <f>IF(N329&lt;3,(60/COUNTIF(N323:N349,2)),0)</f>
        <v>8.5714285714285712</v>
      </c>
      <c r="AG329" s="54">
        <f>IF(O329&lt;3,(60/COUNTIF(O323:O349,2)),0)</f>
        <v>0</v>
      </c>
      <c r="AH329" s="54">
        <f>IF(P329&lt;4,(60/COUNTIF(P323:P349,3)),0)</f>
        <v>5.4545454545454541</v>
      </c>
      <c r="AI329" s="54">
        <f>IF(Q329&lt;3,(60/COUNTIF(Q323:Q349,2)),0)</f>
        <v>0</v>
      </c>
      <c r="AJ329" s="54">
        <f>IF(R329&lt;3,(60/COUNTIF(R323:R349,2)),0)</f>
        <v>0</v>
      </c>
      <c r="AK329" s="54">
        <f>IF(S329&lt;3,(60/COUNTIF(S323:S349,2)),0)</f>
        <v>8.5714285714285712</v>
      </c>
      <c r="AL329" s="54">
        <f>IF(T329&lt;3,(60/COUNTIF(T323:T349,2)),0)</f>
        <v>0</v>
      </c>
      <c r="AM329" s="183">
        <f t="shared" si="284"/>
        <v>126.88311688311688</v>
      </c>
      <c r="AN329" s="55" t="str">
        <f t="shared" si="285"/>
        <v>Espen M</v>
      </c>
      <c r="AQ329"/>
    </row>
    <row r="330" spans="1:43">
      <c r="A330" s="17"/>
      <c r="B330" s="18" t="s">
        <v>31</v>
      </c>
      <c r="C330" s="22">
        <v>3</v>
      </c>
      <c r="D330" s="42">
        <v>3</v>
      </c>
      <c r="E330" s="42">
        <v>3</v>
      </c>
      <c r="F330" s="42">
        <v>4</v>
      </c>
      <c r="G330" s="42">
        <v>3</v>
      </c>
      <c r="H330" s="42">
        <v>2</v>
      </c>
      <c r="I330" s="42">
        <v>4</v>
      </c>
      <c r="J330" s="42">
        <v>3</v>
      </c>
      <c r="K330" s="42">
        <v>3</v>
      </c>
      <c r="L330" s="42">
        <v>3</v>
      </c>
      <c r="M330" s="42">
        <v>2</v>
      </c>
      <c r="N330" s="42">
        <v>3</v>
      </c>
      <c r="O330" s="42">
        <v>2</v>
      </c>
      <c r="P330" s="42">
        <v>3</v>
      </c>
      <c r="Q330" s="42">
        <v>3</v>
      </c>
      <c r="R330" s="42">
        <v>2</v>
      </c>
      <c r="S330" s="42">
        <v>3</v>
      </c>
      <c r="T330" s="67">
        <v>2</v>
      </c>
      <c r="U330" s="53">
        <f>IF(C330&lt;3,(60/COUNTIF(C323:C349,2)),0)</f>
        <v>0</v>
      </c>
      <c r="V330" s="54">
        <f>IF(D330&lt;3,(60/COUNTIF(D323:D349,2)),0)</f>
        <v>0</v>
      </c>
      <c r="W330" s="54">
        <f>IF(E330&lt;3,(60/COUNTIF(E323:E349,2)),0)</f>
        <v>0</v>
      </c>
      <c r="X330" s="54">
        <f>IF(F330&lt;4,(60/COUNTIF(F323:F349,3)),0)</f>
        <v>0</v>
      </c>
      <c r="Y330" s="54">
        <f t="shared" ref="Y330:AD330" si="289">IF(G330&lt;3,(60/COUNTIF(G323:G349,2)),0)</f>
        <v>0</v>
      </c>
      <c r="Z330" s="54">
        <f t="shared" si="289"/>
        <v>4.2857142857142856</v>
      </c>
      <c r="AA330" s="54">
        <f t="shared" si="289"/>
        <v>0</v>
      </c>
      <c r="AB330" s="54">
        <f t="shared" si="289"/>
        <v>0</v>
      </c>
      <c r="AC330" s="54">
        <f t="shared" si="289"/>
        <v>0</v>
      </c>
      <c r="AD330" s="54">
        <f t="shared" si="289"/>
        <v>0</v>
      </c>
      <c r="AE330" s="54">
        <f t="shared" si="280"/>
        <v>4.2857142857142856</v>
      </c>
      <c r="AF330" s="54">
        <f>IF(N330&lt;3,(60/COUNTIF(N323:N349,2)),0)</f>
        <v>0</v>
      </c>
      <c r="AG330" s="54">
        <f>IF(O330&lt;3,(60/COUNTIF(O323:O349,2)),0)</f>
        <v>4.615384615384615</v>
      </c>
      <c r="AH330" s="54">
        <f>IF(P330&lt;4,(60/COUNTIF(P323:P349,3)),0)</f>
        <v>5.4545454545454541</v>
      </c>
      <c r="AI330" s="54">
        <f>IF(Q330&lt;3,(60/COUNTIF(Q323:Q349,2)),0)</f>
        <v>0</v>
      </c>
      <c r="AJ330" s="54">
        <f>IF(R330&lt;3,(60/COUNTIF(R323:R349,2)),0)</f>
        <v>12</v>
      </c>
      <c r="AK330" s="54">
        <f>IF(S330&lt;3,(60/COUNTIF(S323:S349,2)),0)</f>
        <v>0</v>
      </c>
      <c r="AL330" s="54">
        <f>IF(T330&lt;3,(60/COUNTIF(T323:T349,2)),0)</f>
        <v>20</v>
      </c>
      <c r="AM330" s="183">
        <f t="shared" si="284"/>
        <v>50.641358641358636</v>
      </c>
      <c r="AN330" s="55" t="str">
        <f t="shared" si="285"/>
        <v>Frank W</v>
      </c>
      <c r="AQ330"/>
    </row>
    <row r="331" spans="1:43">
      <c r="A331" s="17"/>
      <c r="B331" s="18" t="s">
        <v>32</v>
      </c>
      <c r="C331" s="22">
        <v>3</v>
      </c>
      <c r="D331" s="42">
        <v>3</v>
      </c>
      <c r="E331" s="42">
        <v>3</v>
      </c>
      <c r="F331" s="42">
        <v>5</v>
      </c>
      <c r="G331" s="42">
        <v>3</v>
      </c>
      <c r="H331" s="42">
        <v>2</v>
      </c>
      <c r="I331" s="42">
        <v>3</v>
      </c>
      <c r="J331" s="42">
        <v>3</v>
      </c>
      <c r="K331" s="42">
        <v>3</v>
      </c>
      <c r="L331" s="42">
        <v>2</v>
      </c>
      <c r="M331" s="42">
        <v>2</v>
      </c>
      <c r="N331" s="42">
        <v>3</v>
      </c>
      <c r="O331" s="42">
        <v>2</v>
      </c>
      <c r="P331" s="42">
        <v>3</v>
      </c>
      <c r="Q331" s="42">
        <v>3</v>
      </c>
      <c r="R331" s="42">
        <v>2</v>
      </c>
      <c r="S331" s="42">
        <v>3</v>
      </c>
      <c r="T331" s="67">
        <v>3</v>
      </c>
      <c r="U331" s="53">
        <f>IF(C331&lt;3,(60/COUNTIF(C323:C349,2)),0)</f>
        <v>0</v>
      </c>
      <c r="V331" s="54">
        <f>IF(D331&lt;3,(60/COUNTIF(D323:D349,2)),0)</f>
        <v>0</v>
      </c>
      <c r="W331" s="54">
        <f>IF(E331&lt;3,(60/COUNTIF(E323:E349,2)),0)</f>
        <v>0</v>
      </c>
      <c r="X331" s="54">
        <f>IF(F331&lt;4,(60/COUNTIF(F323:F349,3)),0)</f>
        <v>0</v>
      </c>
      <c r="Y331" s="54">
        <f t="shared" ref="Y331:AD331" si="290">IF(G331&lt;3,(60/COUNTIF(G323:G349,2)),0)</f>
        <v>0</v>
      </c>
      <c r="Z331" s="54">
        <f t="shared" si="290"/>
        <v>4.2857142857142856</v>
      </c>
      <c r="AA331" s="54">
        <f t="shared" si="290"/>
        <v>0</v>
      </c>
      <c r="AB331" s="54">
        <f t="shared" si="290"/>
        <v>0</v>
      </c>
      <c r="AC331" s="54">
        <f t="shared" si="290"/>
        <v>0</v>
      </c>
      <c r="AD331" s="54">
        <f t="shared" si="290"/>
        <v>10</v>
      </c>
      <c r="AE331" s="54">
        <f t="shared" si="280"/>
        <v>4.2857142857142856</v>
      </c>
      <c r="AF331" s="54">
        <f>IF(N331&lt;3,(60/COUNTIF(N323:N349,2)),0)</f>
        <v>0</v>
      </c>
      <c r="AG331" s="54">
        <f>IF(O331&lt;3,(60/COUNTIF(O323:O349,2)),0)</f>
        <v>4.615384615384615</v>
      </c>
      <c r="AH331" s="54">
        <f>IF(P331&lt;4,(60/COUNTIF(P323:P349,3)),0)</f>
        <v>5.4545454545454541</v>
      </c>
      <c r="AI331" s="54">
        <f>IF(Q331&lt;3,(60/COUNTIF(Q323:Q349,2)),0)</f>
        <v>0</v>
      </c>
      <c r="AJ331" s="54">
        <f>IF(R331&lt;3,(60/COUNTIF(R323:R349,2)),0)</f>
        <v>12</v>
      </c>
      <c r="AK331" s="54">
        <f>IF(S331&lt;3,(60/COUNTIF(S323:S349,2)),0)</f>
        <v>0</v>
      </c>
      <c r="AL331" s="54">
        <f>IF(T331&lt;3,(60/COUNTIF(T323:T349,2)),0)</f>
        <v>0</v>
      </c>
      <c r="AM331" s="183">
        <f t="shared" si="284"/>
        <v>40.641358641358636</v>
      </c>
      <c r="AN331" s="55" t="str">
        <f t="shared" si="285"/>
        <v>Halvor K</v>
      </c>
      <c r="AQ331"/>
    </row>
    <row r="332" spans="1:43">
      <c r="A332" s="17"/>
      <c r="B332" s="18" t="s">
        <v>56</v>
      </c>
      <c r="C332" s="22">
        <v>5</v>
      </c>
      <c r="D332" s="42">
        <v>7</v>
      </c>
      <c r="E332" s="42">
        <v>10</v>
      </c>
      <c r="F332" s="42">
        <v>12</v>
      </c>
      <c r="G332" s="42">
        <v>7</v>
      </c>
      <c r="H332" s="42">
        <v>4</v>
      </c>
      <c r="I332" s="42">
        <v>7</v>
      </c>
      <c r="J332" s="42">
        <v>8</v>
      </c>
      <c r="K332" s="42">
        <v>6</v>
      </c>
      <c r="L332" s="42">
        <v>7</v>
      </c>
      <c r="M332" s="42">
        <v>6</v>
      </c>
      <c r="N332" s="42">
        <v>6</v>
      </c>
      <c r="O332" s="42">
        <v>6</v>
      </c>
      <c r="P332" s="42">
        <v>8</v>
      </c>
      <c r="Q332" s="42">
        <v>7</v>
      </c>
      <c r="R332" s="42">
        <v>6</v>
      </c>
      <c r="S332" s="42">
        <v>6</v>
      </c>
      <c r="T332" s="67">
        <v>8</v>
      </c>
      <c r="U332" s="53">
        <f>IF(C332&lt;3,(60/COUNTIF(C323:C349,2)),0)</f>
        <v>0</v>
      </c>
      <c r="V332" s="54">
        <f>IF(D332&lt;3,(60/COUNTIF(D323:D349,2)),0)</f>
        <v>0</v>
      </c>
      <c r="W332" s="54">
        <f>IF(E332&lt;3,(60/COUNTIF(E323:E349,2)),0)</f>
        <v>0</v>
      </c>
      <c r="X332" s="54">
        <f>IF(F332&lt;4,(60/COUNTIF(F323:F349,3)),0)</f>
        <v>0</v>
      </c>
      <c r="Y332" s="54">
        <f t="shared" ref="Y332:AD332" si="291">IF(G332&lt;3,(60/COUNTIF(G323:G349,2)),0)</f>
        <v>0</v>
      </c>
      <c r="Z332" s="54">
        <f t="shared" si="291"/>
        <v>0</v>
      </c>
      <c r="AA332" s="54">
        <f t="shared" si="291"/>
        <v>0</v>
      </c>
      <c r="AB332" s="54">
        <f t="shared" si="291"/>
        <v>0</v>
      </c>
      <c r="AC332" s="54">
        <f t="shared" si="291"/>
        <v>0</v>
      </c>
      <c r="AD332" s="54">
        <f t="shared" si="291"/>
        <v>0</v>
      </c>
      <c r="AE332" s="54">
        <f t="shared" si="280"/>
        <v>0</v>
      </c>
      <c r="AF332" s="54">
        <f>IF(N332&lt;3,(60/COUNTIF(N323:N349,2)),0)</f>
        <v>0</v>
      </c>
      <c r="AG332" s="54">
        <f>IF(O332&lt;3,(60/COUNTIF(O323:O349,2)),0)</f>
        <v>0</v>
      </c>
      <c r="AH332" s="54">
        <f>IF(P332&lt;4,(60/COUNTIF(P323:P349,3)),0)</f>
        <v>0</v>
      </c>
      <c r="AI332" s="54">
        <f>IF(Q332&lt;3,(60/COUNTIF(Q323:Q349,2)),0)</f>
        <v>0</v>
      </c>
      <c r="AJ332" s="54">
        <f>IF(R332&lt;3,(60/COUNTIF(R323:R349,2)),0)</f>
        <v>0</v>
      </c>
      <c r="AK332" s="54">
        <f>IF(S332&lt;3,(60/COUNTIF(S323:S349,2)),0)</f>
        <v>0</v>
      </c>
      <c r="AL332" s="54">
        <f>IF(T332&lt;3,(60/COUNTIF(T323:T349,2)),0)</f>
        <v>0</v>
      </c>
      <c r="AM332" s="183">
        <f t="shared" si="284"/>
        <v>0</v>
      </c>
      <c r="AN332" s="55" t="str">
        <f t="shared" si="285"/>
        <v>Helene Svanåsbakken</v>
      </c>
      <c r="AQ332"/>
    </row>
    <row r="333" spans="1:43">
      <c r="A333" s="17"/>
      <c r="B333" s="18" t="s">
        <v>43</v>
      </c>
      <c r="C333" s="22">
        <v>3</v>
      </c>
      <c r="D333" s="42">
        <v>3</v>
      </c>
      <c r="E333" s="42">
        <v>4</v>
      </c>
      <c r="F333" s="42">
        <v>4</v>
      </c>
      <c r="G333" s="42">
        <v>2</v>
      </c>
      <c r="H333" s="42">
        <v>2</v>
      </c>
      <c r="I333" s="42">
        <v>5</v>
      </c>
      <c r="J333" s="42">
        <v>4</v>
      </c>
      <c r="K333" s="42">
        <v>3</v>
      </c>
      <c r="L333" s="42">
        <v>3</v>
      </c>
      <c r="M333" s="42">
        <v>2</v>
      </c>
      <c r="N333" s="42">
        <v>3</v>
      </c>
      <c r="O333" s="42">
        <v>3</v>
      </c>
      <c r="P333" s="42">
        <v>4</v>
      </c>
      <c r="Q333" s="42">
        <v>3</v>
      </c>
      <c r="R333" s="42">
        <v>3</v>
      </c>
      <c r="S333" s="42">
        <v>3</v>
      </c>
      <c r="T333" s="67">
        <v>3</v>
      </c>
      <c r="U333" s="53">
        <f>IF(C333&lt;3,(60/COUNTIF(C323:C349,2)),0)</f>
        <v>0</v>
      </c>
      <c r="V333" s="54">
        <f>IF(D333&lt;3,(60/COUNTIF(D323:D349,2)),0)</f>
        <v>0</v>
      </c>
      <c r="W333" s="54">
        <f>IF(E333&lt;3,(60/COUNTIF(E323:E349,2)),0)</f>
        <v>0</v>
      </c>
      <c r="X333" s="54">
        <f>IF(F333&lt;4,(60/COUNTIF(F323:F349,3)),0)</f>
        <v>0</v>
      </c>
      <c r="Y333" s="54">
        <f t="shared" ref="Y333:AD333" si="292">IF(G333&lt;3,(60/COUNTIF(G323:G349,2)),0)</f>
        <v>30</v>
      </c>
      <c r="Z333" s="54">
        <f t="shared" si="292"/>
        <v>4.2857142857142856</v>
      </c>
      <c r="AA333" s="54">
        <f t="shared" si="292"/>
        <v>0</v>
      </c>
      <c r="AB333" s="54">
        <f t="shared" si="292"/>
        <v>0</v>
      </c>
      <c r="AC333" s="54">
        <f t="shared" si="292"/>
        <v>0</v>
      </c>
      <c r="AD333" s="54">
        <f t="shared" si="292"/>
        <v>0</v>
      </c>
      <c r="AE333" s="54">
        <f t="shared" si="280"/>
        <v>4.2857142857142856</v>
      </c>
      <c r="AF333" s="54">
        <f>IF(N333&lt;3,(60/COUNTIF(N323:N349,2)),0)</f>
        <v>0</v>
      </c>
      <c r="AG333" s="54">
        <f>IF(O333&lt;3,(60/COUNTIF(O323:O349,2)),0)</f>
        <v>0</v>
      </c>
      <c r="AH333" s="54">
        <f>IF(P333&lt;4,(60/COUNTIF(P323:P349,3)),0)</f>
        <v>0</v>
      </c>
      <c r="AI333" s="54">
        <f>IF(Q333&lt;3,(60/COUNTIF(Q323:Q349,2)),0)</f>
        <v>0</v>
      </c>
      <c r="AJ333" s="54">
        <f>IF(R333&lt;3,(60/COUNTIF(R323:R349,2)),0)</f>
        <v>0</v>
      </c>
      <c r="AK333" s="54">
        <f>IF(S333&lt;3,(60/COUNTIF(S323:S349,2)),0)</f>
        <v>0</v>
      </c>
      <c r="AL333" s="54">
        <f>IF(T333&lt;3,(60/COUNTIF(T323:T349,2)),0)</f>
        <v>0</v>
      </c>
      <c r="AM333" s="183">
        <f t="shared" si="284"/>
        <v>38.571428571428569</v>
      </c>
      <c r="AN333" s="55" t="str">
        <f t="shared" si="285"/>
        <v>Joakim W</v>
      </c>
      <c r="AQ333"/>
    </row>
    <row r="334" spans="1:43">
      <c r="A334" s="17"/>
      <c r="B334" s="18" t="s">
        <v>25</v>
      </c>
      <c r="C334" s="22">
        <v>4</v>
      </c>
      <c r="D334" s="42">
        <v>3</v>
      </c>
      <c r="E334" s="42">
        <v>4</v>
      </c>
      <c r="F334" s="42">
        <v>4</v>
      </c>
      <c r="G334" s="42">
        <v>4</v>
      </c>
      <c r="H334" s="42">
        <v>3</v>
      </c>
      <c r="I334" s="42">
        <v>3</v>
      </c>
      <c r="J334" s="42">
        <v>4</v>
      </c>
      <c r="K334" s="42">
        <v>3</v>
      </c>
      <c r="L334" s="42">
        <v>3</v>
      </c>
      <c r="M334" s="42">
        <v>4</v>
      </c>
      <c r="N334" s="42">
        <v>3</v>
      </c>
      <c r="O334" s="42">
        <v>3</v>
      </c>
      <c r="P334" s="42">
        <v>4</v>
      </c>
      <c r="Q334" s="42">
        <v>4</v>
      </c>
      <c r="R334" s="42">
        <v>2</v>
      </c>
      <c r="S334" s="42">
        <v>3</v>
      </c>
      <c r="T334" s="67">
        <v>3</v>
      </c>
      <c r="U334" s="53">
        <f>IF(C334&lt;3,(60/COUNTIF(C323:C349,2)),0)</f>
        <v>0</v>
      </c>
      <c r="V334" s="54">
        <f>IF(D334&lt;3,(60/COUNTIF(D323:D349,2)),0)</f>
        <v>0</v>
      </c>
      <c r="W334" s="54">
        <f>IF(E334&lt;3,(60/COUNTIF(E323:E349,2)),0)</f>
        <v>0</v>
      </c>
      <c r="X334" s="54">
        <f>IF(F334&lt;4,(60/COUNTIF(F323:F349,3)),0)</f>
        <v>0</v>
      </c>
      <c r="Y334" s="54">
        <f t="shared" ref="Y334:AD334" si="293">IF(G334&lt;3,(60/COUNTIF(G323:G349,2)),0)</f>
        <v>0</v>
      </c>
      <c r="Z334" s="54">
        <f t="shared" si="293"/>
        <v>0</v>
      </c>
      <c r="AA334" s="54">
        <f t="shared" si="293"/>
        <v>0</v>
      </c>
      <c r="AB334" s="54">
        <f t="shared" si="293"/>
        <v>0</v>
      </c>
      <c r="AC334" s="54">
        <f t="shared" si="293"/>
        <v>0</v>
      </c>
      <c r="AD334" s="54">
        <f t="shared" si="293"/>
        <v>0</v>
      </c>
      <c r="AE334" s="54">
        <f t="shared" si="280"/>
        <v>0</v>
      </c>
      <c r="AF334" s="54">
        <f>IF(N334&lt;3,(60/COUNTIF(N323:N349,2)),0)</f>
        <v>0</v>
      </c>
      <c r="AG334" s="54">
        <f>IF(O334&lt;3,(60/COUNTIF(O323:O349,2)),0)</f>
        <v>0</v>
      </c>
      <c r="AH334" s="54">
        <f>IF(P334&lt;4,(60/COUNTIF(P323:P349,3)),0)</f>
        <v>0</v>
      </c>
      <c r="AI334" s="54">
        <f>IF(Q334&lt;3,(60/COUNTIF(Q323:Q349,2)),0)</f>
        <v>0</v>
      </c>
      <c r="AJ334" s="54">
        <f>IF(R334&lt;3,(60/COUNTIF(R323:R349,2)),0)</f>
        <v>12</v>
      </c>
      <c r="AK334" s="54">
        <f>IF(S334&lt;3,(60/COUNTIF(S323:S349,2)),0)</f>
        <v>0</v>
      </c>
      <c r="AL334" s="54">
        <f>IF(T334&lt;3,(60/COUNTIF(T323:T349,2)),0)</f>
        <v>0</v>
      </c>
      <c r="AM334" s="183">
        <f t="shared" si="284"/>
        <v>12</v>
      </c>
      <c r="AN334" s="55" t="str">
        <f t="shared" si="285"/>
        <v>Kristoffer S</v>
      </c>
      <c r="AQ334"/>
    </row>
    <row r="335" spans="1:43">
      <c r="A335" s="17"/>
      <c r="B335" s="18" t="s">
        <v>16</v>
      </c>
      <c r="C335" s="22">
        <v>3</v>
      </c>
      <c r="D335" s="42">
        <v>3</v>
      </c>
      <c r="E335" s="42">
        <v>4</v>
      </c>
      <c r="F335" s="42">
        <v>4</v>
      </c>
      <c r="G335" s="42">
        <v>3</v>
      </c>
      <c r="H335" s="42">
        <v>3</v>
      </c>
      <c r="I335" s="42">
        <v>4</v>
      </c>
      <c r="J335" s="42">
        <v>3</v>
      </c>
      <c r="K335" s="42">
        <v>3</v>
      </c>
      <c r="L335" s="42">
        <v>2</v>
      </c>
      <c r="M335" s="42">
        <v>2</v>
      </c>
      <c r="N335" s="42">
        <v>4</v>
      </c>
      <c r="O335" s="42">
        <v>2</v>
      </c>
      <c r="P335" s="42">
        <v>5</v>
      </c>
      <c r="Q335" s="42">
        <v>4</v>
      </c>
      <c r="R335" s="42">
        <v>3</v>
      </c>
      <c r="S335" s="42">
        <v>3</v>
      </c>
      <c r="T335" s="67">
        <v>3</v>
      </c>
      <c r="U335" s="53">
        <f>IF(C335&lt;3,(60/COUNTIF(C323:C349,2)),0)</f>
        <v>0</v>
      </c>
      <c r="V335" s="54">
        <f>IF(D335&lt;3,(60/COUNTIF(D323:D349,2)),0)</f>
        <v>0</v>
      </c>
      <c r="W335" s="54">
        <f>IF(E335&lt;3,(60/COUNTIF(E323:E349,2)),0)</f>
        <v>0</v>
      </c>
      <c r="X335" s="54">
        <f>IF(F335&lt;4,(60/COUNTIF(F323:F349,3)),0)</f>
        <v>0</v>
      </c>
      <c r="Y335" s="54">
        <f t="shared" ref="Y335:AD335" si="294">IF(G335&lt;3,(60/COUNTIF(G323:G349,2)),0)</f>
        <v>0</v>
      </c>
      <c r="Z335" s="54">
        <f t="shared" si="294"/>
        <v>0</v>
      </c>
      <c r="AA335" s="54">
        <f t="shared" si="294"/>
        <v>0</v>
      </c>
      <c r="AB335" s="54">
        <f t="shared" si="294"/>
        <v>0</v>
      </c>
      <c r="AC335" s="54">
        <f t="shared" si="294"/>
        <v>0</v>
      </c>
      <c r="AD335" s="54">
        <f t="shared" si="294"/>
        <v>10</v>
      </c>
      <c r="AE335" s="54">
        <f t="shared" si="280"/>
        <v>4.2857142857142856</v>
      </c>
      <c r="AF335" s="54">
        <f>IF(N335&lt;3,(60/COUNTIF(N323:N349,2)),0)</f>
        <v>0</v>
      </c>
      <c r="AG335" s="54">
        <f>IF(O335&lt;3,(60/COUNTIF(O323:O349,2)),0)</f>
        <v>4.615384615384615</v>
      </c>
      <c r="AH335" s="54">
        <f>IF(P335&lt;4,(60/COUNTIF(P323:P349,3)),0)</f>
        <v>0</v>
      </c>
      <c r="AI335" s="54">
        <f>IF(Q335&lt;3,(60/COUNTIF(Q323:Q349,2)),0)</f>
        <v>0</v>
      </c>
      <c r="AJ335" s="54">
        <f>IF(R335&lt;3,(60/COUNTIF(R323:R349,2)),0)</f>
        <v>0</v>
      </c>
      <c r="AK335" s="54">
        <f>IF(S335&lt;3,(60/COUNTIF(S323:S349,2)),0)</f>
        <v>0</v>
      </c>
      <c r="AL335" s="54">
        <f>IF(T335&lt;3,(60/COUNTIF(T323:T349,2)),0)</f>
        <v>0</v>
      </c>
      <c r="AM335" s="183">
        <f t="shared" si="284"/>
        <v>18.901098901098898</v>
      </c>
      <c r="AN335" s="55" t="str">
        <f t="shared" si="285"/>
        <v>Lasse B</v>
      </c>
      <c r="AQ335"/>
    </row>
    <row r="336" spans="1:43">
      <c r="A336" s="17"/>
      <c r="B336" s="18" t="s">
        <v>108</v>
      </c>
      <c r="C336" s="22">
        <v>5</v>
      </c>
      <c r="D336" s="42">
        <v>4</v>
      </c>
      <c r="E336" s="42">
        <v>5</v>
      </c>
      <c r="F336" s="42">
        <v>6</v>
      </c>
      <c r="G336" s="42">
        <v>4</v>
      </c>
      <c r="H336" s="42">
        <v>3</v>
      </c>
      <c r="I336" s="42">
        <v>5</v>
      </c>
      <c r="J336" s="42">
        <v>3</v>
      </c>
      <c r="K336" s="42">
        <v>4</v>
      </c>
      <c r="L336" s="42">
        <v>4</v>
      </c>
      <c r="M336" s="42">
        <v>2</v>
      </c>
      <c r="N336" s="42">
        <v>3</v>
      </c>
      <c r="O336" s="42">
        <v>3</v>
      </c>
      <c r="P336" s="42">
        <v>4</v>
      </c>
      <c r="Q336" s="42">
        <v>4</v>
      </c>
      <c r="R336" s="42">
        <v>3</v>
      </c>
      <c r="S336" s="42">
        <v>5</v>
      </c>
      <c r="T336" s="67">
        <v>4</v>
      </c>
      <c r="U336" s="53">
        <f>IF(C336&lt;3,(60/COUNTIF(C323:C349,2)),0)</f>
        <v>0</v>
      </c>
      <c r="V336" s="54">
        <f>IF(D336&lt;3,(60/COUNTIF(D323:D349,2)),0)</f>
        <v>0</v>
      </c>
      <c r="W336" s="54">
        <f>IF(E336&lt;3,(60/COUNTIF(E323:E349,2)),0)</f>
        <v>0</v>
      </c>
      <c r="X336" s="54">
        <f>IF(F336&lt;4,(60/COUNTIF(F323:F349,3)),0)</f>
        <v>0</v>
      </c>
      <c r="Y336" s="54">
        <f t="shared" ref="Y336:AD336" si="295">IF(G336&lt;3,(60/COUNTIF(G323:G349,2)),0)</f>
        <v>0</v>
      </c>
      <c r="Z336" s="54">
        <f t="shared" si="295"/>
        <v>0</v>
      </c>
      <c r="AA336" s="54">
        <f t="shared" si="295"/>
        <v>0</v>
      </c>
      <c r="AB336" s="54">
        <f t="shared" si="295"/>
        <v>0</v>
      </c>
      <c r="AC336" s="54">
        <f t="shared" si="295"/>
        <v>0</v>
      </c>
      <c r="AD336" s="54">
        <f t="shared" si="295"/>
        <v>0</v>
      </c>
      <c r="AE336" s="54">
        <f t="shared" si="280"/>
        <v>4.2857142857142856</v>
      </c>
      <c r="AF336" s="54">
        <f>IF(N336&lt;3,(60/COUNTIF(N323:N349,2)),0)</f>
        <v>0</v>
      </c>
      <c r="AG336" s="54">
        <f>IF(O336&lt;3,(60/COUNTIF(O323:O349,2)),0)</f>
        <v>0</v>
      </c>
      <c r="AH336" s="54">
        <f>IF(P336&lt;4,(60/COUNTIF(P323:P349,3)),0)</f>
        <v>0</v>
      </c>
      <c r="AI336" s="54">
        <f>IF(Q336&lt;3,(60/COUNTIF(Q323:Q349,2)),0)</f>
        <v>0</v>
      </c>
      <c r="AJ336" s="54">
        <f>IF(R336&lt;3,(60/COUNTIF(R323:R349,2)),0)</f>
        <v>0</v>
      </c>
      <c r="AK336" s="54">
        <f>IF(S336&lt;3,(60/COUNTIF(S323:S349,2)),0)</f>
        <v>0</v>
      </c>
      <c r="AL336" s="54">
        <f>IF(T336&lt;3,(60/COUNTIF(T323:T349,2)),0)</f>
        <v>0</v>
      </c>
      <c r="AM336" s="183">
        <f t="shared" si="284"/>
        <v>4.2857142857142856</v>
      </c>
      <c r="AN336" s="55" t="str">
        <f t="shared" si="285"/>
        <v>Lene A</v>
      </c>
      <c r="AQ336"/>
    </row>
    <row r="337" spans="1:43">
      <c r="A337" s="17"/>
      <c r="B337" s="18" t="s">
        <v>46</v>
      </c>
      <c r="C337" s="22">
        <v>4</v>
      </c>
      <c r="D337" s="42">
        <v>3</v>
      </c>
      <c r="E337" s="42">
        <v>5</v>
      </c>
      <c r="F337" s="42">
        <v>6</v>
      </c>
      <c r="G337" s="42">
        <v>4</v>
      </c>
      <c r="H337" s="42">
        <v>2</v>
      </c>
      <c r="I337" s="42">
        <v>4</v>
      </c>
      <c r="J337" s="42">
        <v>3</v>
      </c>
      <c r="K337" s="42">
        <v>3</v>
      </c>
      <c r="L337" s="42">
        <v>3</v>
      </c>
      <c r="M337" s="42">
        <v>2</v>
      </c>
      <c r="N337" s="42">
        <v>2</v>
      </c>
      <c r="O337" s="42">
        <v>3</v>
      </c>
      <c r="P337" s="42">
        <v>3</v>
      </c>
      <c r="Q337" s="42">
        <v>4</v>
      </c>
      <c r="R337" s="42">
        <v>3</v>
      </c>
      <c r="S337" s="42">
        <v>3</v>
      </c>
      <c r="T337" s="67">
        <v>3</v>
      </c>
      <c r="U337" s="53">
        <f>IF(C337&lt;3,(60/COUNTIF(C323:C349,2)),0)</f>
        <v>0</v>
      </c>
      <c r="V337" s="54">
        <f>IF(D337&lt;3,(60/COUNTIF(D323:D349,2)),0)</f>
        <v>0</v>
      </c>
      <c r="W337" s="54">
        <f>IF(E337&lt;3,(60/COUNTIF(E323:E349,2)),0)</f>
        <v>0</v>
      </c>
      <c r="X337" s="54">
        <f>IF(F337&lt;4,(60/COUNTIF(F323:F349,3)),0)</f>
        <v>0</v>
      </c>
      <c r="Y337" s="54">
        <f t="shared" ref="Y337:AD337" si="296">IF(G337&lt;3,(60/COUNTIF(G323:G349,2)),0)</f>
        <v>0</v>
      </c>
      <c r="Z337" s="54">
        <f t="shared" si="296"/>
        <v>4.2857142857142856</v>
      </c>
      <c r="AA337" s="54">
        <f t="shared" si="296"/>
        <v>0</v>
      </c>
      <c r="AB337" s="54">
        <f t="shared" si="296"/>
        <v>0</v>
      </c>
      <c r="AC337" s="54">
        <f t="shared" si="296"/>
        <v>0</v>
      </c>
      <c r="AD337" s="54">
        <f t="shared" si="296"/>
        <v>0</v>
      </c>
      <c r="AE337" s="54">
        <f t="shared" si="280"/>
        <v>4.2857142857142856</v>
      </c>
      <c r="AF337" s="54">
        <f>IF(N337&lt;3,(60/COUNTIF(N323:N349,2)),0)</f>
        <v>8.5714285714285712</v>
      </c>
      <c r="AG337" s="54">
        <f>IF(O337&lt;3,(60/COUNTIF(O323:O349,2)),0)</f>
        <v>0</v>
      </c>
      <c r="AH337" s="54">
        <f>IF(P337&lt;4,(60/COUNTIF(P323:P349,3)),0)</f>
        <v>5.4545454545454541</v>
      </c>
      <c r="AI337" s="54">
        <f>IF(Q337&lt;3,(60/COUNTIF(Q323:Q349,2)),0)</f>
        <v>0</v>
      </c>
      <c r="AJ337" s="54">
        <f>IF(R337&lt;3,(60/COUNTIF(R323:R349,2)),0)</f>
        <v>0</v>
      </c>
      <c r="AK337" s="54">
        <f>IF(S337&lt;3,(60/COUNTIF(S323:S349,2)),0)</f>
        <v>0</v>
      </c>
      <c r="AL337" s="54">
        <f>IF(T337&lt;3,(60/COUNTIF(T323:T349,2)),0)</f>
        <v>0</v>
      </c>
      <c r="AM337" s="183">
        <f t="shared" si="284"/>
        <v>22.597402597402596</v>
      </c>
      <c r="AN337" s="55" t="str">
        <f t="shared" si="285"/>
        <v>Linda W</v>
      </c>
      <c r="AQ337"/>
    </row>
    <row r="338" spans="1:43">
      <c r="A338" s="17"/>
      <c r="B338" s="18" t="s">
        <v>20</v>
      </c>
      <c r="C338" s="22">
        <v>3</v>
      </c>
      <c r="D338" s="42">
        <v>2</v>
      </c>
      <c r="E338" s="42">
        <v>3</v>
      </c>
      <c r="F338" s="42">
        <v>4</v>
      </c>
      <c r="G338" s="42">
        <v>4</v>
      </c>
      <c r="H338" s="42">
        <v>3</v>
      </c>
      <c r="I338" s="42">
        <v>3</v>
      </c>
      <c r="J338" s="42">
        <v>4</v>
      </c>
      <c r="K338" s="42">
        <v>4</v>
      </c>
      <c r="L338" s="42">
        <v>3</v>
      </c>
      <c r="M338" s="42">
        <v>3</v>
      </c>
      <c r="N338" s="42">
        <v>3</v>
      </c>
      <c r="O338" s="42">
        <v>2</v>
      </c>
      <c r="P338" s="42">
        <v>3</v>
      </c>
      <c r="Q338" s="42">
        <v>3</v>
      </c>
      <c r="R338" s="42">
        <v>4</v>
      </c>
      <c r="S338" s="42">
        <v>3</v>
      </c>
      <c r="T338" s="67">
        <v>4</v>
      </c>
      <c r="U338" s="53">
        <f>IF(C338&lt;3,(60/COUNTIF(C323:C349,2)),0)</f>
        <v>0</v>
      </c>
      <c r="V338" s="54">
        <f>IF(D338&lt;3,(60/COUNTIF(D323:D349,2)),0)</f>
        <v>15</v>
      </c>
      <c r="W338" s="54">
        <f>IF(E338&lt;3,(60/COUNTIF(E323:E349,2)),0)</f>
        <v>0</v>
      </c>
      <c r="X338" s="54">
        <f>IF(F338&lt;4,(60/COUNTIF(F323:F349,3)),0)</f>
        <v>0</v>
      </c>
      <c r="Y338" s="54">
        <f t="shared" ref="Y338:AD338" si="297">IF(G338&lt;3,(60/COUNTIF(G323:G349,2)),0)</f>
        <v>0</v>
      </c>
      <c r="Z338" s="54">
        <f t="shared" si="297"/>
        <v>0</v>
      </c>
      <c r="AA338" s="54">
        <f t="shared" si="297"/>
        <v>0</v>
      </c>
      <c r="AB338" s="54">
        <f t="shared" si="297"/>
        <v>0</v>
      </c>
      <c r="AC338" s="54">
        <f t="shared" si="297"/>
        <v>0</v>
      </c>
      <c r="AD338" s="54">
        <f t="shared" si="297"/>
        <v>0</v>
      </c>
      <c r="AE338" s="54">
        <f t="shared" si="280"/>
        <v>0</v>
      </c>
      <c r="AF338" s="54">
        <f>IF(N338&lt;3,(60/COUNTIF(N323:N349,2)),0)</f>
        <v>0</v>
      </c>
      <c r="AG338" s="54">
        <f>IF(O338&lt;3,(60/COUNTIF(O323:O349,2)),0)</f>
        <v>4.615384615384615</v>
      </c>
      <c r="AH338" s="54">
        <f>IF(P338&lt;4,(60/COUNTIF(P323:P349,3)),0)</f>
        <v>5.4545454545454541</v>
      </c>
      <c r="AI338" s="54">
        <f>IF(Q338&lt;3,(60/COUNTIF(Q323:Q349,2)),0)</f>
        <v>0</v>
      </c>
      <c r="AJ338" s="54">
        <f>IF(R338&lt;3,(60/COUNTIF(R323:R349,2)),0)</f>
        <v>0</v>
      </c>
      <c r="AK338" s="54">
        <f>IF(S338&lt;3,(60/COUNTIF(S323:S349,2)),0)</f>
        <v>0</v>
      </c>
      <c r="AL338" s="54">
        <f>IF(T338&lt;3,(60/COUNTIF(T323:T349,2)),0)</f>
        <v>0</v>
      </c>
      <c r="AM338" s="183">
        <f t="shared" si="284"/>
        <v>25.069930069930066</v>
      </c>
      <c r="AN338" s="55" t="str">
        <f t="shared" si="285"/>
        <v>Magnus P</v>
      </c>
      <c r="AQ338"/>
    </row>
    <row r="339" spans="1:43">
      <c r="A339" s="17"/>
      <c r="B339" s="18" t="s">
        <v>24</v>
      </c>
      <c r="C339" s="22">
        <v>3</v>
      </c>
      <c r="D339" s="42">
        <v>3</v>
      </c>
      <c r="E339" s="42">
        <v>3</v>
      </c>
      <c r="F339" s="42">
        <v>4</v>
      </c>
      <c r="G339" s="42">
        <v>3</v>
      </c>
      <c r="H339" s="42">
        <v>3</v>
      </c>
      <c r="I339" s="42">
        <v>3</v>
      </c>
      <c r="J339" s="42">
        <v>3</v>
      </c>
      <c r="K339" s="42">
        <v>4</v>
      </c>
      <c r="L339" s="42">
        <v>3</v>
      </c>
      <c r="M339" s="42">
        <v>3</v>
      </c>
      <c r="N339" s="42">
        <v>3</v>
      </c>
      <c r="O339" s="42">
        <v>3</v>
      </c>
      <c r="P339" s="42">
        <v>4</v>
      </c>
      <c r="Q339" s="42">
        <v>3</v>
      </c>
      <c r="R339" s="42">
        <v>3</v>
      </c>
      <c r="S339" s="42">
        <v>3</v>
      </c>
      <c r="T339" s="67">
        <v>3</v>
      </c>
      <c r="U339" s="53">
        <f>IF(C339&lt;3,(60/COUNTIF(C323:C349,2)),0)</f>
        <v>0</v>
      </c>
      <c r="V339" s="54">
        <f>IF(D339&lt;3,(60/COUNTIF(D323:D349,2)),0)</f>
        <v>0</v>
      </c>
      <c r="W339" s="54">
        <f>IF(E339&lt;3,(60/COUNTIF(E323:E349,2)),0)</f>
        <v>0</v>
      </c>
      <c r="X339" s="54">
        <f>IF(F339&lt;4,(60/COUNTIF(F323:F349,3)),0)</f>
        <v>0</v>
      </c>
      <c r="Y339" s="54">
        <f t="shared" ref="Y339:AD339" si="298">IF(G339&lt;3,(60/COUNTIF(G323:G349,2)),0)</f>
        <v>0</v>
      </c>
      <c r="Z339" s="54">
        <f t="shared" si="298"/>
        <v>0</v>
      </c>
      <c r="AA339" s="54">
        <f t="shared" si="298"/>
        <v>0</v>
      </c>
      <c r="AB339" s="54">
        <f t="shared" si="298"/>
        <v>0</v>
      </c>
      <c r="AC339" s="54">
        <f t="shared" si="298"/>
        <v>0</v>
      </c>
      <c r="AD339" s="54">
        <f t="shared" si="298"/>
        <v>0</v>
      </c>
      <c r="AE339" s="54">
        <f t="shared" si="280"/>
        <v>0</v>
      </c>
      <c r="AF339" s="54">
        <f>IF(N339&lt;3,(60/COUNTIF(N323:N349,2)),0)</f>
        <v>0</v>
      </c>
      <c r="AG339" s="54">
        <f>IF(O339&lt;3,(60/COUNTIF(O323:O349,2)),0)</f>
        <v>0</v>
      </c>
      <c r="AH339" s="54">
        <f>IF(P339&lt;4,(60/COUNTIF(P323:P349,3)),0)</f>
        <v>0</v>
      </c>
      <c r="AI339" s="54">
        <f>IF(Q339&lt;3,(60/COUNTIF(Q323:Q349,2)),0)</f>
        <v>0</v>
      </c>
      <c r="AJ339" s="54">
        <f>IF(R339&lt;3,(60/COUNTIF(R323:R349,2)),0)</f>
        <v>0</v>
      </c>
      <c r="AK339" s="54">
        <f>IF(S339&lt;3,(60/COUNTIF(S323:S349,2)),0)</f>
        <v>0</v>
      </c>
      <c r="AL339" s="54">
        <f>IF(T339&lt;3,(60/COUNTIF(T323:T349,2)),0)</f>
        <v>0</v>
      </c>
      <c r="AM339" s="183">
        <f t="shared" si="284"/>
        <v>0</v>
      </c>
      <c r="AN339" s="55" t="str">
        <f t="shared" si="285"/>
        <v>Martin N</v>
      </c>
      <c r="AQ339"/>
    </row>
    <row r="340" spans="1:43">
      <c r="A340" s="17"/>
      <c r="B340" s="18" t="s">
        <v>59</v>
      </c>
      <c r="C340" s="22">
        <v>4</v>
      </c>
      <c r="D340" s="42">
        <v>3</v>
      </c>
      <c r="E340" s="42">
        <v>4</v>
      </c>
      <c r="F340" s="42">
        <v>4</v>
      </c>
      <c r="G340" s="42">
        <v>3</v>
      </c>
      <c r="H340" s="42">
        <v>2</v>
      </c>
      <c r="I340" s="42">
        <v>4</v>
      </c>
      <c r="J340" s="42">
        <v>2</v>
      </c>
      <c r="K340" s="42">
        <v>4</v>
      </c>
      <c r="L340" s="42">
        <v>3</v>
      </c>
      <c r="M340" s="42">
        <v>2</v>
      </c>
      <c r="N340" s="42">
        <v>3</v>
      </c>
      <c r="O340" s="42">
        <v>2</v>
      </c>
      <c r="P340" s="42">
        <v>4</v>
      </c>
      <c r="Q340" s="42">
        <v>3</v>
      </c>
      <c r="R340" s="42">
        <v>3</v>
      </c>
      <c r="S340" s="42">
        <v>3</v>
      </c>
      <c r="T340" s="67">
        <v>3</v>
      </c>
      <c r="U340" s="53">
        <f>IF(C340&lt;3,(60/COUNTIF(C323:C349,2)),0)</f>
        <v>0</v>
      </c>
      <c r="V340" s="54">
        <f>IF(D340&lt;3,(60/COUNTIF(D323:D349,2)),0)</f>
        <v>0</v>
      </c>
      <c r="W340" s="54">
        <f>IF(E340&lt;3,(60/COUNTIF(E323:E349,2)),0)</f>
        <v>0</v>
      </c>
      <c r="X340" s="54">
        <f>IF(F340&lt;4,(60/COUNTIF(F323:F349,3)),0)</f>
        <v>0</v>
      </c>
      <c r="Y340" s="54">
        <f t="shared" ref="Y340:AD340" si="299">IF(G340&lt;3,(60/COUNTIF(G323:G349,2)),0)</f>
        <v>0</v>
      </c>
      <c r="Z340" s="54">
        <f t="shared" si="299"/>
        <v>4.2857142857142856</v>
      </c>
      <c r="AA340" s="54">
        <f t="shared" si="299"/>
        <v>0</v>
      </c>
      <c r="AB340" s="54">
        <f t="shared" si="299"/>
        <v>30</v>
      </c>
      <c r="AC340" s="54">
        <f t="shared" si="299"/>
        <v>0</v>
      </c>
      <c r="AD340" s="54">
        <f t="shared" si="299"/>
        <v>0</v>
      </c>
      <c r="AE340" s="54">
        <f t="shared" si="280"/>
        <v>4.2857142857142856</v>
      </c>
      <c r="AF340" s="54">
        <f>IF(N340&lt;3,(60/COUNTIF(N323:N349,2)),0)</f>
        <v>0</v>
      </c>
      <c r="AG340" s="54">
        <f>IF(O340&lt;3,(60/COUNTIF(O323:O349,2)),0)</f>
        <v>4.615384615384615</v>
      </c>
      <c r="AH340" s="54">
        <f>IF(P340&lt;4,(60/COUNTIF(P323:P349,3)),0)</f>
        <v>0</v>
      </c>
      <c r="AI340" s="54">
        <f>IF(Q340&lt;3,(60/COUNTIF(Q323:Q349,2)),0)</f>
        <v>0</v>
      </c>
      <c r="AJ340" s="54">
        <f>IF(R340&lt;3,(60/COUNTIF(R323:R349,2)),0)</f>
        <v>0</v>
      </c>
      <c r="AK340" s="54">
        <f>IF(S340&lt;3,(60/COUNTIF(S323:S349,2)),0)</f>
        <v>0</v>
      </c>
      <c r="AL340" s="54">
        <f>IF(T340&lt;3,(60/COUNTIF(T323:T349,2)),0)</f>
        <v>0</v>
      </c>
      <c r="AM340" s="183">
        <f t="shared" si="284"/>
        <v>43.186813186813183</v>
      </c>
      <c r="AN340" s="55" t="str">
        <f t="shared" si="285"/>
        <v>Olav B</v>
      </c>
      <c r="AQ340"/>
    </row>
    <row r="341" spans="1:43">
      <c r="A341" s="17"/>
      <c r="B341" s="18" t="s">
        <v>14</v>
      </c>
      <c r="C341" s="22">
        <v>4</v>
      </c>
      <c r="D341" s="42">
        <v>3</v>
      </c>
      <c r="E341" s="42">
        <v>4</v>
      </c>
      <c r="F341" s="42">
        <v>4</v>
      </c>
      <c r="G341" s="42">
        <v>4</v>
      </c>
      <c r="H341" s="42">
        <v>4</v>
      </c>
      <c r="I341" s="42">
        <v>3</v>
      </c>
      <c r="J341" s="42">
        <v>5</v>
      </c>
      <c r="K341" s="42">
        <v>2</v>
      </c>
      <c r="L341" s="42">
        <v>3</v>
      </c>
      <c r="M341" s="42">
        <v>4</v>
      </c>
      <c r="N341" s="42">
        <v>3</v>
      </c>
      <c r="O341" s="42">
        <v>2</v>
      </c>
      <c r="P341" s="42">
        <v>5</v>
      </c>
      <c r="Q341" s="42">
        <v>3</v>
      </c>
      <c r="R341" s="42">
        <v>4</v>
      </c>
      <c r="S341" s="42">
        <v>3</v>
      </c>
      <c r="T341" s="67">
        <v>4</v>
      </c>
      <c r="U341" s="53">
        <f>IF(C341&lt;3,(60/COUNTIF(C323:C349,2)),0)</f>
        <v>0</v>
      </c>
      <c r="V341" s="54">
        <f>IF(D341&lt;3,(60/COUNTIF(D323:D349,2)),0)</f>
        <v>0</v>
      </c>
      <c r="W341" s="54">
        <f>IF(E341&lt;3,(60/COUNTIF(E323:E349,2)),0)</f>
        <v>0</v>
      </c>
      <c r="X341" s="54">
        <f>IF(F341&lt;4,(60/COUNTIF(F323:F349,3)),0)</f>
        <v>0</v>
      </c>
      <c r="Y341" s="54">
        <f t="shared" ref="Y341:AD341" si="300">IF(G341&lt;3,(60/COUNTIF(G323:G349,2)),0)</f>
        <v>0</v>
      </c>
      <c r="Z341" s="54">
        <f t="shared" si="300"/>
        <v>0</v>
      </c>
      <c r="AA341" s="54">
        <f t="shared" si="300"/>
        <v>0</v>
      </c>
      <c r="AB341" s="54">
        <f t="shared" si="300"/>
        <v>0</v>
      </c>
      <c r="AC341" s="54">
        <f t="shared" si="300"/>
        <v>15</v>
      </c>
      <c r="AD341" s="54">
        <f t="shared" si="300"/>
        <v>0</v>
      </c>
      <c r="AE341" s="54">
        <f t="shared" si="280"/>
        <v>0</v>
      </c>
      <c r="AF341" s="54">
        <f>IF(N341&lt;3,(60/COUNTIF(N323:N349,2)),0)</f>
        <v>0</v>
      </c>
      <c r="AG341" s="54">
        <f>IF(O341&lt;3,(60/COUNTIF(O323:O349,2)),0)</f>
        <v>4.615384615384615</v>
      </c>
      <c r="AH341" s="54">
        <f>IF(P341&lt;4,(60/COUNTIF(P323:P349,3)),0)</f>
        <v>0</v>
      </c>
      <c r="AI341" s="54">
        <f>IF(Q341&lt;3,(60/COUNTIF(Q323:Q349,2)),0)</f>
        <v>0</v>
      </c>
      <c r="AJ341" s="54">
        <f>IF(R341&lt;3,(60/COUNTIF(R323:R349,2)),0)</f>
        <v>0</v>
      </c>
      <c r="AK341" s="54">
        <f>IF(S341&lt;3,(60/COUNTIF(S323:S349,2)),0)</f>
        <v>0</v>
      </c>
      <c r="AL341" s="54">
        <f>IF(T341&lt;3,(60/COUNTIF(T323:T349,2)),0)</f>
        <v>0</v>
      </c>
      <c r="AM341" s="183">
        <f t="shared" si="284"/>
        <v>19.615384615384613</v>
      </c>
      <c r="AN341" s="55" t="str">
        <f t="shared" si="285"/>
        <v>Per Marius</v>
      </c>
      <c r="AQ341"/>
    </row>
    <row r="342" spans="1:43">
      <c r="A342" s="17"/>
      <c r="B342" s="18" t="s">
        <v>19</v>
      </c>
      <c r="C342" s="22">
        <v>6</v>
      </c>
      <c r="D342" s="42">
        <v>3</v>
      </c>
      <c r="E342" s="42">
        <v>6</v>
      </c>
      <c r="F342" s="42">
        <v>6</v>
      </c>
      <c r="G342" s="42">
        <v>5</v>
      </c>
      <c r="H342" s="42">
        <v>5</v>
      </c>
      <c r="I342" s="42">
        <v>5</v>
      </c>
      <c r="J342" s="42">
        <v>5</v>
      </c>
      <c r="K342" s="42">
        <v>5</v>
      </c>
      <c r="L342" s="42">
        <v>4</v>
      </c>
      <c r="M342" s="42">
        <v>4</v>
      </c>
      <c r="N342" s="42">
        <v>5</v>
      </c>
      <c r="O342" s="42">
        <v>3</v>
      </c>
      <c r="P342" s="42">
        <v>6</v>
      </c>
      <c r="Q342" s="42">
        <v>4</v>
      </c>
      <c r="R342" s="42">
        <v>3</v>
      </c>
      <c r="S342" s="42">
        <v>4</v>
      </c>
      <c r="T342" s="67">
        <v>4</v>
      </c>
      <c r="U342" s="53">
        <f>IF(C342&lt;3,(60/COUNTIF(C323:C349,2)),0)</f>
        <v>0</v>
      </c>
      <c r="V342" s="54">
        <f>IF(D342&lt;3,(60/COUNTIF(D323:D349,2)),0)</f>
        <v>0</v>
      </c>
      <c r="W342" s="54">
        <f>IF(E342&lt;3,(60/COUNTIF(E323:E349,2)),0)</f>
        <v>0</v>
      </c>
      <c r="X342" s="54">
        <f>IF(F342&lt;4,(60/COUNTIF(F323:F349,3)),0)</f>
        <v>0</v>
      </c>
      <c r="Y342" s="54">
        <f t="shared" ref="Y342:AD342" si="301">IF(G342&lt;3,(60/COUNTIF(G323:G349,2)),0)</f>
        <v>0</v>
      </c>
      <c r="Z342" s="54">
        <f t="shared" si="301"/>
        <v>0</v>
      </c>
      <c r="AA342" s="54">
        <f t="shared" si="301"/>
        <v>0</v>
      </c>
      <c r="AB342" s="54">
        <f t="shared" si="301"/>
        <v>0</v>
      </c>
      <c r="AC342" s="54">
        <f t="shared" si="301"/>
        <v>0</v>
      </c>
      <c r="AD342" s="54">
        <f t="shared" si="301"/>
        <v>0</v>
      </c>
      <c r="AE342" s="54">
        <f t="shared" si="280"/>
        <v>0</v>
      </c>
      <c r="AF342" s="54">
        <f>IF(N342&lt;3,(60/COUNTIF(N323:N349,2)),0)</f>
        <v>0</v>
      </c>
      <c r="AG342" s="54">
        <f>IF(O342&lt;3,(60/COUNTIF(O323:O349,2)),0)</f>
        <v>0</v>
      </c>
      <c r="AH342" s="54">
        <f>IF(P342&lt;4,(60/COUNTIF(P323:P349,3)),0)</f>
        <v>0</v>
      </c>
      <c r="AI342" s="54">
        <f>IF(Q342&lt;3,(60/COUNTIF(Q323:Q349,2)),0)</f>
        <v>0</v>
      </c>
      <c r="AJ342" s="54">
        <f>IF(R342&lt;3,(60/COUNTIF(R323:R349,2)),0)</f>
        <v>0</v>
      </c>
      <c r="AK342" s="54">
        <f>IF(S342&lt;3,(60/COUNTIF(S323:S349,2)),0)</f>
        <v>0</v>
      </c>
      <c r="AL342" s="54">
        <f>IF(T342&lt;3,(60/COUNTIF(T323:T349,2)),0)</f>
        <v>0</v>
      </c>
      <c r="AM342" s="183">
        <f t="shared" si="284"/>
        <v>0</v>
      </c>
      <c r="AN342" s="55" t="str">
        <f t="shared" si="285"/>
        <v>Ragne</v>
      </c>
    </row>
    <row r="343" spans="1:43">
      <c r="A343" s="17"/>
      <c r="B343" s="18" t="s">
        <v>4</v>
      </c>
      <c r="C343" s="22">
        <v>3</v>
      </c>
      <c r="D343" s="42">
        <v>3</v>
      </c>
      <c r="E343" s="42">
        <v>4</v>
      </c>
      <c r="F343" s="42">
        <v>4</v>
      </c>
      <c r="G343" s="42">
        <v>3</v>
      </c>
      <c r="H343" s="42">
        <v>2</v>
      </c>
      <c r="I343" s="42">
        <v>4</v>
      </c>
      <c r="J343" s="42">
        <v>3</v>
      </c>
      <c r="K343" s="42">
        <v>4</v>
      </c>
      <c r="L343" s="42">
        <v>2</v>
      </c>
      <c r="M343" s="42">
        <v>2</v>
      </c>
      <c r="N343" s="42">
        <v>3</v>
      </c>
      <c r="O343" s="42">
        <v>2</v>
      </c>
      <c r="P343" s="42">
        <v>4</v>
      </c>
      <c r="Q343" s="42">
        <v>3</v>
      </c>
      <c r="R343" s="42">
        <v>4</v>
      </c>
      <c r="S343" s="42">
        <v>3</v>
      </c>
      <c r="T343" s="67">
        <v>3</v>
      </c>
      <c r="U343" s="53">
        <f>IF(C343&lt;3,(60/COUNTIF(C323:C349,2)),0)</f>
        <v>0</v>
      </c>
      <c r="V343" s="54">
        <f>IF(D343&lt;3,(60/COUNTIF(D323:D349,2)),0)</f>
        <v>0</v>
      </c>
      <c r="W343" s="54">
        <f>IF(E343&lt;3,(60/COUNTIF(E323:E349,2)),0)</f>
        <v>0</v>
      </c>
      <c r="X343" s="54">
        <f>IF(F343&lt;4,(60/COUNTIF(F323:F349,3)),0)</f>
        <v>0</v>
      </c>
      <c r="Y343" s="54">
        <f t="shared" ref="Y343:AD343" si="302">IF(G343&lt;3,(60/COUNTIF(G323:G349,2)),0)</f>
        <v>0</v>
      </c>
      <c r="Z343" s="54">
        <f t="shared" si="302"/>
        <v>4.2857142857142856</v>
      </c>
      <c r="AA343" s="54">
        <f t="shared" si="302"/>
        <v>0</v>
      </c>
      <c r="AB343" s="54">
        <f t="shared" si="302"/>
        <v>0</v>
      </c>
      <c r="AC343" s="54">
        <f t="shared" si="302"/>
        <v>0</v>
      </c>
      <c r="AD343" s="54">
        <f t="shared" si="302"/>
        <v>10</v>
      </c>
      <c r="AE343" s="54">
        <f t="shared" si="280"/>
        <v>4.2857142857142856</v>
      </c>
      <c r="AF343" s="54">
        <f>IF(N343&lt;3,(60/COUNTIF(N323:N349,2)),0)</f>
        <v>0</v>
      </c>
      <c r="AG343" s="54">
        <f>IF(O343&lt;3,(60/COUNTIF(O323:O349,2)),0)</f>
        <v>4.615384615384615</v>
      </c>
      <c r="AH343" s="54">
        <f>IF(P343&lt;4,(60/COUNTIF(P323:P349,3)),0)</f>
        <v>0</v>
      </c>
      <c r="AI343" s="54">
        <f>IF(Q343&lt;3,(60/COUNTIF(Q323:Q349,2)),0)</f>
        <v>0</v>
      </c>
      <c r="AJ343" s="54">
        <f>IF(R343&lt;3,(60/COUNTIF(R323:R349,2)),0)</f>
        <v>0</v>
      </c>
      <c r="AK343" s="54">
        <f>IF(S343&lt;3,(60/COUNTIF(S323:S349,2)),0)</f>
        <v>0</v>
      </c>
      <c r="AL343" s="54">
        <f>IF(T343&lt;3,(60/COUNTIF(T323:T349,2)),0)</f>
        <v>0</v>
      </c>
      <c r="AM343" s="183">
        <f t="shared" si="284"/>
        <v>23.186813186813183</v>
      </c>
      <c r="AN343" s="55" t="str">
        <f t="shared" si="285"/>
        <v>Stian W</v>
      </c>
    </row>
    <row r="344" spans="1:43">
      <c r="A344" s="17"/>
      <c r="B344" s="18" t="s">
        <v>58</v>
      </c>
      <c r="C344" s="22">
        <v>4</v>
      </c>
      <c r="D344" s="42">
        <v>2</v>
      </c>
      <c r="E344" s="42">
        <v>3</v>
      </c>
      <c r="F344" s="42">
        <v>4</v>
      </c>
      <c r="G344" s="42">
        <v>4</v>
      </c>
      <c r="H344" s="42">
        <v>3</v>
      </c>
      <c r="I344" s="42">
        <v>4</v>
      </c>
      <c r="J344" s="42">
        <v>3</v>
      </c>
      <c r="K344" s="42">
        <v>2</v>
      </c>
      <c r="L344" s="42">
        <v>3</v>
      </c>
      <c r="M344" s="42">
        <v>4</v>
      </c>
      <c r="N344" s="42">
        <v>3</v>
      </c>
      <c r="O344" s="42">
        <v>2</v>
      </c>
      <c r="P344" s="42">
        <v>4</v>
      </c>
      <c r="Q344" s="42">
        <v>4</v>
      </c>
      <c r="R344" s="42">
        <v>2</v>
      </c>
      <c r="S344" s="42">
        <v>2</v>
      </c>
      <c r="T344" s="67">
        <v>3</v>
      </c>
      <c r="U344" s="53">
        <f>IF(C344&lt;3,(60/COUNTIF(C323:C349,2)),0)</f>
        <v>0</v>
      </c>
      <c r="V344" s="54">
        <f>IF(D344&lt;3,(60/COUNTIF(D323:D349,2)),0)</f>
        <v>15</v>
      </c>
      <c r="W344" s="54">
        <f>IF(E344&lt;3,(60/COUNTIF(E323:E349,2)),0)</f>
        <v>0</v>
      </c>
      <c r="X344" s="54">
        <f>IF(F344&lt;4,(60/COUNTIF(F323:F349,3)),0)</f>
        <v>0</v>
      </c>
      <c r="Y344" s="54">
        <f t="shared" ref="Y344:AD344" si="303">IF(G344&lt;3,(60/COUNTIF(G323:G349,2)),0)</f>
        <v>0</v>
      </c>
      <c r="Z344" s="54">
        <f t="shared" si="303"/>
        <v>0</v>
      </c>
      <c r="AA344" s="54">
        <f t="shared" si="303"/>
        <v>0</v>
      </c>
      <c r="AB344" s="54">
        <f t="shared" si="303"/>
        <v>0</v>
      </c>
      <c r="AC344" s="54">
        <f t="shared" si="303"/>
        <v>15</v>
      </c>
      <c r="AD344" s="54">
        <f t="shared" si="303"/>
        <v>0</v>
      </c>
      <c r="AE344" s="54">
        <f t="shared" si="280"/>
        <v>0</v>
      </c>
      <c r="AF344" s="54">
        <f>IF(N344&lt;3,(60/COUNTIF(N323:N349,2)),0)</f>
        <v>0</v>
      </c>
      <c r="AG344" s="54">
        <f>IF(O344&lt;3,(60/COUNTIF(O323:O349,2)),0)</f>
        <v>4.615384615384615</v>
      </c>
      <c r="AH344" s="54">
        <f>IF(P344&lt;4,(60/COUNTIF(P323:P349,3)),0)</f>
        <v>0</v>
      </c>
      <c r="AI344" s="54">
        <f>IF(Q344&lt;3,(60/COUNTIF(Q323:Q349,2)),0)</f>
        <v>0</v>
      </c>
      <c r="AJ344" s="54">
        <f>IF(R344&lt;3,(60/COUNTIF(R323:R349,2)),0)</f>
        <v>12</v>
      </c>
      <c r="AK344" s="54">
        <f>IF(S344&lt;3,(60/COUNTIF(S323:S349,2)),0)</f>
        <v>8.5714285714285712</v>
      </c>
      <c r="AL344" s="54">
        <f>IF(T344&lt;3,(60/COUNTIF(T323:T349,2)),0)</f>
        <v>0</v>
      </c>
      <c r="AM344" s="183">
        <f t="shared" si="284"/>
        <v>55.186813186813183</v>
      </c>
      <c r="AN344" s="55" t="str">
        <f t="shared" si="285"/>
        <v>Thomas D</v>
      </c>
    </row>
    <row r="345" spans="1:43">
      <c r="A345" s="17"/>
      <c r="B345" s="18" t="s">
        <v>5</v>
      </c>
      <c r="C345" s="22">
        <v>3</v>
      </c>
      <c r="D345" s="42">
        <v>2</v>
      </c>
      <c r="E345" s="42">
        <v>4</v>
      </c>
      <c r="F345" s="42">
        <v>4</v>
      </c>
      <c r="G345" s="42">
        <v>3</v>
      </c>
      <c r="H345" s="42">
        <v>3</v>
      </c>
      <c r="I345" s="42">
        <v>3</v>
      </c>
      <c r="J345" s="42">
        <v>3</v>
      </c>
      <c r="K345" s="42">
        <v>3</v>
      </c>
      <c r="L345" s="42">
        <v>4</v>
      </c>
      <c r="M345" s="42">
        <v>2</v>
      </c>
      <c r="N345" s="42">
        <v>3</v>
      </c>
      <c r="O345" s="42">
        <v>2</v>
      </c>
      <c r="P345" s="42">
        <v>3</v>
      </c>
      <c r="Q345" s="42">
        <v>3</v>
      </c>
      <c r="R345" s="42">
        <v>3</v>
      </c>
      <c r="S345" s="42">
        <v>2</v>
      </c>
      <c r="T345" s="67">
        <v>3</v>
      </c>
      <c r="U345" s="53">
        <f>IF(C345&lt;3,(60/COUNTIF(C323:C349,2)),0)</f>
        <v>0</v>
      </c>
      <c r="V345" s="54">
        <f>IF(D345&lt;3,(60/COUNTIF(D323:D349,2)),0)</f>
        <v>15</v>
      </c>
      <c r="W345" s="54">
        <f>IF(E345&lt;3,(60/COUNTIF(E323:E349,2)),0)</f>
        <v>0</v>
      </c>
      <c r="X345" s="54">
        <f>IF(F345&lt;4,(60/COUNTIF(F323:F349,3)),0)</f>
        <v>0</v>
      </c>
      <c r="Y345" s="54">
        <f t="shared" ref="Y345:AD345" si="304">IF(G345&lt;3,(60/COUNTIF(G323:G349,2)),0)</f>
        <v>0</v>
      </c>
      <c r="Z345" s="54">
        <f t="shared" si="304"/>
        <v>0</v>
      </c>
      <c r="AA345" s="54">
        <f t="shared" si="304"/>
        <v>0</v>
      </c>
      <c r="AB345" s="54">
        <f t="shared" si="304"/>
        <v>0</v>
      </c>
      <c r="AC345" s="54">
        <f t="shared" si="304"/>
        <v>0</v>
      </c>
      <c r="AD345" s="54">
        <f t="shared" si="304"/>
        <v>0</v>
      </c>
      <c r="AE345" s="54">
        <f t="shared" si="280"/>
        <v>4.2857142857142856</v>
      </c>
      <c r="AF345" s="54">
        <f>IF(N345&lt;3,(60/COUNTIF(N323:N349,2)),0)</f>
        <v>0</v>
      </c>
      <c r="AG345" s="54">
        <f>IF(O345&lt;3,(60/COUNTIF(O323:O349,2)),0)</f>
        <v>4.615384615384615</v>
      </c>
      <c r="AH345" s="54">
        <f>IF(P345&lt;4,(60/COUNTIF(P323:P349,3)),0)</f>
        <v>5.4545454545454541</v>
      </c>
      <c r="AI345" s="54">
        <f>IF(Q345&lt;3,(60/COUNTIF(Q323:Q349,2)),0)</f>
        <v>0</v>
      </c>
      <c r="AJ345" s="54">
        <f>IF(R345&lt;3,(60/COUNTIF(R323:R349,2)),0)</f>
        <v>0</v>
      </c>
      <c r="AK345" s="54">
        <f>IF(S345&lt;3,(60/COUNTIF(S323:S349,2)),0)</f>
        <v>8.5714285714285712</v>
      </c>
      <c r="AL345" s="54">
        <f>IF(T345&lt;3,(60/COUNTIF(T323:T349,2)),0)</f>
        <v>0</v>
      </c>
      <c r="AM345" s="183">
        <f t="shared" si="284"/>
        <v>37.927072927072921</v>
      </c>
      <c r="AN345" s="55" t="str">
        <f t="shared" si="285"/>
        <v>Thomas F</v>
      </c>
    </row>
    <row r="346" spans="1:43">
      <c r="A346" s="17"/>
      <c r="B346" s="18" t="s">
        <v>92</v>
      </c>
      <c r="C346" s="22">
        <v>3</v>
      </c>
      <c r="D346" s="42">
        <v>3</v>
      </c>
      <c r="E346" s="42">
        <v>3</v>
      </c>
      <c r="F346" s="42">
        <v>4</v>
      </c>
      <c r="G346" s="42">
        <v>5</v>
      </c>
      <c r="H346" s="42">
        <v>2</v>
      </c>
      <c r="I346" s="42">
        <v>5</v>
      </c>
      <c r="J346" s="42">
        <v>3</v>
      </c>
      <c r="K346" s="42">
        <v>2</v>
      </c>
      <c r="L346" s="42">
        <v>4</v>
      </c>
      <c r="M346" s="42">
        <v>2</v>
      </c>
      <c r="N346" s="42">
        <v>2</v>
      </c>
      <c r="O346" s="42">
        <v>3</v>
      </c>
      <c r="P346" s="42">
        <v>5</v>
      </c>
      <c r="Q346" s="42">
        <v>4</v>
      </c>
      <c r="R346" s="42">
        <v>3</v>
      </c>
      <c r="S346" s="42">
        <v>3</v>
      </c>
      <c r="T346" s="67">
        <v>4</v>
      </c>
      <c r="U346" s="53">
        <f>IF(C346&lt;3,(60/COUNTIF(C323:C349,2)),0)</f>
        <v>0</v>
      </c>
      <c r="V346" s="54">
        <f>IF(D346&lt;3,(60/COUNTIF(D323:D349,2)),0)</f>
        <v>0</v>
      </c>
      <c r="W346" s="54">
        <f>IF(E346&lt;3,(60/COUNTIF(E323:E349,2)),0)</f>
        <v>0</v>
      </c>
      <c r="X346" s="54">
        <f>IF(F346&lt;4,(60/COUNTIF(F323:F349,3)),0)</f>
        <v>0</v>
      </c>
      <c r="Y346" s="54">
        <f t="shared" ref="Y346:AD346" si="305">IF(G346&lt;3,(60/COUNTIF(G323:G349,2)),0)</f>
        <v>0</v>
      </c>
      <c r="Z346" s="54">
        <f t="shared" si="305"/>
        <v>4.2857142857142856</v>
      </c>
      <c r="AA346" s="54">
        <f t="shared" si="305"/>
        <v>0</v>
      </c>
      <c r="AB346" s="54">
        <f t="shared" si="305"/>
        <v>0</v>
      </c>
      <c r="AC346" s="54">
        <f t="shared" si="305"/>
        <v>15</v>
      </c>
      <c r="AD346" s="54">
        <f t="shared" si="305"/>
        <v>0</v>
      </c>
      <c r="AE346" s="54">
        <f t="shared" si="280"/>
        <v>4.2857142857142856</v>
      </c>
      <c r="AF346" s="54">
        <f>IF(N346&lt;3,(60/COUNTIF(N323:N349,2)),0)</f>
        <v>8.5714285714285712</v>
      </c>
      <c r="AG346" s="54">
        <f>IF(O346&lt;3,(60/COUNTIF(O323:O349,2)),0)</f>
        <v>0</v>
      </c>
      <c r="AH346" s="54">
        <f>IF(P346&lt;4,(60/COUNTIF(P323:P349,3)),0)</f>
        <v>0</v>
      </c>
      <c r="AI346" s="54">
        <f>IF(Q346&lt;3,(60/COUNTIF(Q323:Q349,2)),0)</f>
        <v>0</v>
      </c>
      <c r="AJ346" s="54">
        <f>IF(R346&lt;3,(60/COUNTIF(R323:R349,2)),0)</f>
        <v>0</v>
      </c>
      <c r="AK346" s="54">
        <f>IF(S346&lt;3,(60/COUNTIF(S323:S349,2)),0)</f>
        <v>0</v>
      </c>
      <c r="AL346" s="54">
        <f>IF(T346&lt;3,(60/COUNTIF(T323:T349,2)),0)</f>
        <v>0</v>
      </c>
      <c r="AM346" s="183">
        <f t="shared" si="284"/>
        <v>32.142857142857139</v>
      </c>
      <c r="AN346" s="55" t="str">
        <f t="shared" si="285"/>
        <v>Tor Erik I</v>
      </c>
    </row>
    <row r="347" spans="1:43">
      <c r="A347" s="17"/>
      <c r="B347" s="18" t="s">
        <v>57</v>
      </c>
      <c r="C347" s="22">
        <v>3</v>
      </c>
      <c r="D347" s="42">
        <v>3</v>
      </c>
      <c r="E347" s="42">
        <v>3</v>
      </c>
      <c r="F347" s="42">
        <v>4</v>
      </c>
      <c r="G347" s="42">
        <v>3</v>
      </c>
      <c r="H347" s="42">
        <v>3</v>
      </c>
      <c r="I347" s="42">
        <v>4</v>
      </c>
      <c r="J347" s="42">
        <v>3</v>
      </c>
      <c r="K347" s="42">
        <v>3</v>
      </c>
      <c r="L347" s="42">
        <v>2</v>
      </c>
      <c r="M347" s="42">
        <v>1</v>
      </c>
      <c r="N347" s="42">
        <v>2</v>
      </c>
      <c r="O347" s="42">
        <v>2</v>
      </c>
      <c r="P347" s="42">
        <v>4</v>
      </c>
      <c r="Q347" s="42">
        <v>3</v>
      </c>
      <c r="R347" s="42">
        <v>3</v>
      </c>
      <c r="S347" s="42">
        <v>2</v>
      </c>
      <c r="T347" s="67">
        <v>3</v>
      </c>
      <c r="U347" s="53">
        <f>IF(C347&lt;3,(60/COUNTIF(C323:C349,2)),0)</f>
        <v>0</v>
      </c>
      <c r="V347" s="54">
        <f>IF(D347&lt;3,(60/COUNTIF(D323:D349,2)),0)</f>
        <v>0</v>
      </c>
      <c r="W347" s="54">
        <f>IF(E347&lt;3,(60/COUNTIF(E323:E349,2)),0)</f>
        <v>0</v>
      </c>
      <c r="X347" s="54">
        <f>IF(F347&lt;4,(60/COUNTIF(F323:F349,3)),0)</f>
        <v>0</v>
      </c>
      <c r="Y347" s="54">
        <f t="shared" ref="Y347:AD347" si="306">IF(G347&lt;3,(60/COUNTIF(G323:G349,2)),0)</f>
        <v>0</v>
      </c>
      <c r="Z347" s="54">
        <f t="shared" si="306"/>
        <v>0</v>
      </c>
      <c r="AA347" s="54">
        <f t="shared" si="306"/>
        <v>0</v>
      </c>
      <c r="AB347" s="54">
        <f t="shared" si="306"/>
        <v>0</v>
      </c>
      <c r="AC347" s="54">
        <f t="shared" si="306"/>
        <v>0</v>
      </c>
      <c r="AD347" s="54">
        <f t="shared" si="306"/>
        <v>10</v>
      </c>
      <c r="AE347" s="54">
        <f t="shared" si="280"/>
        <v>4.2857142857142856</v>
      </c>
      <c r="AF347" s="54">
        <f>IF(N347&lt;3,(60/COUNTIF(N323:N349,2)),0)</f>
        <v>8.5714285714285712</v>
      </c>
      <c r="AG347" s="54">
        <f>IF(O347&lt;3,(60/COUNTIF(O323:O349,2)),0)</f>
        <v>4.615384615384615</v>
      </c>
      <c r="AH347" s="54">
        <f>IF(P347&lt;4,(60/COUNTIF(P323:P349,3)),0)</f>
        <v>0</v>
      </c>
      <c r="AI347" s="54">
        <f>IF(Q347&lt;3,(60/COUNTIF(Q323:Q349,2)),0)</f>
        <v>0</v>
      </c>
      <c r="AJ347" s="54">
        <f>IF(R347&lt;3,(60/COUNTIF(R323:R349,2)),0)</f>
        <v>0</v>
      </c>
      <c r="AK347" s="54">
        <f>IF(S347&lt;3,(60/COUNTIF(S323:S349,2)),0)</f>
        <v>8.5714285714285712</v>
      </c>
      <c r="AL347" s="54">
        <f>IF(T347&lt;3,(60/COUNTIF(T323:T349,2)),0)</f>
        <v>0</v>
      </c>
      <c r="AM347" s="183">
        <f t="shared" si="284"/>
        <v>36.043956043956037</v>
      </c>
      <c r="AN347" s="55" t="str">
        <f t="shared" si="285"/>
        <v>Uli R</v>
      </c>
    </row>
    <row r="348" spans="1:43">
      <c r="A348" s="17"/>
      <c r="B348" s="18" t="s">
        <v>22</v>
      </c>
      <c r="C348" s="22">
        <v>3</v>
      </c>
      <c r="D348" s="42">
        <v>3</v>
      </c>
      <c r="E348" s="42">
        <v>4</v>
      </c>
      <c r="F348" s="42">
        <v>3</v>
      </c>
      <c r="G348" s="42">
        <v>3</v>
      </c>
      <c r="H348" s="42">
        <v>2</v>
      </c>
      <c r="I348" s="42">
        <v>3</v>
      </c>
      <c r="J348" s="42">
        <v>3</v>
      </c>
      <c r="K348" s="42">
        <v>3</v>
      </c>
      <c r="L348" s="42">
        <v>3</v>
      </c>
      <c r="M348" s="42">
        <v>3</v>
      </c>
      <c r="N348" s="42">
        <v>2</v>
      </c>
      <c r="O348" s="42">
        <v>3</v>
      </c>
      <c r="P348" s="42">
        <v>3</v>
      </c>
      <c r="Q348" s="42">
        <v>4</v>
      </c>
      <c r="R348" s="42">
        <v>3</v>
      </c>
      <c r="S348" s="42">
        <v>3</v>
      </c>
      <c r="T348" s="67">
        <v>2</v>
      </c>
      <c r="U348" s="53">
        <f>IF(C348&lt;3,(60/COUNTIF(C323:C349,2)),0)</f>
        <v>0</v>
      </c>
      <c r="V348" s="54">
        <f>IF(D348&lt;3,(60/COUNTIF(D323:D349,2)),0)</f>
        <v>0</v>
      </c>
      <c r="W348" s="54">
        <f>IF(E348&lt;3,(60/COUNTIF(E323:E349,2)),0)</f>
        <v>0</v>
      </c>
      <c r="X348" s="54">
        <f>IF(F348&lt;4,(60/COUNTIF(F323:F349,3)),0)</f>
        <v>30</v>
      </c>
      <c r="Y348" s="54">
        <f t="shared" ref="Y348:AD348" si="307">IF(G348&lt;3,(60/COUNTIF(G323:G349,2)),0)</f>
        <v>0</v>
      </c>
      <c r="Z348" s="54">
        <f t="shared" si="307"/>
        <v>4.2857142857142856</v>
      </c>
      <c r="AA348" s="54">
        <f t="shared" si="307"/>
        <v>0</v>
      </c>
      <c r="AB348" s="54">
        <f t="shared" si="307"/>
        <v>0</v>
      </c>
      <c r="AC348" s="54">
        <f t="shared" si="307"/>
        <v>0</v>
      </c>
      <c r="AD348" s="54">
        <f t="shared" si="307"/>
        <v>0</v>
      </c>
      <c r="AE348" s="54">
        <f t="shared" si="280"/>
        <v>0</v>
      </c>
      <c r="AF348" s="54">
        <f>IF(N348&lt;3,(60/COUNTIF(N323:N349,2)),0)</f>
        <v>8.5714285714285712</v>
      </c>
      <c r="AG348" s="54">
        <f>IF(O348&lt;3,(60/COUNTIF(O323:O349,2)),0)</f>
        <v>0</v>
      </c>
      <c r="AH348" s="54">
        <f>IF(P348&lt;4,(60/COUNTIF(P323:P349,3)),0)</f>
        <v>5.4545454545454541</v>
      </c>
      <c r="AI348" s="54">
        <f>IF(Q348&lt;3,(60/COUNTIF(Q323:Q349,2)),0)</f>
        <v>0</v>
      </c>
      <c r="AJ348" s="54">
        <f>IF(R348&lt;3,(60/COUNTIF(R323:R349,2)),0)</f>
        <v>0</v>
      </c>
      <c r="AK348" s="54">
        <f>IF(S348&lt;3,(60/COUNTIF(S323:S349,2)),0)</f>
        <v>0</v>
      </c>
      <c r="AL348" s="54">
        <f>IF(T348&lt;3,(60/COUNTIF(T323:T349,2)),0)</f>
        <v>20</v>
      </c>
      <c r="AM348" s="183">
        <f t="shared" si="284"/>
        <v>68.3116883116883</v>
      </c>
      <c r="AN348" s="55" t="str">
        <f t="shared" si="285"/>
        <v>Vegar L</v>
      </c>
    </row>
    <row r="349" spans="1:43">
      <c r="A349" s="17"/>
      <c r="B349" s="18" t="s">
        <v>29</v>
      </c>
      <c r="C349" s="22">
        <v>3</v>
      </c>
      <c r="D349" s="42">
        <v>4</v>
      </c>
      <c r="E349" s="42">
        <v>5</v>
      </c>
      <c r="F349" s="42">
        <v>4</v>
      </c>
      <c r="G349" s="42">
        <v>3</v>
      </c>
      <c r="H349" s="42">
        <v>2</v>
      </c>
      <c r="I349" s="42">
        <v>4</v>
      </c>
      <c r="J349" s="42">
        <v>3</v>
      </c>
      <c r="K349" s="42">
        <v>3</v>
      </c>
      <c r="L349" s="42">
        <v>3</v>
      </c>
      <c r="M349" s="42">
        <v>2</v>
      </c>
      <c r="N349" s="42">
        <v>3</v>
      </c>
      <c r="O349" s="42">
        <v>2</v>
      </c>
      <c r="P349" s="42">
        <v>4</v>
      </c>
      <c r="Q349" s="42">
        <v>3</v>
      </c>
      <c r="R349" s="42">
        <v>3</v>
      </c>
      <c r="S349" s="42">
        <v>2</v>
      </c>
      <c r="T349" s="67">
        <v>3</v>
      </c>
      <c r="U349" s="56">
        <f>IF(C349&lt;3,(60/COUNTIF(C323:C349,2)),0)</f>
        <v>0</v>
      </c>
      <c r="V349" s="57">
        <f>IF(D349&lt;3,(60/COUNTIF(D323:D349,2)),0)</f>
        <v>0</v>
      </c>
      <c r="W349" s="57">
        <f>IF(E349&lt;3,(60/COUNTIF(E323:E349,2)),0)</f>
        <v>0</v>
      </c>
      <c r="X349" s="57">
        <f>IF(F349&lt;4,(60/COUNTIF(F323:F349,3)),0)</f>
        <v>0</v>
      </c>
      <c r="Y349" s="57">
        <f t="shared" ref="Y349:AD349" si="308">IF(G349&lt;3,(60/COUNTIF(G323:G349,2)),0)</f>
        <v>0</v>
      </c>
      <c r="Z349" s="57">
        <f t="shared" si="308"/>
        <v>4.2857142857142856</v>
      </c>
      <c r="AA349" s="57">
        <f t="shared" si="308"/>
        <v>0</v>
      </c>
      <c r="AB349" s="57">
        <f t="shared" si="308"/>
        <v>0</v>
      </c>
      <c r="AC349" s="57">
        <f t="shared" si="308"/>
        <v>0</v>
      </c>
      <c r="AD349" s="57">
        <f t="shared" si="308"/>
        <v>0</v>
      </c>
      <c r="AE349" s="57">
        <f t="shared" si="280"/>
        <v>4.2857142857142856</v>
      </c>
      <c r="AF349" s="57">
        <f>IF(N349&lt;3,(60/COUNTIF(N323:N349,2)),0)</f>
        <v>0</v>
      </c>
      <c r="AG349" s="57">
        <f>IF(O349&lt;3,(60/COUNTIF(O323:O349,2)),0)</f>
        <v>4.615384615384615</v>
      </c>
      <c r="AH349" s="57">
        <f>IF(P349&lt;4,(60/COUNTIF(P323:P349,3)),0)</f>
        <v>0</v>
      </c>
      <c r="AI349" s="57">
        <f>IF(Q349&lt;3,(60/COUNTIF(Q323:Q349,2)),0)</f>
        <v>0</v>
      </c>
      <c r="AJ349" s="57">
        <f>IF(R349&lt;3,(60/COUNTIF(R323:R349,2)),0)</f>
        <v>0</v>
      </c>
      <c r="AK349" s="57">
        <f>IF(S349&lt;3,(60/COUNTIF(S323:S349,2)),0)</f>
        <v>8.5714285714285712</v>
      </c>
      <c r="AL349" s="57">
        <f>IF(T349&lt;3,(60/COUNTIF(T323:T349,2)),0)</f>
        <v>0</v>
      </c>
      <c r="AM349" s="184">
        <f t="shared" si="284"/>
        <v>21.758241758241759</v>
      </c>
      <c r="AN349" s="58" t="str">
        <f t="shared" si="285"/>
        <v>Yuri Z</v>
      </c>
    </row>
    <row r="350" spans="1:43">
      <c r="A350" s="39">
        <v>40037</v>
      </c>
      <c r="B350" s="15" t="s">
        <v>52</v>
      </c>
      <c r="C350" s="20">
        <v>3</v>
      </c>
      <c r="D350" s="41">
        <v>3</v>
      </c>
      <c r="E350" s="41">
        <v>4</v>
      </c>
      <c r="F350" s="41">
        <v>4</v>
      </c>
      <c r="G350" s="41">
        <v>3</v>
      </c>
      <c r="H350" s="41">
        <v>2</v>
      </c>
      <c r="I350" s="41">
        <v>3</v>
      </c>
      <c r="J350" s="41">
        <v>4</v>
      </c>
      <c r="K350" s="41">
        <v>2</v>
      </c>
      <c r="L350" s="41">
        <v>3</v>
      </c>
      <c r="M350" s="41">
        <v>2</v>
      </c>
      <c r="N350" s="41">
        <v>2</v>
      </c>
      <c r="O350" s="41">
        <v>2</v>
      </c>
      <c r="P350" s="41">
        <v>5</v>
      </c>
      <c r="Q350" s="41">
        <v>3</v>
      </c>
      <c r="R350" s="41">
        <v>2</v>
      </c>
      <c r="S350" s="41">
        <v>2</v>
      </c>
      <c r="T350" s="66">
        <v>3</v>
      </c>
      <c r="U350" s="50">
        <f>IF(C350&lt;3,(60/COUNTIF(C350:C370,2)),0)</f>
        <v>0</v>
      </c>
      <c r="V350" s="51">
        <f>IF(D350&lt;3,(60/COUNTIF(D350:D370,2)),0)</f>
        <v>0</v>
      </c>
      <c r="W350" s="51">
        <f>IF(E350&lt;3,(60/COUNTIF(E350:E370,2)),0)</f>
        <v>0</v>
      </c>
      <c r="X350" s="51">
        <f>IF(F350&lt;4,(60/COUNTIF(F350:F370,3)),0)</f>
        <v>0</v>
      </c>
      <c r="Y350" s="51">
        <f t="shared" ref="Y350:AG350" si="309">IF(G350&lt;3,(60/COUNTIF(G350:G370,2)),0)</f>
        <v>0</v>
      </c>
      <c r="Z350" s="51">
        <f t="shared" si="309"/>
        <v>8.5714285714285712</v>
      </c>
      <c r="AA350" s="51">
        <f t="shared" si="309"/>
        <v>0</v>
      </c>
      <c r="AB350" s="51">
        <f t="shared" si="309"/>
        <v>0</v>
      </c>
      <c r="AC350" s="51">
        <f t="shared" si="309"/>
        <v>20</v>
      </c>
      <c r="AD350" s="51">
        <f t="shared" si="309"/>
        <v>0</v>
      </c>
      <c r="AE350" s="51">
        <f t="shared" si="309"/>
        <v>7.5</v>
      </c>
      <c r="AF350" s="51">
        <f t="shared" si="309"/>
        <v>10</v>
      </c>
      <c r="AG350" s="51">
        <f t="shared" si="309"/>
        <v>5.4545454545454541</v>
      </c>
      <c r="AH350" s="51">
        <f>IF(P350&lt;4,(60/COUNTIF(P350:P370,3)),0)</f>
        <v>0</v>
      </c>
      <c r="AI350" s="51">
        <f>IF(Q350&lt;3,(60/COUNTIF(Q350:Q370,2)),0)</f>
        <v>0</v>
      </c>
      <c r="AJ350" s="51">
        <f>IF(R350&lt;3,(60/COUNTIF(R350:R370,2)),0)</f>
        <v>12</v>
      </c>
      <c r="AK350" s="51">
        <f>IF(S350&lt;3,(60/COUNTIF(S350:S370,2)),0)</f>
        <v>6.666666666666667</v>
      </c>
      <c r="AL350" s="51">
        <f>IF(T350&lt;3,(60/COUNTIF(T350:T370,2)),0)</f>
        <v>0</v>
      </c>
      <c r="AM350" s="182">
        <f t="shared" si="284"/>
        <v>70.192640692640694</v>
      </c>
      <c r="AN350" s="52" t="str">
        <f t="shared" si="285"/>
        <v>Anders Derkum</v>
      </c>
    </row>
    <row r="351" spans="1:43">
      <c r="A351" s="17"/>
      <c r="B351" s="18" t="s">
        <v>10</v>
      </c>
      <c r="C351" s="22">
        <v>3</v>
      </c>
      <c r="D351" s="42">
        <v>3</v>
      </c>
      <c r="E351" s="42">
        <v>3</v>
      </c>
      <c r="F351" s="42">
        <v>6</v>
      </c>
      <c r="G351" s="42">
        <v>3</v>
      </c>
      <c r="H351" s="42">
        <v>3</v>
      </c>
      <c r="I351" s="42">
        <v>4</v>
      </c>
      <c r="J351" s="42">
        <v>4</v>
      </c>
      <c r="K351" s="42">
        <v>3</v>
      </c>
      <c r="L351" s="42">
        <v>4</v>
      </c>
      <c r="M351" s="42">
        <v>4</v>
      </c>
      <c r="N351" s="42">
        <v>4</v>
      </c>
      <c r="O351" s="42">
        <v>2</v>
      </c>
      <c r="P351" s="42">
        <v>4</v>
      </c>
      <c r="Q351" s="42">
        <v>3</v>
      </c>
      <c r="R351" s="42">
        <v>3</v>
      </c>
      <c r="S351" s="42">
        <v>2</v>
      </c>
      <c r="T351" s="67">
        <v>3</v>
      </c>
      <c r="U351" s="53">
        <f>IF(C351&lt;3,(60/COUNTIF(C350:C370,2)),0)</f>
        <v>0</v>
      </c>
      <c r="V351" s="54">
        <f>IF(D351&lt;3,(60/COUNTIF(D350:D370,2)),0)</f>
        <v>0</v>
      </c>
      <c r="W351" s="54">
        <f>IF(E351&lt;3,(60/COUNTIF(E350:E370,2)),0)</f>
        <v>0</v>
      </c>
      <c r="X351" s="54">
        <f>IF(F351&lt;4,(60/COUNTIF(F350:F370,3)),0)</f>
        <v>0</v>
      </c>
      <c r="Y351" s="54">
        <f t="shared" ref="Y351:AG351" si="310">IF(G351&lt;3,(60/COUNTIF(G350:G370,2)),0)</f>
        <v>0</v>
      </c>
      <c r="Z351" s="54">
        <f t="shared" si="310"/>
        <v>0</v>
      </c>
      <c r="AA351" s="54">
        <f t="shared" si="310"/>
        <v>0</v>
      </c>
      <c r="AB351" s="54">
        <f t="shared" si="310"/>
        <v>0</v>
      </c>
      <c r="AC351" s="54">
        <f t="shared" si="310"/>
        <v>0</v>
      </c>
      <c r="AD351" s="54">
        <f t="shared" si="310"/>
        <v>0</v>
      </c>
      <c r="AE351" s="54">
        <f t="shared" si="310"/>
        <v>0</v>
      </c>
      <c r="AF351" s="54">
        <f t="shared" si="310"/>
        <v>0</v>
      </c>
      <c r="AG351" s="54">
        <f t="shared" si="310"/>
        <v>5.4545454545454541</v>
      </c>
      <c r="AH351" s="54">
        <f>IF(P351&lt;4,(60/COUNTIF(P350:P370,3)),0)</f>
        <v>0</v>
      </c>
      <c r="AI351" s="54">
        <f>IF(Q351&lt;3,(60/COUNTIF(Q350:Q370,2)),0)</f>
        <v>0</v>
      </c>
      <c r="AJ351" s="54">
        <f>IF(R351&lt;3,(60/COUNTIF(R350:R370,2)),0)</f>
        <v>0</v>
      </c>
      <c r="AK351" s="54">
        <f>IF(S351&lt;3,(60/COUNTIF(S350:S370,2)),0)</f>
        <v>6.666666666666667</v>
      </c>
      <c r="AL351" s="54">
        <f>IF(T351&lt;3,(60/COUNTIF(T350:T370,2)),0)</f>
        <v>0</v>
      </c>
      <c r="AM351" s="183">
        <f t="shared" si="284"/>
        <v>12.121212121212121</v>
      </c>
      <c r="AN351" s="55" t="str">
        <f t="shared" si="285"/>
        <v>Arne F</v>
      </c>
    </row>
    <row r="352" spans="1:43">
      <c r="A352" s="17"/>
      <c r="B352" s="18" t="s">
        <v>18</v>
      </c>
      <c r="C352" s="22">
        <v>5</v>
      </c>
      <c r="D352" s="42">
        <v>3</v>
      </c>
      <c r="E352" s="42">
        <v>5</v>
      </c>
      <c r="F352" s="42">
        <v>6</v>
      </c>
      <c r="G352" s="42">
        <v>4</v>
      </c>
      <c r="H352" s="42">
        <v>3</v>
      </c>
      <c r="I352" s="42">
        <v>4</v>
      </c>
      <c r="J352" s="42">
        <v>4</v>
      </c>
      <c r="K352" s="42">
        <v>2</v>
      </c>
      <c r="L352" s="42">
        <v>3</v>
      </c>
      <c r="M352" s="42">
        <v>4</v>
      </c>
      <c r="N352" s="42">
        <v>3</v>
      </c>
      <c r="O352" s="42">
        <v>2</v>
      </c>
      <c r="P352" s="42">
        <v>7</v>
      </c>
      <c r="Q352" s="42">
        <v>8</v>
      </c>
      <c r="R352" s="42">
        <v>5</v>
      </c>
      <c r="S352" s="42">
        <v>4</v>
      </c>
      <c r="T352" s="67">
        <v>4</v>
      </c>
      <c r="U352" s="53">
        <f>IF(C352&lt;3,(60/COUNTIF(C350:C370,2)),0)</f>
        <v>0</v>
      </c>
      <c r="V352" s="54">
        <f>IF(D352&lt;3,(60/COUNTIF(D350:D370,2)),0)</f>
        <v>0</v>
      </c>
      <c r="W352" s="54">
        <f>IF(E352&lt;3,(60/COUNTIF(E350:E370,2)),0)</f>
        <v>0</v>
      </c>
      <c r="X352" s="54">
        <f>IF(F352&lt;4,(60/COUNTIF(F350:F370,3)),0)</f>
        <v>0</v>
      </c>
      <c r="Y352" s="54">
        <f t="shared" ref="Y352:AG352" si="311">IF(G352&lt;3,(60/COUNTIF(G350:G370,2)),0)</f>
        <v>0</v>
      </c>
      <c r="Z352" s="54">
        <f t="shared" si="311"/>
        <v>0</v>
      </c>
      <c r="AA352" s="54">
        <f t="shared" si="311"/>
        <v>0</v>
      </c>
      <c r="AB352" s="54">
        <f t="shared" si="311"/>
        <v>0</v>
      </c>
      <c r="AC352" s="54">
        <f t="shared" si="311"/>
        <v>20</v>
      </c>
      <c r="AD352" s="54">
        <f t="shared" si="311"/>
        <v>0</v>
      </c>
      <c r="AE352" s="54">
        <f t="shared" si="311"/>
        <v>0</v>
      </c>
      <c r="AF352" s="54">
        <f t="shared" si="311"/>
        <v>0</v>
      </c>
      <c r="AG352" s="54">
        <f t="shared" si="311"/>
        <v>5.4545454545454541</v>
      </c>
      <c r="AH352" s="54">
        <f>IF(P352&lt;4,(60/COUNTIF(P350:P370,3)),0)</f>
        <v>0</v>
      </c>
      <c r="AI352" s="54">
        <f>IF(Q352&lt;3,(60/COUNTIF(Q350:Q370,2)),0)</f>
        <v>0</v>
      </c>
      <c r="AJ352" s="54">
        <f>IF(R352&lt;3,(60/COUNTIF(R350:R370,2)),0)</f>
        <v>0</v>
      </c>
      <c r="AK352" s="54">
        <f>IF(S352&lt;3,(60/COUNTIF(S350:S370,2)),0)</f>
        <v>0</v>
      </c>
      <c r="AL352" s="54">
        <f>IF(T352&lt;3,(60/COUNTIF(T350:T370,2)),0)</f>
        <v>0</v>
      </c>
      <c r="AM352" s="183">
        <f t="shared" si="284"/>
        <v>25.454545454545453</v>
      </c>
      <c r="AN352" s="55" t="str">
        <f t="shared" si="285"/>
        <v>Arturo Tovar</v>
      </c>
    </row>
    <row r="353" spans="1:40">
      <c r="A353" s="17"/>
      <c r="B353" s="18" t="s">
        <v>7</v>
      </c>
      <c r="C353" s="22">
        <v>4</v>
      </c>
      <c r="D353" s="42">
        <v>2</v>
      </c>
      <c r="E353" s="42">
        <v>3</v>
      </c>
      <c r="F353" s="42">
        <v>5</v>
      </c>
      <c r="G353" s="42">
        <v>3</v>
      </c>
      <c r="H353" s="42">
        <v>2</v>
      </c>
      <c r="I353" s="42">
        <v>3</v>
      </c>
      <c r="J353" s="42">
        <v>2</v>
      </c>
      <c r="K353" s="42">
        <v>3</v>
      </c>
      <c r="L353" s="42">
        <v>3</v>
      </c>
      <c r="M353" s="42">
        <v>4</v>
      </c>
      <c r="N353" s="42">
        <v>4</v>
      </c>
      <c r="O353" s="42">
        <v>2</v>
      </c>
      <c r="P353" s="42">
        <v>3</v>
      </c>
      <c r="Q353" s="42">
        <v>3</v>
      </c>
      <c r="R353" s="42">
        <v>2</v>
      </c>
      <c r="S353" s="42">
        <v>2</v>
      </c>
      <c r="T353" s="67">
        <v>2</v>
      </c>
      <c r="U353" s="53">
        <f>IF(C353&lt;3,(60/COUNTIF(C350:C370,2)),0)</f>
        <v>0</v>
      </c>
      <c r="V353" s="54">
        <f>IF(D353&lt;3,(60/COUNTIF(D350:D370,2)),0)</f>
        <v>20</v>
      </c>
      <c r="W353" s="54">
        <f>IF(E353&lt;3,(60/COUNTIF(E350:E370,2)),0)</f>
        <v>0</v>
      </c>
      <c r="X353" s="54">
        <f>IF(F353&lt;4,(60/COUNTIF(F350:F370,3)),0)</f>
        <v>0</v>
      </c>
      <c r="Y353" s="54">
        <f t="shared" ref="Y353:AG353" si="312">IF(G353&lt;3,(60/COUNTIF(G350:G370,2)),0)</f>
        <v>0</v>
      </c>
      <c r="Z353" s="54">
        <f t="shared" si="312"/>
        <v>8.5714285714285712</v>
      </c>
      <c r="AA353" s="54">
        <f t="shared" si="312"/>
        <v>0</v>
      </c>
      <c r="AB353" s="54">
        <f t="shared" si="312"/>
        <v>30</v>
      </c>
      <c r="AC353" s="54">
        <f t="shared" si="312"/>
        <v>0</v>
      </c>
      <c r="AD353" s="54">
        <f t="shared" si="312"/>
        <v>0</v>
      </c>
      <c r="AE353" s="54">
        <f t="shared" si="312"/>
        <v>0</v>
      </c>
      <c r="AF353" s="54">
        <f t="shared" si="312"/>
        <v>0</v>
      </c>
      <c r="AG353" s="54">
        <f t="shared" si="312"/>
        <v>5.4545454545454541</v>
      </c>
      <c r="AH353" s="54">
        <f>IF(P353&lt;4,(60/COUNTIF(P350:P370,3)),0)</f>
        <v>20</v>
      </c>
      <c r="AI353" s="54">
        <f>IF(Q353&lt;3,(60/COUNTIF(Q350:Q370,2)),0)</f>
        <v>0</v>
      </c>
      <c r="AJ353" s="54">
        <f>IF(R353&lt;3,(60/COUNTIF(R350:R370,2)),0)</f>
        <v>12</v>
      </c>
      <c r="AK353" s="54">
        <f>IF(S353&lt;3,(60/COUNTIF(S350:S370,2)),0)</f>
        <v>6.666666666666667</v>
      </c>
      <c r="AL353" s="54">
        <f>IF(T353&lt;3,(60/COUNTIF(T350:T370,2)),0)</f>
        <v>20</v>
      </c>
      <c r="AM353" s="183">
        <f t="shared" si="284"/>
        <v>122.69264069264069</v>
      </c>
      <c r="AN353" s="55" t="str">
        <f t="shared" si="285"/>
        <v>Eirik A</v>
      </c>
    </row>
    <row r="354" spans="1:40">
      <c r="A354" s="17"/>
      <c r="B354" s="18" t="s">
        <v>27</v>
      </c>
      <c r="C354" s="22">
        <v>4</v>
      </c>
      <c r="D354" s="42">
        <v>3</v>
      </c>
      <c r="E354" s="42">
        <v>5</v>
      </c>
      <c r="F354" s="42">
        <v>6</v>
      </c>
      <c r="G354" s="42">
        <v>4</v>
      </c>
      <c r="H354" s="42">
        <v>5</v>
      </c>
      <c r="I354" s="42">
        <v>5</v>
      </c>
      <c r="J354" s="42">
        <v>3</v>
      </c>
      <c r="K354" s="42">
        <v>3</v>
      </c>
      <c r="L354" s="42">
        <v>3</v>
      </c>
      <c r="M354" s="42">
        <v>4</v>
      </c>
      <c r="N354" s="42">
        <v>4</v>
      </c>
      <c r="O354" s="42">
        <v>3</v>
      </c>
      <c r="P354" s="42">
        <v>4</v>
      </c>
      <c r="Q354" s="42">
        <v>4</v>
      </c>
      <c r="R354" s="42">
        <v>3</v>
      </c>
      <c r="S354" s="42">
        <v>4</v>
      </c>
      <c r="T354" s="67">
        <v>4</v>
      </c>
      <c r="U354" s="53">
        <f>IF(C354&lt;3,(60/COUNTIF(C350:C370,2)),0)</f>
        <v>0</v>
      </c>
      <c r="V354" s="54">
        <f>IF(D354&lt;3,(60/COUNTIF(D350:D370,2)),0)</f>
        <v>0</v>
      </c>
      <c r="W354" s="54">
        <f>IF(E354&lt;3,(60/COUNTIF(E350:E370,2)),0)</f>
        <v>0</v>
      </c>
      <c r="X354" s="54">
        <f>IF(F354&lt;4,(60/COUNTIF(F350:F370,3)),0)</f>
        <v>0</v>
      </c>
      <c r="Y354" s="54">
        <f t="shared" ref="Y354:AG354" si="313">IF(G354&lt;3,(60/COUNTIF(G350:G370,2)),0)</f>
        <v>0</v>
      </c>
      <c r="Z354" s="54">
        <f t="shared" si="313"/>
        <v>0</v>
      </c>
      <c r="AA354" s="54">
        <f t="shared" si="313"/>
        <v>0</v>
      </c>
      <c r="AB354" s="54">
        <f t="shared" si="313"/>
        <v>0</v>
      </c>
      <c r="AC354" s="54">
        <f t="shared" si="313"/>
        <v>0</v>
      </c>
      <c r="AD354" s="54">
        <f t="shared" si="313"/>
        <v>0</v>
      </c>
      <c r="AE354" s="54">
        <f t="shared" si="313"/>
        <v>0</v>
      </c>
      <c r="AF354" s="54">
        <f t="shared" si="313"/>
        <v>0</v>
      </c>
      <c r="AG354" s="54">
        <f t="shared" si="313"/>
        <v>0</v>
      </c>
      <c r="AH354" s="54">
        <f>IF(P354&lt;4,(60/COUNTIF(P350:P370,3)),0)</f>
        <v>0</v>
      </c>
      <c r="AI354" s="54">
        <f>IF(Q354&lt;3,(60/COUNTIF(Q350:Q370,2)),0)</f>
        <v>0</v>
      </c>
      <c r="AJ354" s="54">
        <f>IF(R354&lt;3,(60/COUNTIF(R350:R370,2)),0)</f>
        <v>0</v>
      </c>
      <c r="AK354" s="54">
        <f>IF(S354&lt;3,(60/COUNTIF(S350:S370,2)),0)</f>
        <v>0</v>
      </c>
      <c r="AL354" s="54">
        <f>IF(T354&lt;3,(60/COUNTIF(T350:T370,2)),0)</f>
        <v>0</v>
      </c>
      <c r="AM354" s="183">
        <f t="shared" si="284"/>
        <v>0</v>
      </c>
      <c r="AN354" s="55" t="str">
        <f t="shared" si="285"/>
        <v>Emma</v>
      </c>
    </row>
    <row r="355" spans="1:40">
      <c r="A355" s="17"/>
      <c r="B355" s="18" t="s">
        <v>31</v>
      </c>
      <c r="C355" s="22">
        <v>3</v>
      </c>
      <c r="D355" s="42">
        <v>3</v>
      </c>
      <c r="E355" s="42">
        <v>3</v>
      </c>
      <c r="F355" s="42">
        <v>4</v>
      </c>
      <c r="G355" s="42">
        <v>3</v>
      </c>
      <c r="H355" s="42">
        <v>2</v>
      </c>
      <c r="I355" s="42">
        <v>4</v>
      </c>
      <c r="J355" s="42">
        <v>3</v>
      </c>
      <c r="K355" s="42">
        <v>4</v>
      </c>
      <c r="L355" s="42">
        <v>2</v>
      </c>
      <c r="M355" s="42">
        <v>2</v>
      </c>
      <c r="N355" s="42">
        <v>2</v>
      </c>
      <c r="O355" s="42">
        <v>2</v>
      </c>
      <c r="P355" s="42">
        <v>4</v>
      </c>
      <c r="Q355" s="42">
        <v>2</v>
      </c>
      <c r="R355" s="42">
        <v>3</v>
      </c>
      <c r="S355" s="42">
        <v>3</v>
      </c>
      <c r="T355" s="67">
        <v>3</v>
      </c>
      <c r="U355" s="53">
        <f>IF(C355&lt;3,(60/COUNTIF(C350:C370,2)),0)</f>
        <v>0</v>
      </c>
      <c r="V355" s="54">
        <f>IF(D355&lt;3,(60/COUNTIF(D350:D370,2)),0)</f>
        <v>0</v>
      </c>
      <c r="W355" s="54">
        <f>IF(E355&lt;3,(60/COUNTIF(E350:E370,2)),0)</f>
        <v>0</v>
      </c>
      <c r="X355" s="54">
        <f>IF(F355&lt;4,(60/COUNTIF(F350:F370,3)),0)</f>
        <v>0</v>
      </c>
      <c r="Y355" s="54">
        <f t="shared" ref="Y355:AG355" si="314">IF(G355&lt;3,(60/COUNTIF(G350:G370,2)),0)</f>
        <v>0</v>
      </c>
      <c r="Z355" s="54">
        <f t="shared" si="314"/>
        <v>8.5714285714285712</v>
      </c>
      <c r="AA355" s="54">
        <f t="shared" si="314"/>
        <v>0</v>
      </c>
      <c r="AB355" s="54">
        <f t="shared" si="314"/>
        <v>0</v>
      </c>
      <c r="AC355" s="54">
        <f t="shared" si="314"/>
        <v>0</v>
      </c>
      <c r="AD355" s="54">
        <f t="shared" si="314"/>
        <v>12</v>
      </c>
      <c r="AE355" s="54">
        <f t="shared" si="314"/>
        <v>7.5</v>
      </c>
      <c r="AF355" s="54">
        <f t="shared" si="314"/>
        <v>10</v>
      </c>
      <c r="AG355" s="54">
        <f t="shared" si="314"/>
        <v>5.4545454545454541</v>
      </c>
      <c r="AH355" s="54">
        <f>IF(P355&lt;4,(60/COUNTIF(P350:P370,3)),0)</f>
        <v>0</v>
      </c>
      <c r="AI355" s="54">
        <f>IF(Q355&lt;3,(60/COUNTIF(Q350:Q370,2)),0)</f>
        <v>15</v>
      </c>
      <c r="AJ355" s="54">
        <f>IF(R355&lt;3,(60/COUNTIF(R350:R370,2)),0)</f>
        <v>0</v>
      </c>
      <c r="AK355" s="54">
        <f>IF(S355&lt;3,(60/COUNTIF(S350:S370,2)),0)</f>
        <v>0</v>
      </c>
      <c r="AL355" s="54">
        <f>IF(T355&lt;3,(60/COUNTIF(T350:T370,2)),0)</f>
        <v>0</v>
      </c>
      <c r="AM355" s="183">
        <f t="shared" si="284"/>
        <v>58.525974025974023</v>
      </c>
      <c r="AN355" s="55" t="str">
        <f t="shared" si="285"/>
        <v>Frank W</v>
      </c>
    </row>
    <row r="356" spans="1:40">
      <c r="A356" s="17"/>
      <c r="B356" s="18" t="s">
        <v>32</v>
      </c>
      <c r="C356" s="22">
        <v>4</v>
      </c>
      <c r="D356" s="42">
        <v>2</v>
      </c>
      <c r="E356" s="42">
        <v>3</v>
      </c>
      <c r="F356" s="42">
        <v>4</v>
      </c>
      <c r="G356" s="42">
        <v>3</v>
      </c>
      <c r="H356" s="42">
        <v>2</v>
      </c>
      <c r="I356" s="42">
        <v>3</v>
      </c>
      <c r="J356" s="42">
        <v>3</v>
      </c>
      <c r="K356" s="42">
        <v>2</v>
      </c>
      <c r="L356" s="42">
        <v>3</v>
      </c>
      <c r="M356" s="42">
        <v>3</v>
      </c>
      <c r="N356" s="42">
        <v>3</v>
      </c>
      <c r="O356" s="42">
        <v>2</v>
      </c>
      <c r="P356" s="42">
        <v>4</v>
      </c>
      <c r="Q356" s="42">
        <v>4</v>
      </c>
      <c r="R356" s="42">
        <v>3</v>
      </c>
      <c r="S356" s="42">
        <v>3</v>
      </c>
      <c r="T356" s="67">
        <v>3</v>
      </c>
      <c r="U356" s="53">
        <f>IF(C356&lt;3,(60/COUNTIF(C350:C370,2)),0)</f>
        <v>0</v>
      </c>
      <c r="V356" s="54">
        <f>IF(D356&lt;3,(60/COUNTIF(D350:D370,2)),0)</f>
        <v>20</v>
      </c>
      <c r="W356" s="54">
        <f>IF(E356&lt;3,(60/COUNTIF(E350:E370,2)),0)</f>
        <v>0</v>
      </c>
      <c r="X356" s="54">
        <f>IF(F356&lt;4,(60/COUNTIF(F350:F370,3)),0)</f>
        <v>0</v>
      </c>
      <c r="Y356" s="54">
        <f t="shared" ref="Y356:AG356" si="315">IF(G356&lt;3,(60/COUNTIF(G350:G370,2)),0)</f>
        <v>0</v>
      </c>
      <c r="Z356" s="54">
        <f t="shared" si="315"/>
        <v>8.5714285714285712</v>
      </c>
      <c r="AA356" s="54">
        <f t="shared" si="315"/>
        <v>0</v>
      </c>
      <c r="AB356" s="54">
        <f t="shared" si="315"/>
        <v>0</v>
      </c>
      <c r="AC356" s="54">
        <f t="shared" si="315"/>
        <v>20</v>
      </c>
      <c r="AD356" s="54">
        <f t="shared" si="315"/>
        <v>0</v>
      </c>
      <c r="AE356" s="54">
        <f t="shared" si="315"/>
        <v>0</v>
      </c>
      <c r="AF356" s="54">
        <f t="shared" si="315"/>
        <v>0</v>
      </c>
      <c r="AG356" s="54">
        <f t="shared" si="315"/>
        <v>5.4545454545454541</v>
      </c>
      <c r="AH356" s="54">
        <f>IF(P356&lt;4,(60/COUNTIF(P350:P370,3)),0)</f>
        <v>0</v>
      </c>
      <c r="AI356" s="54">
        <f>IF(Q356&lt;3,(60/COUNTIF(Q350:Q370,2)),0)</f>
        <v>0</v>
      </c>
      <c r="AJ356" s="54">
        <f>IF(R356&lt;3,(60/COUNTIF(R350:R370,2)),0)</f>
        <v>0</v>
      </c>
      <c r="AK356" s="54">
        <f>IF(S356&lt;3,(60/COUNTIF(S350:S370,2)),0)</f>
        <v>0</v>
      </c>
      <c r="AL356" s="54">
        <f>IF(T356&lt;3,(60/COUNTIF(T350:T370,2)),0)</f>
        <v>0</v>
      </c>
      <c r="AM356" s="183">
        <f t="shared" si="284"/>
        <v>54.025974025974023</v>
      </c>
      <c r="AN356" s="55" t="str">
        <f t="shared" si="285"/>
        <v>Halvor K</v>
      </c>
    </row>
    <row r="357" spans="1:40">
      <c r="A357" s="17"/>
      <c r="B357" s="18" t="s">
        <v>56</v>
      </c>
      <c r="C357" s="22">
        <v>9</v>
      </c>
      <c r="D357" s="42">
        <v>6</v>
      </c>
      <c r="E357" s="42">
        <v>9</v>
      </c>
      <c r="F357" s="42">
        <v>11</v>
      </c>
      <c r="G357" s="42">
        <v>5</v>
      </c>
      <c r="H357" s="42">
        <v>6</v>
      </c>
      <c r="I357" s="42">
        <v>7</v>
      </c>
      <c r="J357" s="42">
        <v>8</v>
      </c>
      <c r="K357" s="42">
        <v>6</v>
      </c>
      <c r="L357" s="42">
        <v>5</v>
      </c>
      <c r="M357" s="42">
        <v>4</v>
      </c>
      <c r="N357" s="42">
        <v>6</v>
      </c>
      <c r="O357" s="42">
        <v>4</v>
      </c>
      <c r="P357" s="42">
        <v>6</v>
      </c>
      <c r="Q357" s="42">
        <v>7</v>
      </c>
      <c r="R357" s="42">
        <v>5</v>
      </c>
      <c r="S357" s="42">
        <v>5</v>
      </c>
      <c r="T357" s="67">
        <v>9</v>
      </c>
      <c r="U357" s="53">
        <f>IF(C357&lt;3,(60/COUNTIF(C350:C370,2)),0)</f>
        <v>0</v>
      </c>
      <c r="V357" s="54">
        <f>IF(D357&lt;3,(60/COUNTIF(D350:D370,2)),0)</f>
        <v>0</v>
      </c>
      <c r="W357" s="54">
        <f>IF(E357&lt;3,(60/COUNTIF(E350:E370,2)),0)</f>
        <v>0</v>
      </c>
      <c r="X357" s="54">
        <f>IF(F357&lt;4,(60/COUNTIF(F350:F370,3)),0)</f>
        <v>0</v>
      </c>
      <c r="Y357" s="54">
        <f t="shared" ref="Y357:AG357" si="316">IF(G357&lt;3,(60/COUNTIF(G350:G370,2)),0)</f>
        <v>0</v>
      </c>
      <c r="Z357" s="54">
        <f t="shared" si="316"/>
        <v>0</v>
      </c>
      <c r="AA357" s="54">
        <f t="shared" si="316"/>
        <v>0</v>
      </c>
      <c r="AB357" s="54">
        <f t="shared" si="316"/>
        <v>0</v>
      </c>
      <c r="AC357" s="54">
        <f t="shared" si="316"/>
        <v>0</v>
      </c>
      <c r="AD357" s="54">
        <f t="shared" si="316"/>
        <v>0</v>
      </c>
      <c r="AE357" s="54">
        <f t="shared" si="316"/>
        <v>0</v>
      </c>
      <c r="AF357" s="54">
        <f t="shared" si="316"/>
        <v>0</v>
      </c>
      <c r="AG357" s="54">
        <f t="shared" si="316"/>
        <v>0</v>
      </c>
      <c r="AH357" s="54">
        <f>IF(P357&lt;4,(60/COUNTIF(P350:P370,3)),0)</f>
        <v>0</v>
      </c>
      <c r="AI357" s="54">
        <f>IF(Q357&lt;3,(60/COUNTIF(Q350:Q370,2)),0)</f>
        <v>0</v>
      </c>
      <c r="AJ357" s="54">
        <f>IF(R357&lt;3,(60/COUNTIF(R350:R370,2)),0)</f>
        <v>0</v>
      </c>
      <c r="AK357" s="54">
        <f>IF(S357&lt;3,(60/COUNTIF(S350:S370,2)),0)</f>
        <v>0</v>
      </c>
      <c r="AL357" s="54">
        <f>IF(T357&lt;3,(60/COUNTIF(T350:T370,2)),0)</f>
        <v>0</v>
      </c>
      <c r="AM357" s="183">
        <f t="shared" si="284"/>
        <v>0</v>
      </c>
      <c r="AN357" s="55" t="str">
        <f t="shared" si="285"/>
        <v>Helene Svanåsbakken</v>
      </c>
    </row>
    <row r="358" spans="1:40">
      <c r="A358" s="17"/>
      <c r="B358" s="18" t="s">
        <v>54</v>
      </c>
      <c r="C358" s="22">
        <v>5</v>
      </c>
      <c r="D358" s="42">
        <v>3</v>
      </c>
      <c r="E358" s="42">
        <v>4</v>
      </c>
      <c r="F358" s="42">
        <v>6</v>
      </c>
      <c r="G358" s="42">
        <v>4</v>
      </c>
      <c r="H358" s="42">
        <v>4</v>
      </c>
      <c r="I358" s="42">
        <v>6</v>
      </c>
      <c r="J358" s="42">
        <v>6</v>
      </c>
      <c r="K358" s="42">
        <v>3</v>
      </c>
      <c r="L358" s="42">
        <v>3</v>
      </c>
      <c r="M358" s="42">
        <v>4</v>
      </c>
      <c r="N358" s="42">
        <v>3</v>
      </c>
      <c r="O358" s="42">
        <v>2</v>
      </c>
      <c r="P358" s="42">
        <v>6</v>
      </c>
      <c r="Q358" s="42">
        <v>4</v>
      </c>
      <c r="R358" s="42">
        <v>3</v>
      </c>
      <c r="S358" s="42">
        <v>3</v>
      </c>
      <c r="T358" s="67">
        <v>4</v>
      </c>
      <c r="U358" s="53">
        <f>IF(C358&lt;3,(60/COUNTIF(C350:C370,2)),0)</f>
        <v>0</v>
      </c>
      <c r="V358" s="54">
        <f>IF(D358&lt;3,(60/COUNTIF(D350:D370,2)),0)</f>
        <v>0</v>
      </c>
      <c r="W358" s="54">
        <f>IF(E358&lt;3,(60/COUNTIF(E350:E370,2)),0)</f>
        <v>0</v>
      </c>
      <c r="X358" s="54">
        <f>IF(F358&lt;4,(60/COUNTIF(F350:F370,3)),0)</f>
        <v>0</v>
      </c>
      <c r="Y358" s="54">
        <f t="shared" ref="Y358:AG358" si="317">IF(G358&lt;3,(60/COUNTIF(G350:G370,2)),0)</f>
        <v>0</v>
      </c>
      <c r="Z358" s="54">
        <f t="shared" si="317"/>
        <v>0</v>
      </c>
      <c r="AA358" s="54">
        <f t="shared" si="317"/>
        <v>0</v>
      </c>
      <c r="AB358" s="54">
        <f t="shared" si="317"/>
        <v>0</v>
      </c>
      <c r="AC358" s="54">
        <f t="shared" si="317"/>
        <v>0</v>
      </c>
      <c r="AD358" s="54">
        <f t="shared" si="317"/>
        <v>0</v>
      </c>
      <c r="AE358" s="54">
        <f t="shared" si="317"/>
        <v>0</v>
      </c>
      <c r="AF358" s="54">
        <f t="shared" si="317"/>
        <v>0</v>
      </c>
      <c r="AG358" s="54">
        <f t="shared" si="317"/>
        <v>5.4545454545454541</v>
      </c>
      <c r="AH358" s="54">
        <f>IF(P358&lt;4,(60/COUNTIF(P350:P370,3)),0)</f>
        <v>0</v>
      </c>
      <c r="AI358" s="54">
        <f>IF(Q358&lt;3,(60/COUNTIF(Q350:Q370,2)),0)</f>
        <v>0</v>
      </c>
      <c r="AJ358" s="54">
        <f>IF(R358&lt;3,(60/COUNTIF(R350:R370,2)),0)</f>
        <v>0</v>
      </c>
      <c r="AK358" s="54">
        <f>IF(S358&lt;3,(60/COUNTIF(S350:S370,2)),0)</f>
        <v>0</v>
      </c>
      <c r="AL358" s="54">
        <f>IF(T358&lt;3,(60/COUNTIF(T350:T370,2)),0)</f>
        <v>0</v>
      </c>
      <c r="AM358" s="183">
        <f t="shared" si="284"/>
        <v>5.4545454545454541</v>
      </c>
      <c r="AN358" s="55" t="str">
        <f t="shared" si="285"/>
        <v>Jan Fredrik</v>
      </c>
    </row>
    <row r="359" spans="1:40">
      <c r="A359" s="17"/>
      <c r="B359" s="18" t="s">
        <v>43</v>
      </c>
      <c r="C359" s="22">
        <v>3</v>
      </c>
      <c r="D359" s="42">
        <v>4</v>
      </c>
      <c r="E359" s="42">
        <v>4</v>
      </c>
      <c r="F359" s="42">
        <v>5</v>
      </c>
      <c r="G359" s="42">
        <v>2</v>
      </c>
      <c r="H359" s="42">
        <v>3</v>
      </c>
      <c r="I359" s="42">
        <v>5</v>
      </c>
      <c r="J359" s="42">
        <v>3</v>
      </c>
      <c r="K359" s="42">
        <v>3</v>
      </c>
      <c r="L359" s="42">
        <v>2</v>
      </c>
      <c r="M359" s="42">
        <v>4</v>
      </c>
      <c r="N359" s="42">
        <v>3</v>
      </c>
      <c r="O359" s="42">
        <v>2</v>
      </c>
      <c r="P359" s="42">
        <v>3</v>
      </c>
      <c r="Q359" s="42">
        <v>2</v>
      </c>
      <c r="R359" s="42">
        <v>3</v>
      </c>
      <c r="S359" s="42">
        <v>2</v>
      </c>
      <c r="T359" s="67">
        <v>3</v>
      </c>
      <c r="U359" s="53">
        <f>IF(C359&lt;3,(60/COUNTIF(C350:C370,2)),0)</f>
        <v>0</v>
      </c>
      <c r="V359" s="54">
        <f>IF(D359&lt;3,(60/COUNTIF(D350:D370,2)),0)</f>
        <v>0</v>
      </c>
      <c r="W359" s="54">
        <f>IF(E359&lt;3,(60/COUNTIF(E350:E370,2)),0)</f>
        <v>0</v>
      </c>
      <c r="X359" s="54">
        <f>IF(F359&lt;4,(60/COUNTIF(F350:F370,3)),0)</f>
        <v>0</v>
      </c>
      <c r="Y359" s="54">
        <f t="shared" ref="Y359:AG359" si="318">IF(G359&lt;3,(60/COUNTIF(G350:G370,2)),0)</f>
        <v>60</v>
      </c>
      <c r="Z359" s="54">
        <f t="shared" si="318"/>
        <v>0</v>
      </c>
      <c r="AA359" s="54">
        <f t="shared" si="318"/>
        <v>0</v>
      </c>
      <c r="AB359" s="54">
        <f t="shared" si="318"/>
        <v>0</v>
      </c>
      <c r="AC359" s="54">
        <f t="shared" si="318"/>
        <v>0</v>
      </c>
      <c r="AD359" s="54">
        <f t="shared" si="318"/>
        <v>12</v>
      </c>
      <c r="AE359" s="54">
        <f t="shared" si="318"/>
        <v>0</v>
      </c>
      <c r="AF359" s="54">
        <f t="shared" si="318"/>
        <v>0</v>
      </c>
      <c r="AG359" s="54">
        <f t="shared" si="318"/>
        <v>5.4545454545454541</v>
      </c>
      <c r="AH359" s="54">
        <f>IF(P359&lt;4,(60/COUNTIF(P350:P370,3)),0)</f>
        <v>20</v>
      </c>
      <c r="AI359" s="54">
        <f>IF(Q359&lt;3,(60/COUNTIF(Q350:Q370,2)),0)</f>
        <v>15</v>
      </c>
      <c r="AJ359" s="54">
        <f>IF(R359&lt;3,(60/COUNTIF(R350:R370,2)),0)</f>
        <v>0</v>
      </c>
      <c r="AK359" s="54">
        <f>IF(S359&lt;3,(60/COUNTIF(S350:S370,2)),0)</f>
        <v>6.666666666666667</v>
      </c>
      <c r="AL359" s="54">
        <f>IF(T359&lt;3,(60/COUNTIF(T350:T370,2)),0)</f>
        <v>0</v>
      </c>
      <c r="AM359" s="183">
        <f t="shared" si="284"/>
        <v>119.12121212121212</v>
      </c>
      <c r="AN359" s="55" t="str">
        <f t="shared" si="285"/>
        <v>Joakim W</v>
      </c>
    </row>
    <row r="360" spans="1:40">
      <c r="A360" s="17"/>
      <c r="B360" s="18" t="s">
        <v>53</v>
      </c>
      <c r="C360" s="22">
        <v>3</v>
      </c>
      <c r="D360" s="42">
        <v>3</v>
      </c>
      <c r="E360" s="42">
        <v>4</v>
      </c>
      <c r="F360" s="42">
        <v>5</v>
      </c>
      <c r="G360" s="42">
        <v>4</v>
      </c>
      <c r="H360" s="42">
        <v>3</v>
      </c>
      <c r="I360" s="42">
        <v>5</v>
      </c>
      <c r="J360" s="42">
        <v>4</v>
      </c>
      <c r="K360" s="42">
        <v>3</v>
      </c>
      <c r="L360" s="42">
        <v>4</v>
      </c>
      <c r="M360" s="42">
        <v>4</v>
      </c>
      <c r="N360" s="42">
        <v>3</v>
      </c>
      <c r="O360" s="42">
        <v>3</v>
      </c>
      <c r="P360" s="42">
        <v>3</v>
      </c>
      <c r="Q360" s="42">
        <v>3</v>
      </c>
      <c r="R360" s="42">
        <v>3</v>
      </c>
      <c r="S360" s="42">
        <v>3</v>
      </c>
      <c r="T360" s="67">
        <v>4</v>
      </c>
      <c r="U360" s="53">
        <f>IF(C360&lt;3,(60/COUNTIF(C350:C370,2)),0)</f>
        <v>0</v>
      </c>
      <c r="V360" s="54">
        <f>IF(D360&lt;3,(60/COUNTIF(D350:D370,2)),0)</f>
        <v>0</v>
      </c>
      <c r="W360" s="54">
        <f>IF(E360&lt;3,(60/COUNTIF(E350:E370,2)),0)</f>
        <v>0</v>
      </c>
      <c r="X360" s="54">
        <f>IF(F360&lt;4,(60/COUNTIF(F350:F370,3)),0)</f>
        <v>0</v>
      </c>
      <c r="Y360" s="54">
        <f t="shared" ref="Y360:AG360" si="319">IF(G360&lt;3,(60/COUNTIF(G350:G370,2)),0)</f>
        <v>0</v>
      </c>
      <c r="Z360" s="54">
        <f t="shared" si="319"/>
        <v>0</v>
      </c>
      <c r="AA360" s="54">
        <f t="shared" si="319"/>
        <v>0</v>
      </c>
      <c r="AB360" s="54">
        <f t="shared" si="319"/>
        <v>0</v>
      </c>
      <c r="AC360" s="54">
        <f t="shared" si="319"/>
        <v>0</v>
      </c>
      <c r="AD360" s="54">
        <f t="shared" si="319"/>
        <v>0</v>
      </c>
      <c r="AE360" s="54">
        <f t="shared" si="319"/>
        <v>0</v>
      </c>
      <c r="AF360" s="54">
        <f t="shared" si="319"/>
        <v>0</v>
      </c>
      <c r="AG360" s="54">
        <f t="shared" si="319"/>
        <v>0</v>
      </c>
      <c r="AH360" s="54">
        <f>IF(P360&lt;4,(60/COUNTIF(P350:P370,3)),0)</f>
        <v>20</v>
      </c>
      <c r="AI360" s="54">
        <f>IF(Q360&lt;3,(60/COUNTIF(Q350:Q370,2)),0)</f>
        <v>0</v>
      </c>
      <c r="AJ360" s="54">
        <f>IF(R360&lt;3,(60/COUNTIF(R350:R370,2)),0)</f>
        <v>0</v>
      </c>
      <c r="AK360" s="54">
        <f>IF(S360&lt;3,(60/COUNTIF(S350:S370,2)),0)</f>
        <v>0</v>
      </c>
      <c r="AL360" s="54">
        <f>IF(T360&lt;3,(60/COUNTIF(T350:T370,2)),0)</f>
        <v>0</v>
      </c>
      <c r="AM360" s="183">
        <f t="shared" si="284"/>
        <v>20</v>
      </c>
      <c r="AN360" s="55" t="str">
        <f t="shared" si="285"/>
        <v>Johnny G</v>
      </c>
    </row>
    <row r="361" spans="1:40">
      <c r="A361" s="17"/>
      <c r="B361" s="18" t="s">
        <v>55</v>
      </c>
      <c r="C361" s="22">
        <v>5</v>
      </c>
      <c r="D361" s="42">
        <v>5</v>
      </c>
      <c r="E361" s="42">
        <v>6</v>
      </c>
      <c r="F361" s="42">
        <v>7</v>
      </c>
      <c r="G361" s="42">
        <v>5</v>
      </c>
      <c r="H361" s="42">
        <v>5</v>
      </c>
      <c r="I361" s="42">
        <v>7</v>
      </c>
      <c r="J361" s="42">
        <v>6</v>
      </c>
      <c r="K361" s="42">
        <v>4</v>
      </c>
      <c r="L361" s="42">
        <v>4</v>
      </c>
      <c r="M361" s="42">
        <v>5</v>
      </c>
      <c r="N361" s="42">
        <v>5</v>
      </c>
      <c r="O361" s="42">
        <v>4</v>
      </c>
      <c r="P361" s="42">
        <v>6</v>
      </c>
      <c r="Q361" s="42">
        <v>5</v>
      </c>
      <c r="R361" s="42">
        <v>5</v>
      </c>
      <c r="S361" s="42">
        <v>7</v>
      </c>
      <c r="T361" s="67">
        <v>5</v>
      </c>
      <c r="U361" s="53">
        <f>IF(C361&lt;3,(60/COUNTIF(C350:C370,2)),0)</f>
        <v>0</v>
      </c>
      <c r="V361" s="54">
        <f>IF(D361&lt;3,(60/COUNTIF(D350:D370,2)),0)</f>
        <v>0</v>
      </c>
      <c r="W361" s="54">
        <f>IF(E361&lt;3,(60/COUNTIF(E350:E370,2)),0)</f>
        <v>0</v>
      </c>
      <c r="X361" s="54">
        <f>IF(F361&lt;4,(60/COUNTIF(F350:F370,3)),0)</f>
        <v>0</v>
      </c>
      <c r="Y361" s="54">
        <f t="shared" ref="Y361:AG361" si="320">IF(G361&lt;3,(60/COUNTIF(G350:G370,2)),0)</f>
        <v>0</v>
      </c>
      <c r="Z361" s="54">
        <f t="shared" si="320"/>
        <v>0</v>
      </c>
      <c r="AA361" s="54">
        <f t="shared" si="320"/>
        <v>0</v>
      </c>
      <c r="AB361" s="54">
        <f t="shared" si="320"/>
        <v>0</v>
      </c>
      <c r="AC361" s="54">
        <f t="shared" si="320"/>
        <v>0</v>
      </c>
      <c r="AD361" s="54">
        <f t="shared" si="320"/>
        <v>0</v>
      </c>
      <c r="AE361" s="54">
        <f t="shared" si="320"/>
        <v>0</v>
      </c>
      <c r="AF361" s="54">
        <f t="shared" si="320"/>
        <v>0</v>
      </c>
      <c r="AG361" s="54">
        <f t="shared" si="320"/>
        <v>0</v>
      </c>
      <c r="AH361" s="54">
        <f>IF(P361&lt;4,(60/COUNTIF(P350:P370,3)),0)</f>
        <v>0</v>
      </c>
      <c r="AI361" s="54">
        <f>IF(Q361&lt;3,(60/COUNTIF(Q350:Q370,2)),0)</f>
        <v>0</v>
      </c>
      <c r="AJ361" s="54">
        <f>IF(R361&lt;3,(60/COUNTIF(R350:R370,2)),0)</f>
        <v>0</v>
      </c>
      <c r="AK361" s="54">
        <f>IF(S361&lt;3,(60/COUNTIF(S350:S370,2)),0)</f>
        <v>0</v>
      </c>
      <c r="AL361" s="54">
        <f>IF(T361&lt;3,(60/COUNTIF(T350:T370,2)),0)</f>
        <v>0</v>
      </c>
      <c r="AM361" s="183">
        <f t="shared" si="284"/>
        <v>0</v>
      </c>
      <c r="AN361" s="55" t="str">
        <f t="shared" si="285"/>
        <v>Kristoffer Svanåsbakken</v>
      </c>
    </row>
    <row r="362" spans="1:40">
      <c r="A362" s="17"/>
      <c r="B362" s="18" t="s">
        <v>24</v>
      </c>
      <c r="C362" s="22">
        <v>4</v>
      </c>
      <c r="D362" s="42">
        <v>3</v>
      </c>
      <c r="E362" s="42">
        <v>4</v>
      </c>
      <c r="F362" s="42">
        <v>4</v>
      </c>
      <c r="G362" s="42">
        <v>3</v>
      </c>
      <c r="H362" s="42">
        <v>3</v>
      </c>
      <c r="I362" s="42">
        <v>5</v>
      </c>
      <c r="J362" s="42">
        <v>3</v>
      </c>
      <c r="K362" s="42">
        <v>5</v>
      </c>
      <c r="L362" s="42">
        <v>4</v>
      </c>
      <c r="M362" s="42">
        <v>3</v>
      </c>
      <c r="N362" s="42">
        <v>2</v>
      </c>
      <c r="O362" s="42">
        <v>3</v>
      </c>
      <c r="P362" s="42">
        <v>5</v>
      </c>
      <c r="Q362" s="42">
        <v>3</v>
      </c>
      <c r="R362" s="42">
        <v>3</v>
      </c>
      <c r="S362" s="42">
        <v>4</v>
      </c>
      <c r="T362" s="67">
        <v>3</v>
      </c>
      <c r="U362" s="53">
        <f>IF(C362&lt;3,(60/COUNTIF(C350:C370,2)),0)</f>
        <v>0</v>
      </c>
      <c r="V362" s="54">
        <f>IF(D362&lt;3,(60/COUNTIF(D350:D370,2)),0)</f>
        <v>0</v>
      </c>
      <c r="W362" s="54">
        <f>IF(E362&lt;3,(60/COUNTIF(E350:E370,2)),0)</f>
        <v>0</v>
      </c>
      <c r="X362" s="54">
        <f>IF(F362&lt;4,(60/COUNTIF(F350:F370,3)),0)</f>
        <v>0</v>
      </c>
      <c r="Y362" s="54">
        <f t="shared" ref="Y362:AG362" si="321">IF(G362&lt;3,(60/COUNTIF(G350:G370,2)),0)</f>
        <v>0</v>
      </c>
      <c r="Z362" s="54">
        <f t="shared" si="321"/>
        <v>0</v>
      </c>
      <c r="AA362" s="54">
        <f t="shared" si="321"/>
        <v>0</v>
      </c>
      <c r="AB362" s="54">
        <f t="shared" si="321"/>
        <v>0</v>
      </c>
      <c r="AC362" s="54">
        <f t="shared" si="321"/>
        <v>0</v>
      </c>
      <c r="AD362" s="54">
        <f t="shared" si="321"/>
        <v>0</v>
      </c>
      <c r="AE362" s="54">
        <f t="shared" si="321"/>
        <v>0</v>
      </c>
      <c r="AF362" s="54">
        <f t="shared" si="321"/>
        <v>10</v>
      </c>
      <c r="AG362" s="54">
        <f t="shared" si="321"/>
        <v>0</v>
      </c>
      <c r="AH362" s="54">
        <f>IF(P362&lt;4,(60/COUNTIF(P350:P370,3)),0)</f>
        <v>0</v>
      </c>
      <c r="AI362" s="54">
        <f>IF(Q362&lt;3,(60/COUNTIF(Q350:Q370,2)),0)</f>
        <v>0</v>
      </c>
      <c r="AJ362" s="54">
        <f>IF(R362&lt;3,(60/COUNTIF(R350:R370,2)),0)</f>
        <v>0</v>
      </c>
      <c r="AK362" s="54">
        <f>IF(S362&lt;3,(60/COUNTIF(S350:S370,2)),0)</f>
        <v>0</v>
      </c>
      <c r="AL362" s="54">
        <f>IF(T362&lt;3,(60/COUNTIF(T350:T370,2)),0)</f>
        <v>0</v>
      </c>
      <c r="AM362" s="183">
        <f t="shared" si="284"/>
        <v>10</v>
      </c>
      <c r="AN362" s="55" t="str">
        <f t="shared" si="285"/>
        <v>Martin N</v>
      </c>
    </row>
    <row r="363" spans="1:40">
      <c r="A363" s="17"/>
      <c r="B363" s="18" t="s">
        <v>9</v>
      </c>
      <c r="C363" s="22">
        <v>3</v>
      </c>
      <c r="D363" s="42">
        <v>2</v>
      </c>
      <c r="E363" s="42">
        <v>3</v>
      </c>
      <c r="F363" s="42">
        <v>4</v>
      </c>
      <c r="G363" s="42">
        <v>3</v>
      </c>
      <c r="H363" s="42">
        <v>2</v>
      </c>
      <c r="I363" s="42">
        <v>6</v>
      </c>
      <c r="J363" s="42">
        <v>3</v>
      </c>
      <c r="K363" s="42">
        <v>3</v>
      </c>
      <c r="L363" s="42">
        <v>2</v>
      </c>
      <c r="M363" s="42">
        <v>2</v>
      </c>
      <c r="N363" s="42">
        <v>2</v>
      </c>
      <c r="O363" s="42">
        <v>2</v>
      </c>
      <c r="P363" s="42">
        <v>4</v>
      </c>
      <c r="Q363" s="42">
        <v>3</v>
      </c>
      <c r="R363" s="42">
        <v>3</v>
      </c>
      <c r="S363" s="42">
        <v>2</v>
      </c>
      <c r="T363" s="67">
        <v>2</v>
      </c>
      <c r="U363" s="53">
        <f>IF(C363&lt;3,(60/COUNTIF(C350:C370,2)),0)</f>
        <v>0</v>
      </c>
      <c r="V363" s="54">
        <f>IF(D363&lt;3,(60/COUNTIF(D350:D370,2)),0)</f>
        <v>20</v>
      </c>
      <c r="W363" s="54">
        <f>IF(E363&lt;3,(60/COUNTIF(E350:E370,2)),0)</f>
        <v>0</v>
      </c>
      <c r="X363" s="54">
        <f>IF(F363&lt;4,(60/COUNTIF(F350:F370,3)),0)</f>
        <v>0</v>
      </c>
      <c r="Y363" s="54">
        <f t="shared" ref="Y363:AG363" si="322">IF(G363&lt;3,(60/COUNTIF(G350:G370,2)),0)</f>
        <v>0</v>
      </c>
      <c r="Z363" s="54">
        <f t="shared" si="322"/>
        <v>8.5714285714285712</v>
      </c>
      <c r="AA363" s="54">
        <f t="shared" si="322"/>
        <v>0</v>
      </c>
      <c r="AB363" s="54">
        <f t="shared" si="322"/>
        <v>0</v>
      </c>
      <c r="AC363" s="54">
        <f t="shared" si="322"/>
        <v>0</v>
      </c>
      <c r="AD363" s="54">
        <f t="shared" si="322"/>
        <v>12</v>
      </c>
      <c r="AE363" s="54">
        <f t="shared" si="322"/>
        <v>7.5</v>
      </c>
      <c r="AF363" s="54">
        <f t="shared" si="322"/>
        <v>10</v>
      </c>
      <c r="AG363" s="54">
        <f t="shared" si="322"/>
        <v>5.4545454545454541</v>
      </c>
      <c r="AH363" s="54">
        <f>IF(P363&lt;4,(60/COUNTIF(P350:P370,3)),0)</f>
        <v>0</v>
      </c>
      <c r="AI363" s="54">
        <f>IF(Q363&lt;3,(60/COUNTIF(Q350:Q370,2)),0)</f>
        <v>0</v>
      </c>
      <c r="AJ363" s="54">
        <f>IF(R363&lt;3,(60/COUNTIF(R350:R370,2)),0)</f>
        <v>0</v>
      </c>
      <c r="AK363" s="54">
        <f>IF(S363&lt;3,(60/COUNTIF(S350:S370,2)),0)</f>
        <v>6.666666666666667</v>
      </c>
      <c r="AL363" s="54">
        <f>IF(T363&lt;3,(60/COUNTIF(T350:T370,2)),0)</f>
        <v>20</v>
      </c>
      <c r="AM363" s="183">
        <f t="shared" si="284"/>
        <v>90.192640692640694</v>
      </c>
      <c r="AN363" s="55" t="str">
        <f t="shared" si="285"/>
        <v>Morten I</v>
      </c>
    </row>
    <row r="364" spans="1:40">
      <c r="A364" s="17"/>
      <c r="B364" s="18" t="s">
        <v>14</v>
      </c>
      <c r="C364" s="22">
        <v>4</v>
      </c>
      <c r="D364" s="42">
        <v>3</v>
      </c>
      <c r="E364" s="42">
        <v>4</v>
      </c>
      <c r="F364" s="42">
        <v>7</v>
      </c>
      <c r="G364" s="42">
        <v>3</v>
      </c>
      <c r="H364" s="42">
        <v>4</v>
      </c>
      <c r="I364" s="42">
        <v>5</v>
      </c>
      <c r="J364" s="42">
        <v>3</v>
      </c>
      <c r="K364" s="42">
        <v>4</v>
      </c>
      <c r="L364" s="42">
        <v>2</v>
      </c>
      <c r="M364" s="42">
        <v>2</v>
      </c>
      <c r="N364" s="42">
        <v>2</v>
      </c>
      <c r="O364" s="42">
        <v>2</v>
      </c>
      <c r="P364" s="42">
        <v>4</v>
      </c>
      <c r="Q364" s="42">
        <v>3</v>
      </c>
      <c r="R364" s="42">
        <v>2</v>
      </c>
      <c r="S364" s="42">
        <v>2</v>
      </c>
      <c r="T364" s="67">
        <v>3</v>
      </c>
      <c r="U364" s="53">
        <f>IF(C364&lt;3,(60/COUNTIF(C350:C370,2)),0)</f>
        <v>0</v>
      </c>
      <c r="V364" s="54">
        <f>IF(D364&lt;3,(60/COUNTIF(D350:D370,2)),0)</f>
        <v>0</v>
      </c>
      <c r="W364" s="54">
        <f>IF(E364&lt;3,(60/COUNTIF(E350:E370,2)),0)</f>
        <v>0</v>
      </c>
      <c r="X364" s="54">
        <f>IF(F364&lt;4,(60/COUNTIF(F350:F370,3)),0)</f>
        <v>0</v>
      </c>
      <c r="Y364" s="54">
        <f t="shared" ref="Y364:AG364" si="323">IF(G364&lt;3,(60/COUNTIF(G350:G370,2)),0)</f>
        <v>0</v>
      </c>
      <c r="Z364" s="54">
        <f t="shared" si="323"/>
        <v>0</v>
      </c>
      <c r="AA364" s="54">
        <f t="shared" si="323"/>
        <v>0</v>
      </c>
      <c r="AB364" s="54">
        <f t="shared" si="323"/>
        <v>0</v>
      </c>
      <c r="AC364" s="54">
        <f t="shared" si="323"/>
        <v>0</v>
      </c>
      <c r="AD364" s="54">
        <f t="shared" si="323"/>
        <v>12</v>
      </c>
      <c r="AE364" s="54">
        <f t="shared" si="323"/>
        <v>7.5</v>
      </c>
      <c r="AF364" s="54">
        <f t="shared" si="323"/>
        <v>10</v>
      </c>
      <c r="AG364" s="54">
        <f t="shared" si="323"/>
        <v>5.4545454545454541</v>
      </c>
      <c r="AH364" s="54">
        <f>IF(P364&lt;4,(60/COUNTIF(P350:P370,3)),0)</f>
        <v>0</v>
      </c>
      <c r="AI364" s="54">
        <f>IF(Q364&lt;3,(60/COUNTIF(Q350:Q370,2)),0)</f>
        <v>0</v>
      </c>
      <c r="AJ364" s="54">
        <f>IF(R364&lt;3,(60/COUNTIF(R350:R370,2)),0)</f>
        <v>12</v>
      </c>
      <c r="AK364" s="54">
        <f>IF(S364&lt;3,(60/COUNTIF(S350:S370,2)),0)</f>
        <v>6.666666666666667</v>
      </c>
      <c r="AL364" s="54">
        <f>IF(T364&lt;3,(60/COUNTIF(T350:T370,2)),0)</f>
        <v>0</v>
      </c>
      <c r="AM364" s="183">
        <f t="shared" si="284"/>
        <v>53.621212121212118</v>
      </c>
      <c r="AN364" s="55" t="str">
        <f t="shared" si="285"/>
        <v>Per Marius</v>
      </c>
    </row>
    <row r="365" spans="1:40">
      <c r="A365" s="17"/>
      <c r="B365" s="18" t="s">
        <v>4</v>
      </c>
      <c r="C365" s="22">
        <v>3</v>
      </c>
      <c r="D365" s="42">
        <v>3</v>
      </c>
      <c r="E365" s="42">
        <v>3</v>
      </c>
      <c r="F365" s="42">
        <v>5</v>
      </c>
      <c r="G365" s="42">
        <v>3</v>
      </c>
      <c r="H365" s="42">
        <v>3</v>
      </c>
      <c r="I365" s="42">
        <v>4</v>
      </c>
      <c r="J365" s="42">
        <v>3</v>
      </c>
      <c r="K365" s="42">
        <v>3</v>
      </c>
      <c r="L365" s="42">
        <v>2</v>
      </c>
      <c r="M365" s="42">
        <v>2</v>
      </c>
      <c r="N365" s="42">
        <v>3</v>
      </c>
      <c r="O365" s="42">
        <v>3</v>
      </c>
      <c r="P365" s="42">
        <v>4</v>
      </c>
      <c r="Q365" s="42">
        <v>2</v>
      </c>
      <c r="R365" s="42">
        <v>2</v>
      </c>
      <c r="S365" s="42">
        <v>2</v>
      </c>
      <c r="T365" s="67">
        <v>2</v>
      </c>
      <c r="U365" s="53">
        <f>IF(C365&lt;3,(60/COUNTIF(C350:C370,2)),0)</f>
        <v>0</v>
      </c>
      <c r="V365" s="54">
        <f>IF(D365&lt;3,(60/COUNTIF(D350:D370,2)),0)</f>
        <v>0</v>
      </c>
      <c r="W365" s="54">
        <f>IF(E365&lt;3,(60/COUNTIF(E350:E370,2)),0)</f>
        <v>0</v>
      </c>
      <c r="X365" s="54">
        <f>IF(F365&lt;4,(60/COUNTIF(F350:F370,3)),0)</f>
        <v>0</v>
      </c>
      <c r="Y365" s="54">
        <f t="shared" ref="Y365:AG365" si="324">IF(G365&lt;3,(60/COUNTIF(G350:G370,2)),0)</f>
        <v>0</v>
      </c>
      <c r="Z365" s="54">
        <f t="shared" si="324"/>
        <v>0</v>
      </c>
      <c r="AA365" s="54">
        <f t="shared" si="324"/>
        <v>0</v>
      </c>
      <c r="AB365" s="54">
        <f t="shared" si="324"/>
        <v>0</v>
      </c>
      <c r="AC365" s="54">
        <f t="shared" si="324"/>
        <v>0</v>
      </c>
      <c r="AD365" s="54">
        <f t="shared" si="324"/>
        <v>12</v>
      </c>
      <c r="AE365" s="54">
        <f t="shared" si="324"/>
        <v>7.5</v>
      </c>
      <c r="AF365" s="54">
        <f t="shared" si="324"/>
        <v>0</v>
      </c>
      <c r="AG365" s="54">
        <f t="shared" si="324"/>
        <v>0</v>
      </c>
      <c r="AH365" s="54">
        <f>IF(P365&lt;4,(60/COUNTIF(P350:P370,3)),0)</f>
        <v>0</v>
      </c>
      <c r="AI365" s="54">
        <f>IF(Q365&lt;3,(60/COUNTIF(Q350:Q370,2)),0)</f>
        <v>15</v>
      </c>
      <c r="AJ365" s="54">
        <f>IF(R365&lt;3,(60/COUNTIF(R350:R370,2)),0)</f>
        <v>12</v>
      </c>
      <c r="AK365" s="54">
        <f>IF(S365&lt;3,(60/COUNTIF(S350:S370,2)),0)</f>
        <v>6.666666666666667</v>
      </c>
      <c r="AL365" s="54">
        <f>IF(T365&lt;3,(60/COUNTIF(T350:T370,2)),0)</f>
        <v>20</v>
      </c>
      <c r="AM365" s="183">
        <f t="shared" si="284"/>
        <v>73.166666666666657</v>
      </c>
      <c r="AN365" s="55" t="str">
        <f t="shared" si="285"/>
        <v>Stian W</v>
      </c>
    </row>
    <row r="366" spans="1:40">
      <c r="A366" s="17"/>
      <c r="B366" s="18" t="s">
        <v>58</v>
      </c>
      <c r="C366" s="22">
        <v>3</v>
      </c>
      <c r="D366" s="42">
        <v>3</v>
      </c>
      <c r="E366" s="42">
        <v>4</v>
      </c>
      <c r="F366" s="42">
        <v>4</v>
      </c>
      <c r="G366" s="42">
        <v>3</v>
      </c>
      <c r="H366" s="42">
        <v>2</v>
      </c>
      <c r="I366" s="42">
        <v>3</v>
      </c>
      <c r="J366" s="42">
        <v>3</v>
      </c>
      <c r="K366" s="42">
        <v>4</v>
      </c>
      <c r="L366" s="42">
        <v>3</v>
      </c>
      <c r="M366" s="42">
        <v>2</v>
      </c>
      <c r="N366" s="42">
        <v>3</v>
      </c>
      <c r="O366" s="42">
        <v>3</v>
      </c>
      <c r="P366" s="42">
        <v>4</v>
      </c>
      <c r="Q366" s="42">
        <v>3</v>
      </c>
      <c r="R366" s="42">
        <v>3</v>
      </c>
      <c r="S366" s="42">
        <v>3</v>
      </c>
      <c r="T366" s="67">
        <v>3</v>
      </c>
      <c r="U366" s="53">
        <f>IF(C366&lt;3,(60/COUNTIF(C350:C370,2)),0)</f>
        <v>0</v>
      </c>
      <c r="V366" s="54">
        <f>IF(D366&lt;3,(60/COUNTIF(D350:D370,2)),0)</f>
        <v>0</v>
      </c>
      <c r="W366" s="54">
        <f>IF(E366&lt;3,(60/COUNTIF(E350:E370,2)),0)</f>
        <v>0</v>
      </c>
      <c r="X366" s="54">
        <f>IF(F366&lt;4,(60/COUNTIF(F350:F370,3)),0)</f>
        <v>0</v>
      </c>
      <c r="Y366" s="54">
        <f t="shared" ref="Y366:AG366" si="325">IF(G366&lt;3,(60/COUNTIF(G350:G370,2)),0)</f>
        <v>0</v>
      </c>
      <c r="Z366" s="54">
        <f t="shared" si="325"/>
        <v>8.5714285714285712</v>
      </c>
      <c r="AA366" s="54">
        <f t="shared" si="325"/>
        <v>0</v>
      </c>
      <c r="AB366" s="54">
        <f t="shared" si="325"/>
        <v>0</v>
      </c>
      <c r="AC366" s="54">
        <f t="shared" si="325"/>
        <v>0</v>
      </c>
      <c r="AD366" s="54">
        <f t="shared" si="325"/>
        <v>0</v>
      </c>
      <c r="AE366" s="54">
        <f t="shared" si="325"/>
        <v>7.5</v>
      </c>
      <c r="AF366" s="54">
        <f t="shared" si="325"/>
        <v>0</v>
      </c>
      <c r="AG366" s="54">
        <f t="shared" si="325"/>
        <v>0</v>
      </c>
      <c r="AH366" s="54">
        <f>IF(P366&lt;4,(60/COUNTIF(P350:P370,3)),0)</f>
        <v>0</v>
      </c>
      <c r="AI366" s="54">
        <f>IF(Q366&lt;3,(60/COUNTIF(Q350:Q370,2)),0)</f>
        <v>0</v>
      </c>
      <c r="AJ366" s="54">
        <f>IF(R366&lt;3,(60/COUNTIF(R350:R370,2)),0)</f>
        <v>0</v>
      </c>
      <c r="AK366" s="54">
        <f>IF(S366&lt;3,(60/COUNTIF(S350:S370,2)),0)</f>
        <v>0</v>
      </c>
      <c r="AL366" s="54">
        <f>IF(T366&lt;3,(60/COUNTIF(T350:T370,2)),0)</f>
        <v>0</v>
      </c>
      <c r="AM366" s="183">
        <f t="shared" si="284"/>
        <v>16.071428571428569</v>
      </c>
      <c r="AN366" s="55" t="str">
        <f t="shared" si="285"/>
        <v>Thomas D</v>
      </c>
    </row>
    <row r="367" spans="1:40">
      <c r="A367" s="17"/>
      <c r="B367" s="18" t="s">
        <v>89</v>
      </c>
      <c r="C367" s="22">
        <v>3</v>
      </c>
      <c r="D367" s="42">
        <v>4</v>
      </c>
      <c r="E367" s="42">
        <v>4</v>
      </c>
      <c r="F367" s="42">
        <v>5</v>
      </c>
      <c r="G367" s="42">
        <v>3</v>
      </c>
      <c r="H367" s="42">
        <v>2</v>
      </c>
      <c r="I367" s="42">
        <v>5</v>
      </c>
      <c r="J367" s="42">
        <v>3</v>
      </c>
      <c r="K367" s="42">
        <v>4</v>
      </c>
      <c r="L367" s="42">
        <v>3</v>
      </c>
      <c r="M367" s="42">
        <v>4</v>
      </c>
      <c r="N367" s="42">
        <v>2</v>
      </c>
      <c r="O367" s="42">
        <v>3</v>
      </c>
      <c r="P367" s="42">
        <v>4</v>
      </c>
      <c r="Q367" s="42">
        <v>3</v>
      </c>
      <c r="R367" s="42">
        <v>2</v>
      </c>
      <c r="S367" s="42">
        <v>2</v>
      </c>
      <c r="T367" s="67">
        <v>4</v>
      </c>
      <c r="U367" s="53">
        <f>IF(C367&lt;3,(60/COUNTIF(C350:C370,2)),0)</f>
        <v>0</v>
      </c>
      <c r="V367" s="54">
        <f>IF(D367&lt;3,(60/COUNTIF(D350:D370,2)),0)</f>
        <v>0</v>
      </c>
      <c r="W367" s="54">
        <f>IF(E367&lt;3,(60/COUNTIF(E350:E370,2)),0)</f>
        <v>0</v>
      </c>
      <c r="X367" s="54">
        <f>IF(F367&lt;4,(60/COUNTIF(F350:F370,3)),0)</f>
        <v>0</v>
      </c>
      <c r="Y367" s="54">
        <f t="shared" ref="Y367:AG367" si="326">IF(G367&lt;3,(60/COUNTIF(G350:G370,2)),0)</f>
        <v>0</v>
      </c>
      <c r="Z367" s="54">
        <f t="shared" si="326"/>
        <v>8.5714285714285712</v>
      </c>
      <c r="AA367" s="54">
        <f t="shared" si="326"/>
        <v>0</v>
      </c>
      <c r="AB367" s="54">
        <f t="shared" si="326"/>
        <v>0</v>
      </c>
      <c r="AC367" s="54">
        <f t="shared" si="326"/>
        <v>0</v>
      </c>
      <c r="AD367" s="54">
        <f t="shared" si="326"/>
        <v>0</v>
      </c>
      <c r="AE367" s="54">
        <f t="shared" si="326"/>
        <v>0</v>
      </c>
      <c r="AF367" s="54">
        <f t="shared" si="326"/>
        <v>10</v>
      </c>
      <c r="AG367" s="54">
        <f t="shared" si="326"/>
        <v>0</v>
      </c>
      <c r="AH367" s="54">
        <f>IF(P367&lt;4,(60/COUNTIF(P350:P370,3)),0)</f>
        <v>0</v>
      </c>
      <c r="AI367" s="54">
        <f>IF(Q367&lt;3,(60/COUNTIF(Q350:Q370,2)),0)</f>
        <v>0</v>
      </c>
      <c r="AJ367" s="54">
        <f>IF(R367&lt;3,(60/COUNTIF(R350:R370,2)),0)</f>
        <v>12</v>
      </c>
      <c r="AK367" s="54">
        <f>IF(S367&lt;3,(60/COUNTIF(S350:S370,2)),0)</f>
        <v>6.666666666666667</v>
      </c>
      <c r="AL367" s="54">
        <f>IF(T367&lt;3,(60/COUNTIF(T350:T370,2)),0)</f>
        <v>0</v>
      </c>
      <c r="AM367" s="183">
        <f t="shared" si="284"/>
        <v>37.238095238095234</v>
      </c>
      <c r="AN367" s="55" t="str">
        <f t="shared" si="285"/>
        <v>Thor Johansen</v>
      </c>
    </row>
    <row r="368" spans="1:40">
      <c r="A368" s="17"/>
      <c r="B368" s="18" t="s">
        <v>92</v>
      </c>
      <c r="C368" s="22">
        <v>4</v>
      </c>
      <c r="D368" s="42">
        <v>3</v>
      </c>
      <c r="E368" s="42">
        <v>4</v>
      </c>
      <c r="F368" s="42">
        <v>4</v>
      </c>
      <c r="G368" s="42">
        <v>3</v>
      </c>
      <c r="H368" s="42">
        <v>4</v>
      </c>
      <c r="I368" s="42">
        <v>4</v>
      </c>
      <c r="J368" s="42">
        <v>2</v>
      </c>
      <c r="K368" s="42">
        <v>4</v>
      </c>
      <c r="L368" s="42">
        <v>4</v>
      </c>
      <c r="M368" s="42">
        <v>2</v>
      </c>
      <c r="N368" s="42">
        <v>3</v>
      </c>
      <c r="O368" s="42">
        <v>3</v>
      </c>
      <c r="P368" s="42">
        <v>5</v>
      </c>
      <c r="Q368" s="42">
        <v>2</v>
      </c>
      <c r="R368" s="42">
        <v>3</v>
      </c>
      <c r="S368" s="42">
        <v>2</v>
      </c>
      <c r="T368" s="67">
        <v>3</v>
      </c>
      <c r="U368" s="53">
        <f>IF(C368&lt;3,(60/COUNTIF(C350:C370,2)),0)</f>
        <v>0</v>
      </c>
      <c r="V368" s="54">
        <f>IF(D368&lt;3,(60/COUNTIF(D350:D370,2)),0)</f>
        <v>0</v>
      </c>
      <c r="W368" s="54">
        <f>IF(E368&lt;3,(60/COUNTIF(E350:E370,2)),0)</f>
        <v>0</v>
      </c>
      <c r="X368" s="54">
        <f>IF(F368&lt;4,(60/COUNTIF(F350:F370,3)),0)</f>
        <v>0</v>
      </c>
      <c r="Y368" s="54">
        <f t="shared" ref="Y368:AG368" si="327">IF(G368&lt;3,(60/COUNTIF(G350:G370,2)),0)</f>
        <v>0</v>
      </c>
      <c r="Z368" s="54">
        <f t="shared" si="327"/>
        <v>0</v>
      </c>
      <c r="AA368" s="54">
        <f t="shared" si="327"/>
        <v>0</v>
      </c>
      <c r="AB368" s="54">
        <f t="shared" si="327"/>
        <v>30</v>
      </c>
      <c r="AC368" s="54">
        <f t="shared" si="327"/>
        <v>0</v>
      </c>
      <c r="AD368" s="54">
        <f t="shared" si="327"/>
        <v>0</v>
      </c>
      <c r="AE368" s="54">
        <f t="shared" si="327"/>
        <v>7.5</v>
      </c>
      <c r="AF368" s="54">
        <f t="shared" si="327"/>
        <v>0</v>
      </c>
      <c r="AG368" s="54">
        <f t="shared" si="327"/>
        <v>0</v>
      </c>
      <c r="AH368" s="54">
        <f>IF(P368&lt;4,(60/COUNTIF(P350:P370,3)),0)</f>
        <v>0</v>
      </c>
      <c r="AI368" s="54">
        <f>IF(Q368&lt;3,(60/COUNTIF(Q350:Q370,2)),0)</f>
        <v>15</v>
      </c>
      <c r="AJ368" s="54">
        <f>IF(R368&lt;3,(60/COUNTIF(R350:R370,2)),0)</f>
        <v>0</v>
      </c>
      <c r="AK368" s="54">
        <f>IF(S368&lt;3,(60/COUNTIF(S350:S370,2)),0)</f>
        <v>6.666666666666667</v>
      </c>
      <c r="AL368" s="54">
        <f>IF(T368&lt;3,(60/COUNTIF(T350:T370,2)),0)</f>
        <v>0</v>
      </c>
      <c r="AM368" s="183">
        <f t="shared" si="284"/>
        <v>59.166666666666664</v>
      </c>
      <c r="AN368" s="55" t="str">
        <f t="shared" si="285"/>
        <v>Tor Erik I</v>
      </c>
    </row>
    <row r="369" spans="1:40">
      <c r="A369" s="17"/>
      <c r="B369" s="18" t="s">
        <v>29</v>
      </c>
      <c r="C369" s="22">
        <v>4</v>
      </c>
      <c r="D369" s="42">
        <v>3</v>
      </c>
      <c r="E369" s="42">
        <v>3</v>
      </c>
      <c r="F369" s="42">
        <v>4</v>
      </c>
      <c r="G369" s="42">
        <v>4</v>
      </c>
      <c r="H369" s="42">
        <v>3</v>
      </c>
      <c r="I369" s="42">
        <v>3</v>
      </c>
      <c r="J369" s="42">
        <v>3</v>
      </c>
      <c r="K369" s="42">
        <v>5</v>
      </c>
      <c r="L369" s="42">
        <v>3</v>
      </c>
      <c r="M369" s="42">
        <v>2</v>
      </c>
      <c r="N369" s="42">
        <v>3</v>
      </c>
      <c r="O369" s="42">
        <v>2</v>
      </c>
      <c r="P369" s="42">
        <v>4</v>
      </c>
      <c r="Q369" s="42">
        <v>4</v>
      </c>
      <c r="R369" s="42">
        <v>4</v>
      </c>
      <c r="S369" s="42">
        <v>3</v>
      </c>
      <c r="T369" s="67">
        <v>4</v>
      </c>
      <c r="U369" s="53">
        <f>IF(C369&lt;3,(60/COUNTIF(C350:C370,2)),0)</f>
        <v>0</v>
      </c>
      <c r="V369" s="54">
        <f>IF(D369&lt;3,(60/COUNTIF(D350:D370,2)),0)</f>
        <v>0</v>
      </c>
      <c r="W369" s="54">
        <f>IF(E369&lt;3,(60/COUNTIF(E350:E370,2)),0)</f>
        <v>0</v>
      </c>
      <c r="X369" s="54">
        <f>IF(F369&lt;4,(60/COUNTIF(F350:F370,3)),0)</f>
        <v>0</v>
      </c>
      <c r="Y369" s="54">
        <f t="shared" ref="Y369:AG369" si="328">IF(G369&lt;3,(60/COUNTIF(G350:G370,2)),0)</f>
        <v>0</v>
      </c>
      <c r="Z369" s="54">
        <f t="shared" si="328"/>
        <v>0</v>
      </c>
      <c r="AA369" s="54">
        <f t="shared" si="328"/>
        <v>0</v>
      </c>
      <c r="AB369" s="54">
        <f t="shared" si="328"/>
        <v>0</v>
      </c>
      <c r="AC369" s="54">
        <f t="shared" si="328"/>
        <v>0</v>
      </c>
      <c r="AD369" s="54">
        <f t="shared" si="328"/>
        <v>0</v>
      </c>
      <c r="AE369" s="54">
        <f t="shared" si="328"/>
        <v>7.5</v>
      </c>
      <c r="AF369" s="54">
        <f t="shared" si="328"/>
        <v>0</v>
      </c>
      <c r="AG369" s="54">
        <f t="shared" si="328"/>
        <v>5.4545454545454541</v>
      </c>
      <c r="AH369" s="54">
        <f>IF(P369&lt;4,(60/COUNTIF(P350:P370,3)),0)</f>
        <v>0</v>
      </c>
      <c r="AI369" s="54">
        <f>IF(Q369&lt;3,(60/COUNTIF(Q350:Q370,2)),0)</f>
        <v>0</v>
      </c>
      <c r="AJ369" s="54">
        <f>IF(R369&lt;3,(60/COUNTIF(R350:R370,2)),0)</f>
        <v>0</v>
      </c>
      <c r="AK369" s="54">
        <f>IF(S369&lt;3,(60/COUNTIF(S350:S370,2)),0)</f>
        <v>0</v>
      </c>
      <c r="AL369" s="54">
        <f>IF(T369&lt;3,(60/COUNTIF(T350:T370,2)),0)</f>
        <v>0</v>
      </c>
      <c r="AM369" s="183">
        <f t="shared" si="284"/>
        <v>12.954545454545453</v>
      </c>
      <c r="AN369" s="55" t="str">
        <f t="shared" si="285"/>
        <v>Yuri Z</v>
      </c>
    </row>
    <row r="370" spans="1:40">
      <c r="A370" s="17"/>
      <c r="B370" s="18" t="s">
        <v>90</v>
      </c>
      <c r="C370" s="22">
        <v>5</v>
      </c>
      <c r="D370" s="42">
        <v>4</v>
      </c>
      <c r="E370" s="42">
        <v>5</v>
      </c>
      <c r="F370" s="42">
        <v>6</v>
      </c>
      <c r="G370" s="42">
        <v>4</v>
      </c>
      <c r="H370" s="42">
        <v>4</v>
      </c>
      <c r="I370" s="42">
        <v>5</v>
      </c>
      <c r="J370" s="42">
        <v>5</v>
      </c>
      <c r="K370" s="42">
        <v>5</v>
      </c>
      <c r="L370" s="42">
        <v>3</v>
      </c>
      <c r="M370" s="42">
        <v>5</v>
      </c>
      <c r="N370" s="42">
        <v>5</v>
      </c>
      <c r="O370" s="42">
        <v>3</v>
      </c>
      <c r="P370" s="42">
        <v>6</v>
      </c>
      <c r="Q370" s="42">
        <v>4</v>
      </c>
      <c r="R370" s="42">
        <v>6</v>
      </c>
      <c r="S370" s="42">
        <v>4</v>
      </c>
      <c r="T370" s="67">
        <v>5</v>
      </c>
      <c r="U370" s="56">
        <f>IF(C370&lt;3,(60/COUNTIF(C350:C370,2)),0)</f>
        <v>0</v>
      </c>
      <c r="V370" s="57">
        <f>IF(D370&lt;3,(60/COUNTIF(D350:D370,2)),0)</f>
        <v>0</v>
      </c>
      <c r="W370" s="57">
        <f>IF(E370&lt;3,(60/COUNTIF(E350:E370,2)),0)</f>
        <v>0</v>
      </c>
      <c r="X370" s="57">
        <f>IF(F370&lt;4,(60/COUNTIF(F350:F370,3)),0)</f>
        <v>0</v>
      </c>
      <c r="Y370" s="57">
        <f t="shared" ref="Y370:AG370" si="329">IF(G370&lt;3,(60/COUNTIF(G350:G370,2)),0)</f>
        <v>0</v>
      </c>
      <c r="Z370" s="57">
        <f t="shared" si="329"/>
        <v>0</v>
      </c>
      <c r="AA370" s="57">
        <f t="shared" si="329"/>
        <v>0</v>
      </c>
      <c r="AB370" s="57">
        <f t="shared" si="329"/>
        <v>0</v>
      </c>
      <c r="AC370" s="57">
        <f t="shared" si="329"/>
        <v>0</v>
      </c>
      <c r="AD370" s="57">
        <f t="shared" si="329"/>
        <v>0</v>
      </c>
      <c r="AE370" s="57">
        <f t="shared" si="329"/>
        <v>0</v>
      </c>
      <c r="AF370" s="57">
        <f t="shared" si="329"/>
        <v>0</v>
      </c>
      <c r="AG370" s="57">
        <f t="shared" si="329"/>
        <v>0</v>
      </c>
      <c r="AH370" s="57">
        <f>IF(P370&lt;4,(60/COUNTIF(P350:P370,3)),0)</f>
        <v>0</v>
      </c>
      <c r="AI370" s="57">
        <f>IF(Q370&lt;3,(60/COUNTIF(Q350:Q370,2)),0)</f>
        <v>0</v>
      </c>
      <c r="AJ370" s="57">
        <f>IF(R370&lt;3,(60/COUNTIF(R350:R370,2)),0)</f>
        <v>0</v>
      </c>
      <c r="AK370" s="57">
        <f>IF(S370&lt;3,(60/COUNTIF(S350:S370,2)),0)</f>
        <v>0</v>
      </c>
      <c r="AL370" s="57">
        <f>IF(T370&lt;3,(60/COUNTIF(T350:T370,2)),0)</f>
        <v>0</v>
      </c>
      <c r="AM370" s="184">
        <f t="shared" si="284"/>
        <v>0</v>
      </c>
      <c r="AN370" s="58" t="str">
        <f t="shared" si="285"/>
        <v>Åsa Svendsson</v>
      </c>
    </row>
    <row r="371" spans="1:40">
      <c r="A371" s="39">
        <v>40044</v>
      </c>
      <c r="B371" s="15" t="s">
        <v>11</v>
      </c>
      <c r="C371" s="20">
        <v>4</v>
      </c>
      <c r="D371" s="41">
        <v>3</v>
      </c>
      <c r="E371" s="41">
        <v>3</v>
      </c>
      <c r="F371" s="41">
        <v>4</v>
      </c>
      <c r="G371" s="41">
        <v>4</v>
      </c>
      <c r="H371" s="41">
        <v>2</v>
      </c>
      <c r="I371" s="41">
        <v>3</v>
      </c>
      <c r="J371" s="41">
        <v>3</v>
      </c>
      <c r="K371" s="41">
        <v>3</v>
      </c>
      <c r="L371" s="41">
        <v>3</v>
      </c>
      <c r="M371" s="41">
        <v>4</v>
      </c>
      <c r="N371" s="41">
        <v>2</v>
      </c>
      <c r="O371" s="41">
        <v>2</v>
      </c>
      <c r="P371" s="41">
        <v>4</v>
      </c>
      <c r="Q371" s="41">
        <v>2</v>
      </c>
      <c r="R371" s="41">
        <v>3</v>
      </c>
      <c r="S371" s="41">
        <v>3</v>
      </c>
      <c r="T371" s="66">
        <v>3</v>
      </c>
      <c r="U371" s="50">
        <f>IF(C371&lt;3,(60/COUNTIF(C371:C395,2)),0)</f>
        <v>0</v>
      </c>
      <c r="V371" s="51">
        <f>IF(D371&lt;3,(60/COUNTIF(D371:D395,2)),0)</f>
        <v>0</v>
      </c>
      <c r="W371" s="51">
        <f>IF(E371&lt;3,(60/COUNTIF(E371:E395,2)),0)</f>
        <v>0</v>
      </c>
      <c r="X371" s="51">
        <f>IF(F371&lt;4,(60/COUNTIF(F371:F395,3)),0)</f>
        <v>0</v>
      </c>
      <c r="Y371" s="51">
        <f>IF(G371&lt;3,(60/COUNTIF(G371:G395,2)),0)</f>
        <v>0</v>
      </c>
      <c r="Z371" s="51">
        <f>IF(H371&lt;3,(60/COUNTIF(H371:H395,2)),0)</f>
        <v>6</v>
      </c>
      <c r="AA371" s="51">
        <f>IF(I371&lt;3,(60/COUNTIF(I371:I395,2)),0)</f>
        <v>0</v>
      </c>
      <c r="AB371" s="51">
        <f>IF(J371&lt;3,(60/COUNTIF(J371:J395,2)),0)</f>
        <v>0</v>
      </c>
      <c r="AC371" s="51">
        <f>IF(K371&lt;3,(60/COUNTIF($K$371:$K$395,"&lt;3")),0)</f>
        <v>0</v>
      </c>
      <c r="AD371" s="51">
        <f>IF(L371&lt;3,(60/COUNTIF(L371:L395,2)),0)</f>
        <v>0</v>
      </c>
      <c r="AE371" s="51">
        <f>IF(M371&lt;3,(60/COUNTIF($M$371:$M$395,"&lt;3")),0)</f>
        <v>0</v>
      </c>
      <c r="AF371" s="51">
        <f>IF(N371&lt;3,(60/COUNTIF(N371:N395,2)),0)</f>
        <v>15</v>
      </c>
      <c r="AG371" s="51">
        <f>IF(O371&lt;3,(60/COUNTIF(O371:O395,2)),0)</f>
        <v>5</v>
      </c>
      <c r="AH371" s="51">
        <f>IF(P371&lt;4,(60/COUNTIF(P371:P395,3)),0)</f>
        <v>0</v>
      </c>
      <c r="AI371" s="51">
        <f>IF(Q371&lt;3,(60/COUNTIF(Q371:Q395,2)),0)</f>
        <v>20</v>
      </c>
      <c r="AJ371" s="51">
        <f>IF(R371&lt;3,(60/COUNTIF(R371:R395,2)),0)</f>
        <v>0</v>
      </c>
      <c r="AK371" s="51">
        <f>IF(S371&lt;3,(60/COUNTIF(S371:S395,2)),0)</f>
        <v>0</v>
      </c>
      <c r="AL371" s="51">
        <f>IF(T371&lt;3,(60/COUNTIF(T371:T395,2)),0)</f>
        <v>0</v>
      </c>
      <c r="AM371" s="182">
        <f t="shared" si="284"/>
        <v>46</v>
      </c>
      <c r="AN371" s="52" t="str">
        <f t="shared" si="285"/>
        <v>Anders D</v>
      </c>
    </row>
    <row r="372" spans="1:40">
      <c r="A372" s="17"/>
      <c r="B372" s="18" t="s">
        <v>18</v>
      </c>
      <c r="C372" s="22">
        <v>4</v>
      </c>
      <c r="D372" s="42">
        <v>3</v>
      </c>
      <c r="E372" s="42">
        <v>7</v>
      </c>
      <c r="F372" s="42">
        <v>6</v>
      </c>
      <c r="G372" s="42">
        <v>4</v>
      </c>
      <c r="H372" s="42">
        <v>3</v>
      </c>
      <c r="I372" s="42">
        <v>7</v>
      </c>
      <c r="J372" s="42">
        <v>4</v>
      </c>
      <c r="K372" s="42">
        <v>3</v>
      </c>
      <c r="L372" s="42">
        <v>4</v>
      </c>
      <c r="M372" s="42">
        <v>2</v>
      </c>
      <c r="N372" s="42">
        <v>6</v>
      </c>
      <c r="O372" s="42">
        <v>3</v>
      </c>
      <c r="P372" s="42">
        <v>6</v>
      </c>
      <c r="Q372" s="42">
        <v>3</v>
      </c>
      <c r="R372" s="42">
        <v>5</v>
      </c>
      <c r="S372" s="42">
        <v>3</v>
      </c>
      <c r="T372" s="67">
        <v>3</v>
      </c>
      <c r="U372" s="53">
        <f>IF(C372&lt;3,(60/COUNTIF(C371:C395,2)),0)</f>
        <v>0</v>
      </c>
      <c r="V372" s="54">
        <f>IF(D372&lt;3,(60/COUNTIF(D371:D395,2)),0)</f>
        <v>0</v>
      </c>
      <c r="W372" s="54">
        <f>IF(E372&lt;3,(60/COUNTIF(E371:E395,2)),0)</f>
        <v>0</v>
      </c>
      <c r="X372" s="54">
        <f>IF(F372&lt;4,(60/COUNTIF(F371:F395,3)),0)</f>
        <v>0</v>
      </c>
      <c r="Y372" s="54">
        <f>IF(G372&lt;3,(60/COUNTIF(G371:G395,2)),0)</f>
        <v>0</v>
      </c>
      <c r="Z372" s="54">
        <f>IF(H372&lt;3,(60/COUNTIF(H371:H395,2)),0)</f>
        <v>0</v>
      </c>
      <c r="AA372" s="54">
        <f>IF(I372&lt;3,(60/COUNTIF(I371:I395,2)),0)</f>
        <v>0</v>
      </c>
      <c r="AB372" s="54">
        <f>IF(J372&lt;3,(60/COUNTIF(J371:J395,2)),0)</f>
        <v>0</v>
      </c>
      <c r="AC372" s="54">
        <f t="shared" ref="AC372:AC395" si="330">IF(K372&lt;3,(60/COUNTIF($K$371:$K$395,"&lt;3")),0)</f>
        <v>0</v>
      </c>
      <c r="AD372" s="54">
        <f>IF(L372&lt;3,(60/COUNTIF(L371:L395,2)),0)</f>
        <v>0</v>
      </c>
      <c r="AE372" s="54">
        <f t="shared" ref="AE372:AE395" si="331">IF(M372&lt;3,(60/COUNTIF($M$371:$M$395,"&lt;3")),0)</f>
        <v>8.5714285714285712</v>
      </c>
      <c r="AF372" s="54">
        <f>IF(N372&lt;3,(60/COUNTIF(N371:N395,2)),0)</f>
        <v>0</v>
      </c>
      <c r="AG372" s="54">
        <f>IF(O372&lt;3,(60/COUNTIF(O371:O395,2)),0)</f>
        <v>0</v>
      </c>
      <c r="AH372" s="54">
        <f>IF(P372&lt;4,(60/COUNTIF(P371:P395,3)),0)</f>
        <v>0</v>
      </c>
      <c r="AI372" s="54">
        <f>IF(Q372&lt;3,(60/COUNTIF(Q371:Q395,2)),0)</f>
        <v>0</v>
      </c>
      <c r="AJ372" s="54">
        <f>IF(R372&lt;3,(60/COUNTIF(R371:R395,2)),0)</f>
        <v>0</v>
      </c>
      <c r="AK372" s="54">
        <f>IF(S372&lt;3,(60/COUNTIF(S371:S395,2)),0)</f>
        <v>0</v>
      </c>
      <c r="AL372" s="54">
        <f>IF(T372&lt;3,(60/COUNTIF(T371:T395,2)),0)</f>
        <v>0</v>
      </c>
      <c r="AM372" s="183">
        <f t="shared" si="284"/>
        <v>8.5714285714285712</v>
      </c>
      <c r="AN372" s="55" t="str">
        <f t="shared" si="285"/>
        <v>Arturo Tovar</v>
      </c>
    </row>
    <row r="373" spans="1:40">
      <c r="A373" s="17"/>
      <c r="B373" s="18" t="s">
        <v>8</v>
      </c>
      <c r="C373" s="22">
        <v>3</v>
      </c>
      <c r="D373" s="42">
        <v>3</v>
      </c>
      <c r="E373" s="42">
        <v>3</v>
      </c>
      <c r="F373" s="42">
        <v>5</v>
      </c>
      <c r="G373" s="42">
        <v>3</v>
      </c>
      <c r="H373" s="42">
        <v>2</v>
      </c>
      <c r="I373" s="42">
        <v>4</v>
      </c>
      <c r="J373" s="42">
        <v>3</v>
      </c>
      <c r="K373" s="42">
        <v>2</v>
      </c>
      <c r="L373" s="42">
        <v>3</v>
      </c>
      <c r="M373" s="42">
        <v>2</v>
      </c>
      <c r="N373" s="42">
        <v>4</v>
      </c>
      <c r="O373" s="42">
        <v>2</v>
      </c>
      <c r="P373" s="42">
        <v>4</v>
      </c>
      <c r="Q373" s="42">
        <v>2</v>
      </c>
      <c r="R373" s="42">
        <v>3</v>
      </c>
      <c r="S373" s="42">
        <v>3</v>
      </c>
      <c r="T373" s="67">
        <v>3</v>
      </c>
      <c r="U373" s="53">
        <f>IF(C373&lt;3,(60/COUNTIF(C371:C395,2)),0)</f>
        <v>0</v>
      </c>
      <c r="V373" s="54">
        <f>IF(D373&lt;3,(60/COUNTIF(D371:D395,2)),0)</f>
        <v>0</v>
      </c>
      <c r="W373" s="54">
        <f>IF(E373&lt;3,(60/COUNTIF(E371:E395,2)),0)</f>
        <v>0</v>
      </c>
      <c r="X373" s="54">
        <f>IF(F373&lt;4,(60/COUNTIF(F371:F395,3)),0)</f>
        <v>0</v>
      </c>
      <c r="Y373" s="54">
        <f>IF(G373&lt;3,(60/COUNTIF(G371:G395,2)),0)</f>
        <v>0</v>
      </c>
      <c r="Z373" s="54">
        <f>IF(H373&lt;3,(60/COUNTIF(H371:H395,2)),0)</f>
        <v>6</v>
      </c>
      <c r="AA373" s="54">
        <f>IF(I373&lt;3,(60/COUNTIF(I371:I395,2)),0)</f>
        <v>0</v>
      </c>
      <c r="AB373" s="54">
        <f>IF(J373&lt;3,(60/COUNTIF(J371:J395,2)),0)</f>
        <v>0</v>
      </c>
      <c r="AC373" s="54">
        <f t="shared" si="330"/>
        <v>12</v>
      </c>
      <c r="AD373" s="54">
        <f>IF(L373&lt;3,(60/COUNTIF(L371:L395,2)),0)</f>
        <v>0</v>
      </c>
      <c r="AE373" s="54">
        <f t="shared" si="331"/>
        <v>8.5714285714285712</v>
      </c>
      <c r="AF373" s="54">
        <f>IF(N373&lt;3,(60/COUNTIF(N371:N395,2)),0)</f>
        <v>0</v>
      </c>
      <c r="AG373" s="54">
        <f>IF(O373&lt;3,(60/COUNTIF(O371:O395,2)),0)</f>
        <v>5</v>
      </c>
      <c r="AH373" s="54">
        <f>IF(P373&lt;4,(60/COUNTIF(P371:P395,3)),0)</f>
        <v>0</v>
      </c>
      <c r="AI373" s="54">
        <f>IF(Q373&lt;3,(60/COUNTIF(Q371:Q395,2)),0)</f>
        <v>20</v>
      </c>
      <c r="AJ373" s="54">
        <f>IF(R373&lt;3,(60/COUNTIF(R371:R395,2)),0)</f>
        <v>0</v>
      </c>
      <c r="AK373" s="54">
        <f>IF(S373&lt;3,(60/COUNTIF(S371:S395,2)),0)</f>
        <v>0</v>
      </c>
      <c r="AL373" s="54">
        <f>IF(T373&lt;3,(60/COUNTIF(T371:T395,2)),0)</f>
        <v>0</v>
      </c>
      <c r="AM373" s="183">
        <f t="shared" si="284"/>
        <v>51.571428571428569</v>
      </c>
      <c r="AN373" s="55" t="str">
        <f t="shared" si="285"/>
        <v>Erik B M</v>
      </c>
    </row>
    <row r="374" spans="1:40">
      <c r="A374" s="17"/>
      <c r="B374" s="18" t="s">
        <v>51</v>
      </c>
      <c r="C374" s="22">
        <v>5</v>
      </c>
      <c r="D374" s="42">
        <v>5</v>
      </c>
      <c r="E374" s="42">
        <v>5</v>
      </c>
      <c r="F374" s="42">
        <v>6</v>
      </c>
      <c r="G374" s="42">
        <v>5</v>
      </c>
      <c r="H374" s="42">
        <v>3</v>
      </c>
      <c r="I374" s="42">
        <v>5</v>
      </c>
      <c r="J374" s="42">
        <v>4</v>
      </c>
      <c r="K374" s="42">
        <v>4</v>
      </c>
      <c r="L374" s="42">
        <v>4</v>
      </c>
      <c r="M374" s="42">
        <v>3</v>
      </c>
      <c r="N374" s="42">
        <v>3</v>
      </c>
      <c r="O374" s="42">
        <v>2</v>
      </c>
      <c r="P374" s="42">
        <v>3</v>
      </c>
      <c r="Q374" s="42">
        <v>4</v>
      </c>
      <c r="R374" s="42">
        <v>4</v>
      </c>
      <c r="S374" s="42">
        <v>3</v>
      </c>
      <c r="T374" s="67">
        <v>5</v>
      </c>
      <c r="U374" s="53">
        <f>IF(C374&lt;3,(60/COUNTIF(C371:C395,2)),0)</f>
        <v>0</v>
      </c>
      <c r="V374" s="54">
        <f>IF(D374&lt;3,(60/COUNTIF(D371:D395,2)),0)</f>
        <v>0</v>
      </c>
      <c r="W374" s="54">
        <f>IF(E374&lt;3,(60/COUNTIF(E371:E395,2)),0)</f>
        <v>0</v>
      </c>
      <c r="X374" s="54">
        <f>IF(F374&lt;4,(60/COUNTIF(F371:F395,3)),0)</f>
        <v>0</v>
      </c>
      <c r="Y374" s="54">
        <f>IF(G374&lt;3,(60/COUNTIF(G371:G395,2)),0)</f>
        <v>0</v>
      </c>
      <c r="Z374" s="54">
        <f>IF(H374&lt;3,(60/COUNTIF(H371:H395,2)),0)</f>
        <v>0</v>
      </c>
      <c r="AA374" s="54">
        <f>IF(I374&lt;3,(60/COUNTIF(I371:I395,2)),0)</f>
        <v>0</v>
      </c>
      <c r="AB374" s="54">
        <f>IF(J374&lt;3,(60/COUNTIF(J371:J395,2)),0)</f>
        <v>0</v>
      </c>
      <c r="AC374" s="54">
        <f t="shared" si="330"/>
        <v>0</v>
      </c>
      <c r="AD374" s="54">
        <f>IF(L374&lt;3,(60/COUNTIF(L371:L395,2)),0)</f>
        <v>0</v>
      </c>
      <c r="AE374" s="54">
        <f t="shared" si="331"/>
        <v>0</v>
      </c>
      <c r="AF374" s="54">
        <f>IF(N374&lt;3,(60/COUNTIF(N371:N395,2)),0)</f>
        <v>0</v>
      </c>
      <c r="AG374" s="54">
        <f>IF(O374&lt;3,(60/COUNTIF(O371:O395,2)),0)</f>
        <v>5</v>
      </c>
      <c r="AH374" s="54">
        <f>IF(P374&lt;4,(60/COUNTIF(P371:P395,3)),0)</f>
        <v>10</v>
      </c>
      <c r="AI374" s="54">
        <f>IF(Q374&lt;3,(60/COUNTIF(Q371:Q395,2)),0)</f>
        <v>0</v>
      </c>
      <c r="AJ374" s="54">
        <f>IF(R374&lt;3,(60/COUNTIF(R371:R395,2)),0)</f>
        <v>0</v>
      </c>
      <c r="AK374" s="54">
        <f>IF(S374&lt;3,(60/COUNTIF(S371:S395,2)),0)</f>
        <v>0</v>
      </c>
      <c r="AL374" s="54">
        <f>IF(T374&lt;3,(60/COUNTIF(T371:T395,2)),0)</f>
        <v>0</v>
      </c>
      <c r="AM374" s="183">
        <f t="shared" si="284"/>
        <v>15</v>
      </c>
      <c r="AN374" s="55" t="str">
        <f t="shared" si="285"/>
        <v>Hagge</v>
      </c>
    </row>
    <row r="375" spans="1:40">
      <c r="A375" s="17"/>
      <c r="B375" s="18" t="s">
        <v>41</v>
      </c>
      <c r="C375" s="22">
        <v>3</v>
      </c>
      <c r="D375" s="42">
        <v>3</v>
      </c>
      <c r="E375" s="42">
        <v>3</v>
      </c>
      <c r="F375" s="42">
        <v>4</v>
      </c>
      <c r="G375" s="42">
        <v>3</v>
      </c>
      <c r="H375" s="42">
        <v>3</v>
      </c>
      <c r="I375" s="42">
        <v>5</v>
      </c>
      <c r="J375" s="42">
        <v>3</v>
      </c>
      <c r="K375" s="42">
        <v>3</v>
      </c>
      <c r="L375" s="42">
        <v>3</v>
      </c>
      <c r="M375" s="42">
        <v>4</v>
      </c>
      <c r="N375" s="42">
        <v>2</v>
      </c>
      <c r="O375" s="42">
        <v>2</v>
      </c>
      <c r="P375" s="42">
        <v>4</v>
      </c>
      <c r="Q375" s="42">
        <v>3</v>
      </c>
      <c r="R375" s="42">
        <v>4</v>
      </c>
      <c r="S375" s="42">
        <v>3</v>
      </c>
      <c r="T375" s="67">
        <v>3</v>
      </c>
      <c r="U375" s="53">
        <f>IF(C375&lt;3,(60/COUNTIF(C371:C395,2)),0)</f>
        <v>0</v>
      </c>
      <c r="V375" s="54">
        <f>IF(D375&lt;3,(60/COUNTIF(D371:D395,2)),0)</f>
        <v>0</v>
      </c>
      <c r="W375" s="54">
        <f>IF(E375&lt;3,(60/COUNTIF(E371:E395,2)),0)</f>
        <v>0</v>
      </c>
      <c r="X375" s="54">
        <f>IF(F375&lt;4,(60/COUNTIF(F371:F395,3)),0)</f>
        <v>0</v>
      </c>
      <c r="Y375" s="54">
        <f>IF(G375&lt;3,(60/COUNTIF(G371:G395,2)),0)</f>
        <v>0</v>
      </c>
      <c r="Z375" s="54">
        <f>IF(H375&lt;3,(60/COUNTIF(H371:H395,2)),0)</f>
        <v>0</v>
      </c>
      <c r="AA375" s="54">
        <f>IF(I375&lt;3,(60/COUNTIF(I371:I395,2)),0)</f>
        <v>0</v>
      </c>
      <c r="AB375" s="54">
        <f>IF(J375&lt;3,(60/COUNTIF(J371:J395,2)),0)</f>
        <v>0</v>
      </c>
      <c r="AC375" s="54">
        <f t="shared" si="330"/>
        <v>0</v>
      </c>
      <c r="AD375" s="54">
        <f>IF(L375&lt;3,(60/COUNTIF(L371:L395,2)),0)</f>
        <v>0</v>
      </c>
      <c r="AE375" s="54">
        <f t="shared" si="331"/>
        <v>0</v>
      </c>
      <c r="AF375" s="54">
        <f>IF(N375&lt;3,(60/COUNTIF(N371:N395,2)),0)</f>
        <v>15</v>
      </c>
      <c r="AG375" s="54">
        <f>IF(O375&lt;3,(60/COUNTIF(O371:O395,2)),0)</f>
        <v>5</v>
      </c>
      <c r="AH375" s="54">
        <f>IF(P375&lt;4,(60/COUNTIF(P371:P395,3)),0)</f>
        <v>0</v>
      </c>
      <c r="AI375" s="54">
        <f>IF(Q375&lt;3,(60/COUNTIF(Q371:Q395,2)),0)</f>
        <v>0</v>
      </c>
      <c r="AJ375" s="54">
        <f>IF(R375&lt;3,(60/COUNTIF(R371:R395,2)),0)</f>
        <v>0</v>
      </c>
      <c r="AK375" s="54">
        <f>IF(S375&lt;3,(60/COUNTIF(S371:S395,2)),0)</f>
        <v>0</v>
      </c>
      <c r="AL375" s="54">
        <f>IF(T375&lt;3,(60/COUNTIF(T371:T395,2)),0)</f>
        <v>0</v>
      </c>
      <c r="AM375" s="183">
        <f t="shared" si="284"/>
        <v>20</v>
      </c>
      <c r="AN375" s="55" t="str">
        <f t="shared" si="285"/>
        <v>Isak</v>
      </c>
    </row>
    <row r="376" spans="1:40">
      <c r="A376" s="17"/>
      <c r="B376" s="18" t="s">
        <v>43</v>
      </c>
      <c r="C376" s="22">
        <v>3</v>
      </c>
      <c r="D376" s="42">
        <v>4</v>
      </c>
      <c r="E376" s="42">
        <v>3</v>
      </c>
      <c r="F376" s="42">
        <v>4</v>
      </c>
      <c r="G376" s="42">
        <v>3</v>
      </c>
      <c r="H376" s="42">
        <v>2</v>
      </c>
      <c r="I376" s="42">
        <v>4</v>
      </c>
      <c r="J376" s="42">
        <v>4</v>
      </c>
      <c r="K376" s="42">
        <v>3</v>
      </c>
      <c r="L376" s="42">
        <v>3</v>
      </c>
      <c r="M376" s="42">
        <v>3</v>
      </c>
      <c r="N376" s="42">
        <v>3</v>
      </c>
      <c r="O376" s="42">
        <v>3</v>
      </c>
      <c r="P376" s="42">
        <v>4</v>
      </c>
      <c r="Q376" s="42">
        <v>3</v>
      </c>
      <c r="R376" s="42">
        <v>2</v>
      </c>
      <c r="S376" s="42">
        <v>2</v>
      </c>
      <c r="T376" s="67">
        <v>3</v>
      </c>
      <c r="U376" s="53">
        <f>IF(C376&lt;3,(60/COUNTIF(C371:C395,2)),0)</f>
        <v>0</v>
      </c>
      <c r="V376" s="54">
        <f>IF(D376&lt;3,(60/COUNTIF(D371:D395,2)),0)</f>
        <v>0</v>
      </c>
      <c r="W376" s="54">
        <f>IF(E376&lt;3,(60/COUNTIF(E371:E395,2)),0)</f>
        <v>0</v>
      </c>
      <c r="X376" s="54">
        <f>IF(F376&lt;4,(60/COUNTIF(F371:F395,3)),0)</f>
        <v>0</v>
      </c>
      <c r="Y376" s="54">
        <f>IF(G376&lt;3,(60/COUNTIF(G371:G395,2)),0)</f>
        <v>0</v>
      </c>
      <c r="Z376" s="54">
        <f>IF(H376&lt;3,(60/COUNTIF(H371:H395,2)),0)</f>
        <v>6</v>
      </c>
      <c r="AA376" s="54">
        <f>IF(I376&lt;3,(60/COUNTIF(I371:I395,2)),0)</f>
        <v>0</v>
      </c>
      <c r="AB376" s="54">
        <f>IF(J376&lt;3,(60/COUNTIF(J371:J395,2)),0)</f>
        <v>0</v>
      </c>
      <c r="AC376" s="54">
        <f t="shared" si="330"/>
        <v>0</v>
      </c>
      <c r="AD376" s="54">
        <f>IF(L376&lt;3,(60/COUNTIF(L371:L395,2)),0)</f>
        <v>0</v>
      </c>
      <c r="AE376" s="54">
        <f t="shared" si="331"/>
        <v>0</v>
      </c>
      <c r="AF376" s="54">
        <f>IF(N376&lt;3,(60/COUNTIF(N371:N395,2)),0)</f>
        <v>0</v>
      </c>
      <c r="AG376" s="54">
        <f>IF(O376&lt;3,(60/COUNTIF(O371:O395,2)),0)</f>
        <v>0</v>
      </c>
      <c r="AH376" s="54">
        <f>IF(P376&lt;4,(60/COUNTIF(P371:P395,3)),0)</f>
        <v>0</v>
      </c>
      <c r="AI376" s="54">
        <f>IF(Q376&lt;3,(60/COUNTIF(Q371:Q395,2)),0)</f>
        <v>0</v>
      </c>
      <c r="AJ376" s="54">
        <f>IF(R376&lt;3,(60/COUNTIF(R371:R395,2)),0)</f>
        <v>20</v>
      </c>
      <c r="AK376" s="54">
        <f>IF(S376&lt;3,(60/COUNTIF(S371:S395,2)),0)</f>
        <v>12</v>
      </c>
      <c r="AL376" s="54">
        <f>IF(T376&lt;3,(60/COUNTIF(T371:T395,2)),0)</f>
        <v>0</v>
      </c>
      <c r="AM376" s="183">
        <f t="shared" si="284"/>
        <v>38</v>
      </c>
      <c r="AN376" s="55" t="str">
        <f t="shared" si="285"/>
        <v>Joakim W</v>
      </c>
    </row>
    <row r="377" spans="1:40">
      <c r="A377" s="17"/>
      <c r="B377" s="18" t="s">
        <v>47</v>
      </c>
      <c r="C377" s="22">
        <v>4</v>
      </c>
      <c r="D377" s="42">
        <v>3</v>
      </c>
      <c r="E377" s="42">
        <v>4</v>
      </c>
      <c r="F377" s="42">
        <v>4</v>
      </c>
      <c r="G377" s="42">
        <v>3</v>
      </c>
      <c r="H377" s="42">
        <v>2</v>
      </c>
      <c r="I377" s="42">
        <v>3</v>
      </c>
      <c r="J377" s="42">
        <v>3</v>
      </c>
      <c r="K377" s="42">
        <v>3</v>
      </c>
      <c r="L377" s="42">
        <v>2</v>
      </c>
      <c r="M377" s="42">
        <v>3</v>
      </c>
      <c r="N377" s="42">
        <v>3</v>
      </c>
      <c r="O377" s="42">
        <v>3</v>
      </c>
      <c r="P377" s="42">
        <v>3</v>
      </c>
      <c r="Q377" s="42">
        <v>3</v>
      </c>
      <c r="R377" s="42">
        <v>3</v>
      </c>
      <c r="S377" s="42">
        <v>2</v>
      </c>
      <c r="T377" s="67">
        <v>4</v>
      </c>
      <c r="U377" s="53">
        <f>IF(C377&lt;3,(60/COUNTIF(C371:C395,2)),0)</f>
        <v>0</v>
      </c>
      <c r="V377" s="54">
        <f>IF(D377&lt;3,(60/COUNTIF(D371:D395,2)),0)</f>
        <v>0</v>
      </c>
      <c r="W377" s="54">
        <f>IF(E377&lt;3,(60/COUNTIF(E371:E395,2)),0)</f>
        <v>0</v>
      </c>
      <c r="X377" s="54">
        <f>IF(F377&lt;4,(60/COUNTIF(F371:F395,3)),0)</f>
        <v>0</v>
      </c>
      <c r="Y377" s="54">
        <f>IF(G377&lt;3,(60/COUNTIF(G371:G395,2)),0)</f>
        <v>0</v>
      </c>
      <c r="Z377" s="54">
        <f>IF(H377&lt;3,(60/COUNTIF(H371:H395,2)),0)</f>
        <v>6</v>
      </c>
      <c r="AA377" s="54">
        <f>IF(I377&lt;3,(60/COUNTIF(I371:I395,2)),0)</f>
        <v>0</v>
      </c>
      <c r="AB377" s="54">
        <f>IF(J377&lt;3,(60/COUNTIF(J371:J395,2)),0)</f>
        <v>0</v>
      </c>
      <c r="AC377" s="54">
        <f t="shared" si="330"/>
        <v>0</v>
      </c>
      <c r="AD377" s="54">
        <f>IF(L377&lt;3,(60/COUNTIF(L371:L395,2)),0)</f>
        <v>20</v>
      </c>
      <c r="AE377" s="54">
        <f t="shared" si="331"/>
        <v>0</v>
      </c>
      <c r="AF377" s="54">
        <f>IF(N377&lt;3,(60/COUNTIF(N371:N395,2)),0)</f>
        <v>0</v>
      </c>
      <c r="AG377" s="54">
        <f>IF(O377&lt;3,(60/COUNTIF(O371:O395,2)),0)</f>
        <v>0</v>
      </c>
      <c r="AH377" s="54">
        <f>IF(P377&lt;4,(60/COUNTIF(P371:P395,3)),0)</f>
        <v>10</v>
      </c>
      <c r="AI377" s="54">
        <f>IF(Q377&lt;3,(60/COUNTIF(Q371:Q395,2)),0)</f>
        <v>0</v>
      </c>
      <c r="AJ377" s="54">
        <f>IF(R377&lt;3,(60/COUNTIF(R371:R395,2)),0)</f>
        <v>0</v>
      </c>
      <c r="AK377" s="54">
        <f>IF(S377&lt;3,(60/COUNTIF(S371:S395,2)),0)</f>
        <v>12</v>
      </c>
      <c r="AL377" s="54">
        <f>IF(T377&lt;3,(60/COUNTIF(T371:T395,2)),0)</f>
        <v>0</v>
      </c>
      <c r="AM377" s="183">
        <f t="shared" si="284"/>
        <v>48</v>
      </c>
      <c r="AN377" s="55" t="str">
        <f t="shared" si="285"/>
        <v>Jon Kjetil</v>
      </c>
    </row>
    <row r="378" spans="1:40">
      <c r="A378" s="17"/>
      <c r="B378" s="18" t="s">
        <v>49</v>
      </c>
      <c r="C378" s="22">
        <v>4</v>
      </c>
      <c r="D378" s="42">
        <v>3</v>
      </c>
      <c r="E378" s="42">
        <v>4</v>
      </c>
      <c r="F378" s="42">
        <v>5</v>
      </c>
      <c r="G378" s="42">
        <v>4</v>
      </c>
      <c r="H378" s="42">
        <v>3</v>
      </c>
      <c r="I378" s="42">
        <v>4</v>
      </c>
      <c r="J378" s="42">
        <v>4</v>
      </c>
      <c r="K378" s="42">
        <v>4</v>
      </c>
      <c r="L378" s="42">
        <v>3</v>
      </c>
      <c r="M378" s="42">
        <v>4</v>
      </c>
      <c r="N378" s="42">
        <v>2</v>
      </c>
      <c r="O378" s="42">
        <v>3</v>
      </c>
      <c r="P378" s="42">
        <v>6</v>
      </c>
      <c r="Q378" s="42">
        <v>4</v>
      </c>
      <c r="R378" s="42">
        <v>3</v>
      </c>
      <c r="S378" s="42">
        <v>3</v>
      </c>
      <c r="T378" s="67">
        <v>2</v>
      </c>
      <c r="U378" s="53">
        <f>IF(C378&lt;3,(60/COUNTIF(C371:C395,2)),0)</f>
        <v>0</v>
      </c>
      <c r="V378" s="54">
        <f>IF(D378&lt;3,(60/COUNTIF(D371:D395,2)),0)</f>
        <v>0</v>
      </c>
      <c r="W378" s="54">
        <f>IF(E378&lt;3,(60/COUNTIF(E371:E395,2)),0)</f>
        <v>0</v>
      </c>
      <c r="X378" s="54">
        <f>IF(F378&lt;4,(60/COUNTIF(F371:F395,3)),0)</f>
        <v>0</v>
      </c>
      <c r="Y378" s="54">
        <f>IF(G378&lt;3,(60/COUNTIF(G371:G395,2)),0)</f>
        <v>0</v>
      </c>
      <c r="Z378" s="54">
        <f>IF(H378&lt;3,(60/COUNTIF(H371:H395,2)),0)</f>
        <v>0</v>
      </c>
      <c r="AA378" s="54">
        <f>IF(I378&lt;3,(60/COUNTIF(I371:I395,2)),0)</f>
        <v>0</v>
      </c>
      <c r="AB378" s="54">
        <f>IF(J378&lt;3,(60/COUNTIF(J371:J395,2)),0)</f>
        <v>0</v>
      </c>
      <c r="AC378" s="54">
        <f t="shared" si="330"/>
        <v>0</v>
      </c>
      <c r="AD378" s="54">
        <f>IF(L378&lt;3,(60/COUNTIF(L371:L395,2)),0)</f>
        <v>0</v>
      </c>
      <c r="AE378" s="54">
        <f t="shared" si="331"/>
        <v>0</v>
      </c>
      <c r="AF378" s="54">
        <f>IF(N378&lt;3,(60/COUNTIF(N371:N395,2)),0)</f>
        <v>15</v>
      </c>
      <c r="AG378" s="54">
        <f>IF(O378&lt;3,(60/COUNTIF(O371:O395,2)),0)</f>
        <v>0</v>
      </c>
      <c r="AH378" s="54">
        <f>IF(P378&lt;4,(60/COUNTIF(P371:P395,3)),0)</f>
        <v>0</v>
      </c>
      <c r="AI378" s="54">
        <f>IF(Q378&lt;3,(60/COUNTIF(Q371:Q395,2)),0)</f>
        <v>0</v>
      </c>
      <c r="AJ378" s="54">
        <f>IF(R378&lt;3,(60/COUNTIF(R371:R395,2)),0)</f>
        <v>0</v>
      </c>
      <c r="AK378" s="54">
        <f>IF(S378&lt;3,(60/COUNTIF(S371:S395,2)),0)</f>
        <v>0</v>
      </c>
      <c r="AL378" s="54">
        <f>IF(T378&lt;3,(60/COUNTIF(T371:T395,2)),0)</f>
        <v>20</v>
      </c>
      <c r="AM378" s="183">
        <f t="shared" si="284"/>
        <v>35</v>
      </c>
      <c r="AN378" s="55" t="str">
        <f t="shared" si="285"/>
        <v>Kristian M</v>
      </c>
    </row>
    <row r="379" spans="1:40">
      <c r="A379" s="17"/>
      <c r="B379" s="18" t="s">
        <v>24</v>
      </c>
      <c r="C379" s="22">
        <v>3</v>
      </c>
      <c r="D379" s="42">
        <v>3</v>
      </c>
      <c r="E379" s="42">
        <v>5</v>
      </c>
      <c r="F379" s="42">
        <v>3</v>
      </c>
      <c r="G379" s="42">
        <v>3</v>
      </c>
      <c r="H379" s="42">
        <v>3</v>
      </c>
      <c r="I379" s="42">
        <v>5</v>
      </c>
      <c r="J379" s="42">
        <v>3</v>
      </c>
      <c r="K379" s="42">
        <v>2</v>
      </c>
      <c r="L379" s="42">
        <v>3</v>
      </c>
      <c r="M379" s="42">
        <v>3</v>
      </c>
      <c r="N379" s="42">
        <v>3</v>
      </c>
      <c r="O379" s="42">
        <v>2</v>
      </c>
      <c r="P379" s="42">
        <v>4</v>
      </c>
      <c r="Q379" s="42">
        <v>4</v>
      </c>
      <c r="R379" s="42">
        <v>3</v>
      </c>
      <c r="S379" s="42">
        <v>3</v>
      </c>
      <c r="T379" s="67">
        <v>5</v>
      </c>
      <c r="U379" s="53">
        <f>IF(C379&lt;3,(60/COUNTIF(C371:C395,2)),0)</f>
        <v>0</v>
      </c>
      <c r="V379" s="54">
        <f>IF(D379&lt;3,(60/COUNTIF(D371:D395,2)),0)</f>
        <v>0</v>
      </c>
      <c r="W379" s="54">
        <f>IF(E379&lt;3,(60/COUNTIF(E371:E395,2)),0)</f>
        <v>0</v>
      </c>
      <c r="X379" s="54">
        <f>IF(F379&lt;4,(60/COUNTIF(F371:F395,3)),0)</f>
        <v>30</v>
      </c>
      <c r="Y379" s="54">
        <f>IF(G379&lt;3,(60/COUNTIF(G371:G395,2)),0)</f>
        <v>0</v>
      </c>
      <c r="Z379" s="54">
        <f>IF(H379&lt;3,(60/COUNTIF(H371:H395,2)),0)</f>
        <v>0</v>
      </c>
      <c r="AA379" s="54">
        <f>IF(I379&lt;3,(60/COUNTIF(I371:I395,2)),0)</f>
        <v>0</v>
      </c>
      <c r="AB379" s="54">
        <f>IF(J379&lt;3,(60/COUNTIF(J371:J395,2)),0)</f>
        <v>0</v>
      </c>
      <c r="AC379" s="54">
        <f t="shared" si="330"/>
        <v>12</v>
      </c>
      <c r="AD379" s="54">
        <f>IF(L379&lt;3,(60/COUNTIF(L371:L395,2)),0)</f>
        <v>0</v>
      </c>
      <c r="AE379" s="54">
        <f t="shared" si="331"/>
        <v>0</v>
      </c>
      <c r="AF379" s="54">
        <f>IF(N379&lt;3,(60/COUNTIF(N371:N395,2)),0)</f>
        <v>0</v>
      </c>
      <c r="AG379" s="54">
        <f>IF(O379&lt;3,(60/COUNTIF(O371:O395,2)),0)</f>
        <v>5</v>
      </c>
      <c r="AH379" s="54">
        <f>IF(P379&lt;4,(60/COUNTIF(P371:P395,3)),0)</f>
        <v>0</v>
      </c>
      <c r="AI379" s="54">
        <f>IF(Q379&lt;3,(60/COUNTIF(Q371:Q395,2)),0)</f>
        <v>0</v>
      </c>
      <c r="AJ379" s="54">
        <f>IF(R379&lt;3,(60/COUNTIF(R371:R395,2)),0)</f>
        <v>0</v>
      </c>
      <c r="AK379" s="54">
        <f>IF(S379&lt;3,(60/COUNTIF(S371:S395,2)),0)</f>
        <v>0</v>
      </c>
      <c r="AL379" s="54">
        <f>IF(T379&lt;3,(60/COUNTIF(T371:T395,2)),0)</f>
        <v>0</v>
      </c>
      <c r="AM379" s="183">
        <f t="shared" si="284"/>
        <v>47</v>
      </c>
      <c r="AN379" s="55" t="str">
        <f t="shared" si="285"/>
        <v>Martin N</v>
      </c>
    </row>
    <row r="380" spans="1:40">
      <c r="A380" s="17"/>
      <c r="B380" s="18" t="s">
        <v>40</v>
      </c>
      <c r="C380" s="22">
        <v>3</v>
      </c>
      <c r="D380" s="42">
        <v>2</v>
      </c>
      <c r="E380" s="42">
        <v>4</v>
      </c>
      <c r="F380" s="42">
        <v>4</v>
      </c>
      <c r="G380" s="42">
        <v>3</v>
      </c>
      <c r="H380" s="42">
        <v>3</v>
      </c>
      <c r="I380" s="42">
        <v>6</v>
      </c>
      <c r="J380" s="42">
        <v>3</v>
      </c>
      <c r="K380" s="42">
        <v>4</v>
      </c>
      <c r="L380" s="42">
        <v>3</v>
      </c>
      <c r="M380" s="42">
        <v>3</v>
      </c>
      <c r="N380" s="42">
        <v>2</v>
      </c>
      <c r="O380" s="42">
        <v>2</v>
      </c>
      <c r="P380" s="42">
        <v>4</v>
      </c>
      <c r="Q380" s="42">
        <v>3</v>
      </c>
      <c r="R380" s="42">
        <v>2</v>
      </c>
      <c r="S380" s="42">
        <v>2</v>
      </c>
      <c r="T380" s="67">
        <v>3</v>
      </c>
      <c r="U380" s="53">
        <f>IF(C380&lt;3,(60/COUNTIF(C371:C395,2)),0)</f>
        <v>0</v>
      </c>
      <c r="V380" s="54">
        <f>IF(D380&lt;3,(60/COUNTIF(D371:D395,2)),0)</f>
        <v>30</v>
      </c>
      <c r="W380" s="54">
        <f>IF(E380&lt;3,(60/COUNTIF(E371:E395,2)),0)</f>
        <v>0</v>
      </c>
      <c r="X380" s="54">
        <f>IF(F380&lt;4,(60/COUNTIF(F371:F395,3)),0)</f>
        <v>0</v>
      </c>
      <c r="Y380" s="54">
        <f>IF(G380&lt;3,(60/COUNTIF(G371:G395,2)),0)</f>
        <v>0</v>
      </c>
      <c r="Z380" s="54">
        <f>IF(H380&lt;3,(60/COUNTIF(H371:H395,2)),0)</f>
        <v>0</v>
      </c>
      <c r="AA380" s="54">
        <f>IF(I380&lt;3,(60/COUNTIF(I371:I395,2)),0)</f>
        <v>0</v>
      </c>
      <c r="AB380" s="54">
        <f>IF(J380&lt;3,(60/COUNTIF(J371:J395,2)),0)</f>
        <v>0</v>
      </c>
      <c r="AC380" s="54">
        <f t="shared" si="330"/>
        <v>0</v>
      </c>
      <c r="AD380" s="54">
        <f>IF(L380&lt;3,(60/COUNTIF(L371:L395,2)),0)</f>
        <v>0</v>
      </c>
      <c r="AE380" s="54">
        <f t="shared" si="331"/>
        <v>0</v>
      </c>
      <c r="AF380" s="54">
        <f>IF(N380&lt;3,(60/COUNTIF(N371:N395,2)),0)</f>
        <v>15</v>
      </c>
      <c r="AG380" s="54">
        <f>IF(O380&lt;3,(60/COUNTIF(O371:O395,2)),0)</f>
        <v>5</v>
      </c>
      <c r="AH380" s="54">
        <f>IF(P380&lt;4,(60/COUNTIF(P371:P395,3)),0)</f>
        <v>0</v>
      </c>
      <c r="AI380" s="54">
        <f>IF(Q380&lt;3,(60/COUNTIF(Q371:Q395,2)),0)</f>
        <v>0</v>
      </c>
      <c r="AJ380" s="54">
        <f>IF(R380&lt;3,(60/COUNTIF(R371:R395,2)),0)</f>
        <v>20</v>
      </c>
      <c r="AK380" s="54">
        <f>IF(S380&lt;3,(60/COUNTIF(S371:S395,2)),0)</f>
        <v>12</v>
      </c>
      <c r="AL380" s="54">
        <f>IF(T380&lt;3,(60/COUNTIF(T371:T395,2)),0)</f>
        <v>0</v>
      </c>
      <c r="AM380" s="183">
        <f t="shared" si="284"/>
        <v>82</v>
      </c>
      <c r="AN380" s="55" t="str">
        <f t="shared" si="285"/>
        <v>Mats Bentzen</v>
      </c>
    </row>
    <row r="381" spans="1:40">
      <c r="A381" s="17"/>
      <c r="B381" s="18" t="s">
        <v>9</v>
      </c>
      <c r="C381" s="22">
        <v>3</v>
      </c>
      <c r="D381" s="42">
        <v>3</v>
      </c>
      <c r="E381" s="42">
        <v>5</v>
      </c>
      <c r="F381" s="42">
        <v>4</v>
      </c>
      <c r="G381" s="42">
        <v>3</v>
      </c>
      <c r="H381" s="42">
        <v>3</v>
      </c>
      <c r="I381" s="42">
        <v>3</v>
      </c>
      <c r="J381" s="42">
        <v>3</v>
      </c>
      <c r="K381" s="42">
        <v>2</v>
      </c>
      <c r="L381" s="42">
        <v>2</v>
      </c>
      <c r="M381" s="42">
        <v>4</v>
      </c>
      <c r="N381" s="42">
        <v>3</v>
      </c>
      <c r="O381" s="42">
        <v>2</v>
      </c>
      <c r="P381" s="42">
        <v>3</v>
      </c>
      <c r="Q381" s="42">
        <v>4</v>
      </c>
      <c r="R381" s="42">
        <v>3</v>
      </c>
      <c r="S381" s="42">
        <v>3</v>
      </c>
      <c r="T381" s="67">
        <v>3</v>
      </c>
      <c r="U381" s="53">
        <f>IF(C381&lt;3,(60/COUNTIF(C371:C395,2)),0)</f>
        <v>0</v>
      </c>
      <c r="V381" s="54">
        <f>IF(D381&lt;3,(60/COUNTIF(D371:D395,2)),0)</f>
        <v>0</v>
      </c>
      <c r="W381" s="54">
        <f>IF(E381&lt;3,(60/COUNTIF(E371:E395,2)),0)</f>
        <v>0</v>
      </c>
      <c r="X381" s="54">
        <f>IF(F381&lt;4,(60/COUNTIF(F371:F395,3)),0)</f>
        <v>0</v>
      </c>
      <c r="Y381" s="54">
        <f>IF(G381&lt;3,(60/COUNTIF(G371:G395,2)),0)</f>
        <v>0</v>
      </c>
      <c r="Z381" s="54">
        <f>IF(H381&lt;3,(60/COUNTIF(H371:H395,2)),0)</f>
        <v>0</v>
      </c>
      <c r="AA381" s="54">
        <f>IF(I381&lt;3,(60/COUNTIF(I371:I395,2)),0)</f>
        <v>0</v>
      </c>
      <c r="AB381" s="54">
        <f>IF(J381&lt;3,(60/COUNTIF(J371:J395,2)),0)</f>
        <v>0</v>
      </c>
      <c r="AC381" s="54">
        <f t="shared" si="330"/>
        <v>12</v>
      </c>
      <c r="AD381" s="54">
        <f>IF(L381&lt;3,(60/COUNTIF(L371:L395,2)),0)</f>
        <v>20</v>
      </c>
      <c r="AE381" s="54">
        <f t="shared" si="331"/>
        <v>0</v>
      </c>
      <c r="AF381" s="54">
        <f>IF(N381&lt;3,(60/COUNTIF(N371:N395,2)),0)</f>
        <v>0</v>
      </c>
      <c r="AG381" s="54">
        <f>IF(O381&lt;3,(60/COUNTIF(O371:O395,2)),0)</f>
        <v>5</v>
      </c>
      <c r="AH381" s="54">
        <f>IF(P381&lt;4,(60/COUNTIF(P371:P395,3)),0)</f>
        <v>10</v>
      </c>
      <c r="AI381" s="54">
        <f>IF(Q381&lt;3,(60/COUNTIF(Q371:Q395,2)),0)</f>
        <v>0</v>
      </c>
      <c r="AJ381" s="54">
        <f>IF(R381&lt;3,(60/COUNTIF(R371:R395,2)),0)</f>
        <v>0</v>
      </c>
      <c r="AK381" s="54">
        <f>IF(S381&lt;3,(60/COUNTIF(S371:S395,2)),0)</f>
        <v>0</v>
      </c>
      <c r="AL381" s="54">
        <f>IF(T381&lt;3,(60/COUNTIF(T371:T395,2)),0)</f>
        <v>0</v>
      </c>
      <c r="AM381" s="183">
        <f t="shared" si="284"/>
        <v>47</v>
      </c>
      <c r="AN381" s="55" t="str">
        <f t="shared" si="285"/>
        <v>Morten I</v>
      </c>
    </row>
    <row r="382" spans="1:40">
      <c r="A382" s="17"/>
      <c r="B382" s="18" t="s">
        <v>48</v>
      </c>
      <c r="C382" s="22">
        <v>3</v>
      </c>
      <c r="D382" s="42">
        <v>3</v>
      </c>
      <c r="E382" s="42">
        <v>3</v>
      </c>
      <c r="F382" s="42">
        <v>4</v>
      </c>
      <c r="G382" s="42">
        <v>3</v>
      </c>
      <c r="H382" s="42">
        <v>2</v>
      </c>
      <c r="I382" s="42">
        <v>5</v>
      </c>
      <c r="J382" s="42">
        <v>3</v>
      </c>
      <c r="K382" s="42">
        <v>4</v>
      </c>
      <c r="L382" s="42">
        <v>3</v>
      </c>
      <c r="M382" s="42">
        <v>4</v>
      </c>
      <c r="N382" s="42">
        <v>3</v>
      </c>
      <c r="O382" s="42">
        <v>2</v>
      </c>
      <c r="P382" s="42">
        <v>4</v>
      </c>
      <c r="Q382" s="42">
        <v>3</v>
      </c>
      <c r="R382" s="42">
        <v>3</v>
      </c>
      <c r="S382" s="42">
        <v>3</v>
      </c>
      <c r="T382" s="67">
        <v>3</v>
      </c>
      <c r="U382" s="53">
        <f>IF(C382&lt;3,(60/COUNTIF(C371:C395,2)),0)</f>
        <v>0</v>
      </c>
      <c r="V382" s="54">
        <f>IF(D382&lt;3,(60/COUNTIF(D371:D395,2)),0)</f>
        <v>0</v>
      </c>
      <c r="W382" s="54">
        <f>IF(E382&lt;3,(60/COUNTIF(E371:E395,2)),0)</f>
        <v>0</v>
      </c>
      <c r="X382" s="54">
        <f>IF(F382&lt;4,(60/COUNTIF(F371:F395,3)),0)</f>
        <v>0</v>
      </c>
      <c r="Y382" s="54">
        <f>IF(G382&lt;3,(60/COUNTIF(G371:G395,2)),0)</f>
        <v>0</v>
      </c>
      <c r="Z382" s="54">
        <f>IF(H382&lt;3,(60/COUNTIF(H371:H395,2)),0)</f>
        <v>6</v>
      </c>
      <c r="AA382" s="54">
        <f>IF(I382&lt;3,(60/COUNTIF(I371:I395,2)),0)</f>
        <v>0</v>
      </c>
      <c r="AB382" s="54">
        <f>IF(J382&lt;3,(60/COUNTIF(J371:J395,2)),0)</f>
        <v>0</v>
      </c>
      <c r="AC382" s="54">
        <f t="shared" si="330"/>
        <v>0</v>
      </c>
      <c r="AD382" s="54">
        <f>IF(L382&lt;3,(60/COUNTIF(L371:L395,2)),0)</f>
        <v>0</v>
      </c>
      <c r="AE382" s="54">
        <f t="shared" si="331"/>
        <v>0</v>
      </c>
      <c r="AF382" s="54">
        <f>IF(N382&lt;3,(60/COUNTIF(N371:N395,2)),0)</f>
        <v>0</v>
      </c>
      <c r="AG382" s="54">
        <f>IF(O382&lt;3,(60/COUNTIF(O371:O395,2)),0)</f>
        <v>5</v>
      </c>
      <c r="AH382" s="54">
        <f>IF(P382&lt;4,(60/COUNTIF(P371:P395,3)),0)</f>
        <v>0</v>
      </c>
      <c r="AI382" s="54">
        <f>IF(Q382&lt;3,(60/COUNTIF(Q371:Q395,2)),0)</f>
        <v>0</v>
      </c>
      <c r="AJ382" s="54">
        <f>IF(R382&lt;3,(60/COUNTIF(R371:R395,2)),0)</f>
        <v>0</v>
      </c>
      <c r="AK382" s="54">
        <f>IF(S382&lt;3,(60/COUNTIF(S371:S395,2)),0)</f>
        <v>0</v>
      </c>
      <c r="AL382" s="54">
        <f>IF(T382&lt;3,(60/COUNTIF(T371:T395,2)),0)</f>
        <v>0</v>
      </c>
      <c r="AM382" s="183">
        <f t="shared" si="284"/>
        <v>11</v>
      </c>
      <c r="AN382" s="55" t="str">
        <f t="shared" si="285"/>
        <v>Ole Kristian L</v>
      </c>
    </row>
    <row r="383" spans="1:40">
      <c r="A383" s="17"/>
      <c r="B383" s="18" t="s">
        <v>14</v>
      </c>
      <c r="C383" s="22">
        <v>5</v>
      </c>
      <c r="D383" s="42">
        <v>3</v>
      </c>
      <c r="E383" s="42">
        <v>4</v>
      </c>
      <c r="F383" s="42">
        <v>4</v>
      </c>
      <c r="G383" s="42">
        <v>4</v>
      </c>
      <c r="H383" s="42">
        <v>2</v>
      </c>
      <c r="I383" s="42">
        <v>4</v>
      </c>
      <c r="J383" s="42">
        <v>4</v>
      </c>
      <c r="K383" s="42">
        <v>3</v>
      </c>
      <c r="L383" s="42">
        <v>3</v>
      </c>
      <c r="M383" s="42">
        <v>3</v>
      </c>
      <c r="N383" s="42">
        <v>3</v>
      </c>
      <c r="O383" s="42">
        <v>3</v>
      </c>
      <c r="P383" s="42">
        <v>4</v>
      </c>
      <c r="Q383" s="42">
        <v>2</v>
      </c>
      <c r="R383" s="42">
        <v>3</v>
      </c>
      <c r="S383" s="42">
        <v>2</v>
      </c>
      <c r="T383" s="67">
        <v>3</v>
      </c>
      <c r="U383" s="53">
        <f>IF(C383&lt;3,(60/COUNTIF(C371:C395,2)),0)</f>
        <v>0</v>
      </c>
      <c r="V383" s="54">
        <f>IF(D383&lt;3,(60/COUNTIF(D371:D395,2)),0)</f>
        <v>0</v>
      </c>
      <c r="W383" s="54">
        <f>IF(E383&lt;3,(60/COUNTIF(E371:E395,2)),0)</f>
        <v>0</v>
      </c>
      <c r="X383" s="54">
        <f>IF(F383&lt;4,(60/COUNTIF(F371:F395,3)),0)</f>
        <v>0</v>
      </c>
      <c r="Y383" s="54">
        <f>IF(G383&lt;3,(60/COUNTIF(G371:G395,2)),0)</f>
        <v>0</v>
      </c>
      <c r="Z383" s="54">
        <f>IF(H383&lt;3,(60/COUNTIF(H371:H395,2)),0)</f>
        <v>6</v>
      </c>
      <c r="AA383" s="54">
        <f>IF(I383&lt;3,(60/COUNTIF(I371:I395,2)),0)</f>
        <v>0</v>
      </c>
      <c r="AB383" s="54">
        <f>IF(J383&lt;3,(60/COUNTIF(J371:J395,2)),0)</f>
        <v>0</v>
      </c>
      <c r="AC383" s="54">
        <f t="shared" si="330"/>
        <v>0</v>
      </c>
      <c r="AD383" s="54">
        <f>IF(L383&lt;3,(60/COUNTIF(L371:L395,2)),0)</f>
        <v>0</v>
      </c>
      <c r="AE383" s="54">
        <f t="shared" si="331"/>
        <v>0</v>
      </c>
      <c r="AF383" s="54">
        <f>IF(N383&lt;3,(60/COUNTIF(N371:N395,2)),0)</f>
        <v>0</v>
      </c>
      <c r="AG383" s="54">
        <f>IF(O383&lt;3,(60/COUNTIF(O371:O395,2)),0)</f>
        <v>0</v>
      </c>
      <c r="AH383" s="54">
        <f>IF(P383&lt;4,(60/COUNTIF(P371:P395,3)),0)</f>
        <v>0</v>
      </c>
      <c r="AI383" s="54">
        <f>IF(Q383&lt;3,(60/COUNTIF(Q371:Q395,2)),0)</f>
        <v>20</v>
      </c>
      <c r="AJ383" s="54">
        <f>IF(R383&lt;3,(60/COUNTIF(R371:R395,2)),0)</f>
        <v>0</v>
      </c>
      <c r="AK383" s="54">
        <f>IF(S383&lt;3,(60/COUNTIF(S371:S395,2)),0)</f>
        <v>12</v>
      </c>
      <c r="AL383" s="54">
        <f>IF(T383&lt;3,(60/COUNTIF(T371:T395,2)),0)</f>
        <v>0</v>
      </c>
      <c r="AM383" s="183">
        <f t="shared" si="284"/>
        <v>38</v>
      </c>
      <c r="AN383" s="55" t="str">
        <f t="shared" si="285"/>
        <v>Per Marius</v>
      </c>
    </row>
    <row r="384" spans="1:40">
      <c r="A384" s="17"/>
      <c r="B384" s="18" t="s">
        <v>19</v>
      </c>
      <c r="C384" s="22" t="s">
        <v>203</v>
      </c>
      <c r="D384" s="42" t="s">
        <v>203</v>
      </c>
      <c r="E384" s="42" t="s">
        <v>203</v>
      </c>
      <c r="F384" s="42" t="s">
        <v>203</v>
      </c>
      <c r="G384" s="42" t="s">
        <v>203</v>
      </c>
      <c r="H384" s="42" t="s">
        <v>203</v>
      </c>
      <c r="I384" s="42" t="s">
        <v>203</v>
      </c>
      <c r="J384" s="42" t="s">
        <v>203</v>
      </c>
      <c r="K384" s="42" t="s">
        <v>203</v>
      </c>
      <c r="L384" s="42" t="s">
        <v>203</v>
      </c>
      <c r="M384" s="42" t="s">
        <v>203</v>
      </c>
      <c r="N384" s="42" t="s">
        <v>203</v>
      </c>
      <c r="O384" s="42" t="s">
        <v>203</v>
      </c>
      <c r="P384" s="42" t="s">
        <v>203</v>
      </c>
      <c r="Q384" s="42" t="s">
        <v>203</v>
      </c>
      <c r="R384" s="42" t="s">
        <v>203</v>
      </c>
      <c r="S384" s="42" t="s">
        <v>203</v>
      </c>
      <c r="T384" s="67" t="s">
        <v>203</v>
      </c>
      <c r="U384" s="53">
        <f>IF(C384&lt;3,(60/COUNTIF(C371:C395,2)),0)</f>
        <v>0</v>
      </c>
      <c r="V384" s="54">
        <f>IF(D384&lt;3,(60/COUNTIF(D371:D395,2)),0)</f>
        <v>0</v>
      </c>
      <c r="W384" s="54">
        <f>IF(E384&lt;3,(60/COUNTIF(E371:E395,2)),0)</f>
        <v>0</v>
      </c>
      <c r="X384" s="54">
        <f>IF(F384&lt;4,(60/COUNTIF(F371:F395,3)),0)</f>
        <v>0</v>
      </c>
      <c r="Y384" s="54">
        <f>IF(G384&lt;3,(60/COUNTIF(G371:G395,2)),0)</f>
        <v>0</v>
      </c>
      <c r="Z384" s="54">
        <f>IF(H384&lt;3,(60/COUNTIF(H371:H395,2)),0)</f>
        <v>0</v>
      </c>
      <c r="AA384" s="54">
        <f>IF(I384&lt;3,(60/COUNTIF(I371:I395,2)),0)</f>
        <v>0</v>
      </c>
      <c r="AB384" s="54">
        <f>IF(J384&lt;3,(60/COUNTIF(J371:J395,2)),0)</f>
        <v>0</v>
      </c>
      <c r="AC384" s="54">
        <f t="shared" si="330"/>
        <v>0</v>
      </c>
      <c r="AD384" s="54">
        <f>IF(L384&lt;3,(60/COUNTIF(L371:L395,2)),0)</f>
        <v>0</v>
      </c>
      <c r="AE384" s="54">
        <f t="shared" si="331"/>
        <v>0</v>
      </c>
      <c r="AF384" s="54">
        <f>IF(N384&lt;3,(60/COUNTIF(N371:N395,2)),0)</f>
        <v>0</v>
      </c>
      <c r="AG384" s="54">
        <f>IF(O384&lt;3,(60/COUNTIF(O371:O395,2)),0)</f>
        <v>0</v>
      </c>
      <c r="AH384" s="54">
        <f>IF(P384&lt;4,(60/COUNTIF(P371:P395,3)),0)</f>
        <v>0</v>
      </c>
      <c r="AI384" s="54">
        <f>IF(Q384&lt;3,(60/COUNTIF(Q371:Q395,2)),0)</f>
        <v>0</v>
      </c>
      <c r="AJ384" s="54">
        <f>IF(R384&lt;3,(60/COUNTIF(R371:R395,2)),0)</f>
        <v>0</v>
      </c>
      <c r="AK384" s="54">
        <f>IF(S384&lt;3,(60/COUNTIF(S371:S395,2)),0)</f>
        <v>0</v>
      </c>
      <c r="AL384" s="54">
        <f>IF(T384&lt;3,(60/COUNTIF(T371:T395,2)),0)</f>
        <v>0</v>
      </c>
      <c r="AM384" s="183">
        <f t="shared" si="284"/>
        <v>0</v>
      </c>
      <c r="AN384" s="55" t="str">
        <f t="shared" si="285"/>
        <v>Ragne</v>
      </c>
    </row>
    <row r="385" spans="1:40">
      <c r="A385" s="17"/>
      <c r="B385" s="18" t="s">
        <v>15</v>
      </c>
      <c r="C385" s="22">
        <v>3</v>
      </c>
      <c r="D385" s="42">
        <v>3</v>
      </c>
      <c r="E385" s="42">
        <v>4</v>
      </c>
      <c r="F385" s="42">
        <v>5</v>
      </c>
      <c r="G385" s="42">
        <v>4</v>
      </c>
      <c r="H385" s="42">
        <v>4</v>
      </c>
      <c r="I385" s="42">
        <v>4</v>
      </c>
      <c r="J385" s="42">
        <v>4</v>
      </c>
      <c r="K385" s="42">
        <v>4</v>
      </c>
      <c r="L385" s="42">
        <v>3</v>
      </c>
      <c r="M385" s="42">
        <v>2</v>
      </c>
      <c r="N385" s="42">
        <v>4</v>
      </c>
      <c r="O385" s="42">
        <v>2</v>
      </c>
      <c r="P385" s="42">
        <v>4</v>
      </c>
      <c r="Q385" s="42">
        <v>4</v>
      </c>
      <c r="R385" s="42">
        <v>3</v>
      </c>
      <c r="S385" s="42">
        <v>3</v>
      </c>
      <c r="T385" s="67">
        <v>3</v>
      </c>
      <c r="U385" s="53">
        <f>IF(C385&lt;3,(60/COUNTIF(C371:C395,2)),0)</f>
        <v>0</v>
      </c>
      <c r="V385" s="54">
        <f>IF(D385&lt;3,(60/COUNTIF(D371:D395,2)),0)</f>
        <v>0</v>
      </c>
      <c r="W385" s="54">
        <f>IF(E385&lt;3,(60/COUNTIF(E371:E395,2)),0)</f>
        <v>0</v>
      </c>
      <c r="X385" s="54">
        <f>IF(F385&lt;4,(60/COUNTIF(F371:F395,3)),0)</f>
        <v>0</v>
      </c>
      <c r="Y385" s="54">
        <f>IF(G385&lt;3,(60/COUNTIF(G371:G395,2)),0)</f>
        <v>0</v>
      </c>
      <c r="Z385" s="54">
        <f>IF(H385&lt;3,(60/COUNTIF(H371:H395,2)),0)</f>
        <v>0</v>
      </c>
      <c r="AA385" s="54">
        <f>IF(I385&lt;3,(60/COUNTIF(I371:I395,2)),0)</f>
        <v>0</v>
      </c>
      <c r="AB385" s="54">
        <f>IF(J385&lt;3,(60/COUNTIF(J371:J395,2)),0)</f>
        <v>0</v>
      </c>
      <c r="AC385" s="54">
        <f t="shared" si="330"/>
        <v>0</v>
      </c>
      <c r="AD385" s="54">
        <f>IF(L385&lt;3,(60/COUNTIF(L371:L395,2)),0)</f>
        <v>0</v>
      </c>
      <c r="AE385" s="54">
        <f t="shared" si="331"/>
        <v>8.5714285714285712</v>
      </c>
      <c r="AF385" s="54">
        <f>IF(N385&lt;3,(60/COUNTIF(N371:N395,2)),0)</f>
        <v>0</v>
      </c>
      <c r="AG385" s="54">
        <f>IF(O385&lt;3,(60/COUNTIF(O371:O395,2)),0)</f>
        <v>5</v>
      </c>
      <c r="AH385" s="54">
        <f>IF(P385&lt;4,(60/COUNTIF(P371:P395,3)),0)</f>
        <v>0</v>
      </c>
      <c r="AI385" s="54">
        <f>IF(Q385&lt;3,(60/COUNTIF(Q371:Q395,2)),0)</f>
        <v>0</v>
      </c>
      <c r="AJ385" s="54">
        <f>IF(R385&lt;3,(60/COUNTIF(R371:R395,2)),0)</f>
        <v>0</v>
      </c>
      <c r="AK385" s="54">
        <f>IF(S385&lt;3,(60/COUNTIF(S371:S395,2)),0)</f>
        <v>0</v>
      </c>
      <c r="AL385" s="54">
        <f>IF(T385&lt;3,(60/COUNTIF(T371:T395,2)),0)</f>
        <v>0</v>
      </c>
      <c r="AM385" s="183">
        <f t="shared" si="284"/>
        <v>13.571428571428571</v>
      </c>
      <c r="AN385" s="55" t="str">
        <f t="shared" si="285"/>
        <v>Reidar H</v>
      </c>
    </row>
    <row r="386" spans="1:40">
      <c r="A386" s="17"/>
      <c r="B386" s="18" t="s">
        <v>4</v>
      </c>
      <c r="C386" s="22">
        <v>4</v>
      </c>
      <c r="D386" s="42">
        <v>2</v>
      </c>
      <c r="E386" s="42">
        <v>3</v>
      </c>
      <c r="F386" s="42">
        <v>4</v>
      </c>
      <c r="G386" s="42">
        <v>4</v>
      </c>
      <c r="H386" s="42">
        <v>2</v>
      </c>
      <c r="I386" s="42">
        <v>3</v>
      </c>
      <c r="J386" s="42">
        <v>3</v>
      </c>
      <c r="K386" s="42">
        <v>2</v>
      </c>
      <c r="L386" s="42">
        <v>3</v>
      </c>
      <c r="M386" s="42">
        <v>1</v>
      </c>
      <c r="N386" s="42">
        <v>3</v>
      </c>
      <c r="O386" s="42">
        <v>2</v>
      </c>
      <c r="P386" s="42">
        <v>4</v>
      </c>
      <c r="Q386" s="42">
        <v>3</v>
      </c>
      <c r="R386" s="42">
        <v>2</v>
      </c>
      <c r="S386" s="42">
        <v>3</v>
      </c>
      <c r="T386" s="67">
        <v>2</v>
      </c>
      <c r="U386" s="53">
        <f>IF(C386&lt;3,(60/COUNTIF(C371:C395,2)),0)</f>
        <v>0</v>
      </c>
      <c r="V386" s="54">
        <f>IF(D386&lt;3,(60/COUNTIF(D371:D395,2)),0)</f>
        <v>30</v>
      </c>
      <c r="W386" s="54">
        <f>IF(E386&lt;3,(60/COUNTIF(E371:E395,2)),0)</f>
        <v>0</v>
      </c>
      <c r="X386" s="54">
        <f>IF(F386&lt;4,(60/COUNTIF(F371:F395,3)),0)</f>
        <v>0</v>
      </c>
      <c r="Y386" s="54">
        <f>IF(G386&lt;3,(60/COUNTIF(G371:G395,2)),0)</f>
        <v>0</v>
      </c>
      <c r="Z386" s="54">
        <f>IF(H386&lt;3,(60/COUNTIF(H371:H395,2)),0)</f>
        <v>6</v>
      </c>
      <c r="AA386" s="54">
        <f>IF(I386&lt;3,(60/COUNTIF(I371:I395,2)),0)</f>
        <v>0</v>
      </c>
      <c r="AB386" s="54">
        <f>IF(J386&lt;3,(60/COUNTIF(J371:J395,2)),0)</f>
        <v>0</v>
      </c>
      <c r="AC386" s="54">
        <f t="shared" si="330"/>
        <v>12</v>
      </c>
      <c r="AD386" s="54">
        <f>IF(L386&lt;3,(60/COUNTIF(L371:L395,2)),0)</f>
        <v>0</v>
      </c>
      <c r="AE386" s="54">
        <f t="shared" si="331"/>
        <v>8.5714285714285712</v>
      </c>
      <c r="AF386" s="54">
        <f>IF(N386&lt;3,(60/COUNTIF(N371:N395,2)),0)</f>
        <v>0</v>
      </c>
      <c r="AG386" s="54">
        <f>IF(O386&lt;3,(60/COUNTIF(O371:O395,2)),0)</f>
        <v>5</v>
      </c>
      <c r="AH386" s="54">
        <f>IF(P386&lt;4,(60/COUNTIF(P371:P395,3)),0)</f>
        <v>0</v>
      </c>
      <c r="AI386" s="54">
        <f>IF(Q386&lt;3,(60/COUNTIF(Q371:Q395,2)),0)</f>
        <v>0</v>
      </c>
      <c r="AJ386" s="54">
        <f>IF(R386&lt;3,(60/COUNTIF(R371:R395,2)),0)</f>
        <v>20</v>
      </c>
      <c r="AK386" s="54">
        <f>IF(S386&lt;3,(60/COUNTIF(S371:S395,2)),0)</f>
        <v>0</v>
      </c>
      <c r="AL386" s="54">
        <f>IF(T386&lt;3,(60/COUNTIF(T371:T395,2)),0)</f>
        <v>20</v>
      </c>
      <c r="AM386" s="183">
        <f t="shared" si="284"/>
        <v>101.57142857142857</v>
      </c>
      <c r="AN386" s="55" t="str">
        <f t="shared" si="285"/>
        <v>Stian W</v>
      </c>
    </row>
    <row r="387" spans="1:40">
      <c r="A387" s="17"/>
      <c r="B387" s="18" t="s">
        <v>58</v>
      </c>
      <c r="C387" s="22">
        <v>4</v>
      </c>
      <c r="D387" s="42">
        <v>3</v>
      </c>
      <c r="E387" s="42">
        <v>3</v>
      </c>
      <c r="F387" s="42">
        <v>5</v>
      </c>
      <c r="G387" s="42">
        <v>3</v>
      </c>
      <c r="H387" s="42">
        <v>3</v>
      </c>
      <c r="I387" s="42">
        <v>4</v>
      </c>
      <c r="J387" s="42">
        <v>3</v>
      </c>
      <c r="K387" s="42">
        <v>3</v>
      </c>
      <c r="L387" s="42">
        <v>2</v>
      </c>
      <c r="M387" s="42">
        <v>2</v>
      </c>
      <c r="N387" s="42">
        <v>4</v>
      </c>
      <c r="O387" s="42">
        <v>3</v>
      </c>
      <c r="P387" s="42">
        <v>5</v>
      </c>
      <c r="Q387" s="42">
        <v>4</v>
      </c>
      <c r="R387" s="42">
        <v>3</v>
      </c>
      <c r="S387" s="42">
        <v>2</v>
      </c>
      <c r="T387" s="67">
        <v>3</v>
      </c>
      <c r="U387" s="53">
        <f>IF(C387&lt;3,(60/COUNTIF(C371:C395,2)),0)</f>
        <v>0</v>
      </c>
      <c r="V387" s="54">
        <f>IF(D387&lt;3,(60/COUNTIF(D371:D395,2)),0)</f>
        <v>0</v>
      </c>
      <c r="W387" s="54">
        <f>IF(E387&lt;3,(60/COUNTIF(E371:E395,2)),0)</f>
        <v>0</v>
      </c>
      <c r="X387" s="54">
        <f>IF(F387&lt;4,(60/COUNTIF(F371:F395,3)),0)</f>
        <v>0</v>
      </c>
      <c r="Y387" s="54">
        <f>IF(G387&lt;3,(60/COUNTIF(G371:G395,2)),0)</f>
        <v>0</v>
      </c>
      <c r="Z387" s="54">
        <f>IF(H387&lt;3,(60/COUNTIF(H371:H395,2)),0)</f>
        <v>0</v>
      </c>
      <c r="AA387" s="54">
        <f>IF(I387&lt;3,(60/COUNTIF(I371:I395,2)),0)</f>
        <v>0</v>
      </c>
      <c r="AB387" s="54">
        <f>IF(J387&lt;3,(60/COUNTIF(J371:J395,2)),0)</f>
        <v>0</v>
      </c>
      <c r="AC387" s="54">
        <f t="shared" si="330"/>
        <v>0</v>
      </c>
      <c r="AD387" s="54">
        <f>IF(L387&lt;3,(60/COUNTIF(L371:L395,2)),0)</f>
        <v>20</v>
      </c>
      <c r="AE387" s="54">
        <f t="shared" si="331"/>
        <v>8.5714285714285712</v>
      </c>
      <c r="AF387" s="54">
        <f>IF(N387&lt;3,(60/COUNTIF(N371:N395,2)),0)</f>
        <v>0</v>
      </c>
      <c r="AG387" s="54">
        <f>IF(O387&lt;3,(60/COUNTIF(O371:O395,2)),0)</f>
        <v>0</v>
      </c>
      <c r="AH387" s="54">
        <f>IF(P387&lt;4,(60/COUNTIF(P371:P395,3)),0)</f>
        <v>0</v>
      </c>
      <c r="AI387" s="54">
        <f>IF(Q387&lt;3,(60/COUNTIF(Q371:Q395,2)),0)</f>
        <v>0</v>
      </c>
      <c r="AJ387" s="54">
        <f>IF(R387&lt;3,(60/COUNTIF(R371:R395,2)),0)</f>
        <v>0</v>
      </c>
      <c r="AK387" s="54">
        <f>IF(S387&lt;3,(60/COUNTIF(S371:S395,2)),0)</f>
        <v>12</v>
      </c>
      <c r="AL387" s="54">
        <f>IF(T387&lt;3,(60/COUNTIF(T371:T395,2)),0)</f>
        <v>0</v>
      </c>
      <c r="AM387" s="183">
        <f t="shared" si="284"/>
        <v>40.571428571428569</v>
      </c>
      <c r="AN387" s="55" t="str">
        <f t="shared" si="285"/>
        <v>Thomas D</v>
      </c>
    </row>
    <row r="388" spans="1:40">
      <c r="A388" s="17"/>
      <c r="B388" s="18" t="s">
        <v>89</v>
      </c>
      <c r="C388" s="22">
        <v>3</v>
      </c>
      <c r="D388" s="42">
        <v>3</v>
      </c>
      <c r="E388" s="42">
        <v>4</v>
      </c>
      <c r="F388" s="42">
        <v>4</v>
      </c>
      <c r="G388" s="42">
        <v>3</v>
      </c>
      <c r="H388" s="42">
        <v>3</v>
      </c>
      <c r="I388" s="42">
        <v>5</v>
      </c>
      <c r="J388" s="42">
        <v>3</v>
      </c>
      <c r="K388" s="42">
        <v>3</v>
      </c>
      <c r="L388" s="42">
        <v>3</v>
      </c>
      <c r="M388" s="42">
        <v>4</v>
      </c>
      <c r="N388" s="42">
        <v>3</v>
      </c>
      <c r="O388" s="42">
        <v>3</v>
      </c>
      <c r="P388" s="42">
        <v>3</v>
      </c>
      <c r="Q388" s="42">
        <v>3</v>
      </c>
      <c r="R388" s="42">
        <v>3</v>
      </c>
      <c r="S388" s="42">
        <v>4</v>
      </c>
      <c r="T388" s="67">
        <v>4</v>
      </c>
      <c r="U388" s="53">
        <f>IF(C388&lt;3,(60/COUNTIF(C371:C395,2)),0)</f>
        <v>0</v>
      </c>
      <c r="V388" s="54">
        <f>IF(D388&lt;3,(60/COUNTIF(D371:D395,2)),0)</f>
        <v>0</v>
      </c>
      <c r="W388" s="54">
        <f>IF(E388&lt;3,(60/COUNTIF(E371:E395,2)),0)</f>
        <v>0</v>
      </c>
      <c r="X388" s="54">
        <f>IF(F388&lt;4,(60/COUNTIF(F371:F395,3)),0)</f>
        <v>0</v>
      </c>
      <c r="Y388" s="54">
        <f>IF(G388&lt;3,(60/COUNTIF(G371:G395,2)),0)</f>
        <v>0</v>
      </c>
      <c r="Z388" s="54">
        <f>IF(H388&lt;3,(60/COUNTIF(H371:H395,2)),0)</f>
        <v>0</v>
      </c>
      <c r="AA388" s="54">
        <f>IF(I388&lt;3,(60/COUNTIF(I371:I395,2)),0)</f>
        <v>0</v>
      </c>
      <c r="AB388" s="54">
        <f>IF(J388&lt;3,(60/COUNTIF(J371:J395,2)),0)</f>
        <v>0</v>
      </c>
      <c r="AC388" s="54">
        <f t="shared" si="330"/>
        <v>0</v>
      </c>
      <c r="AD388" s="54">
        <f>IF(L388&lt;3,(60/COUNTIF(L371:L395,2)),0)</f>
        <v>0</v>
      </c>
      <c r="AE388" s="54">
        <f t="shared" si="331"/>
        <v>0</v>
      </c>
      <c r="AF388" s="54">
        <f>IF(N388&lt;3,(60/COUNTIF(N371:N395,2)),0)</f>
        <v>0</v>
      </c>
      <c r="AG388" s="54">
        <f>IF(O388&lt;3,(60/COUNTIF(O371:O395,2)),0)</f>
        <v>0</v>
      </c>
      <c r="AH388" s="54">
        <f>IF(P388&lt;4,(60/COUNTIF(P371:P395,3)),0)</f>
        <v>10</v>
      </c>
      <c r="AI388" s="54">
        <f>IF(Q388&lt;3,(60/COUNTIF(Q371:Q395,2)),0)</f>
        <v>0</v>
      </c>
      <c r="AJ388" s="54">
        <f>IF(R388&lt;3,(60/COUNTIF(R371:R395,2)),0)</f>
        <v>0</v>
      </c>
      <c r="AK388" s="54">
        <f>IF(S388&lt;3,(60/COUNTIF(S371:S395,2)),0)</f>
        <v>0</v>
      </c>
      <c r="AL388" s="54">
        <f>IF(T388&lt;3,(60/COUNTIF(T371:T395,2)),0)</f>
        <v>0</v>
      </c>
      <c r="AM388" s="183">
        <f t="shared" si="284"/>
        <v>10</v>
      </c>
      <c r="AN388" s="55" t="str">
        <f t="shared" si="285"/>
        <v>Thor Johansen</v>
      </c>
    </row>
    <row r="389" spans="1:40">
      <c r="A389" s="17"/>
      <c r="B389" s="18" t="s">
        <v>6</v>
      </c>
      <c r="C389" s="22" t="s">
        <v>203</v>
      </c>
      <c r="D389" s="42" t="s">
        <v>203</v>
      </c>
      <c r="E389" s="42" t="s">
        <v>203</v>
      </c>
      <c r="F389" s="42" t="s">
        <v>203</v>
      </c>
      <c r="G389" s="42" t="s">
        <v>203</v>
      </c>
      <c r="H389" s="42" t="s">
        <v>203</v>
      </c>
      <c r="I389" s="42" t="s">
        <v>203</v>
      </c>
      <c r="J389" s="42" t="s">
        <v>203</v>
      </c>
      <c r="K389" s="42" t="s">
        <v>203</v>
      </c>
      <c r="L389" s="42" t="s">
        <v>203</v>
      </c>
      <c r="M389" s="42" t="s">
        <v>203</v>
      </c>
      <c r="N389" s="42" t="s">
        <v>203</v>
      </c>
      <c r="O389" s="42" t="s">
        <v>203</v>
      </c>
      <c r="P389" s="42" t="s">
        <v>203</v>
      </c>
      <c r="Q389" s="42" t="s">
        <v>203</v>
      </c>
      <c r="R389" s="42" t="s">
        <v>203</v>
      </c>
      <c r="S389" s="42" t="s">
        <v>203</v>
      </c>
      <c r="T389" s="67" t="s">
        <v>203</v>
      </c>
      <c r="U389" s="53">
        <f>IF(C389&lt;3,(60/COUNTIF(C371:C395,2)),0)</f>
        <v>0</v>
      </c>
      <c r="V389" s="54">
        <f>IF(D389&lt;3,(60/COUNTIF(D371:D395,2)),0)</f>
        <v>0</v>
      </c>
      <c r="W389" s="54">
        <f>IF(E389&lt;3,(60/COUNTIF(E371:E395,2)),0)</f>
        <v>0</v>
      </c>
      <c r="X389" s="54">
        <f>IF(F389&lt;4,(60/COUNTIF(F371:F395,3)),0)</f>
        <v>0</v>
      </c>
      <c r="Y389" s="54">
        <f>IF(G389&lt;3,(60/COUNTIF(G371:G395,2)),0)</f>
        <v>0</v>
      </c>
      <c r="Z389" s="54">
        <f>IF(H389&lt;3,(60/COUNTIF(H371:H395,2)),0)</f>
        <v>0</v>
      </c>
      <c r="AA389" s="54">
        <f>IF(I389&lt;3,(60/COUNTIF(I371:I395,2)),0)</f>
        <v>0</v>
      </c>
      <c r="AB389" s="54">
        <f>IF(J389&lt;3,(60/COUNTIF(J371:J395,2)),0)</f>
        <v>0</v>
      </c>
      <c r="AC389" s="54">
        <f t="shared" si="330"/>
        <v>0</v>
      </c>
      <c r="AD389" s="54">
        <f>IF(L389&lt;3,(60/COUNTIF(L371:L395,2)),0)</f>
        <v>0</v>
      </c>
      <c r="AE389" s="54">
        <f t="shared" si="331"/>
        <v>0</v>
      </c>
      <c r="AF389" s="54">
        <f>IF(N389&lt;3,(60/COUNTIF(N371:N395,2)),0)</f>
        <v>0</v>
      </c>
      <c r="AG389" s="54">
        <f>IF(O389&lt;3,(60/COUNTIF(O371:O395,2)),0)</f>
        <v>0</v>
      </c>
      <c r="AH389" s="54">
        <f>IF(P389&lt;4,(60/COUNTIF(P371:P395,3)),0)</f>
        <v>0</v>
      </c>
      <c r="AI389" s="54">
        <f>IF(Q389&lt;3,(60/COUNTIF(Q371:Q395,2)),0)</f>
        <v>0</v>
      </c>
      <c r="AJ389" s="54">
        <f>IF(R389&lt;3,(60/COUNTIF(R371:R395,2)),0)</f>
        <v>0</v>
      </c>
      <c r="AK389" s="54">
        <f>IF(S389&lt;3,(60/COUNTIF(S371:S395,2)),0)</f>
        <v>0</v>
      </c>
      <c r="AL389" s="54">
        <f>IF(T389&lt;3,(60/COUNTIF(T371:T395,2)),0)</f>
        <v>0</v>
      </c>
      <c r="AM389" s="183">
        <f t="shared" si="284"/>
        <v>0</v>
      </c>
      <c r="AN389" s="55" t="str">
        <f t="shared" si="285"/>
        <v>Tor-Erik I</v>
      </c>
    </row>
    <row r="390" spans="1:40">
      <c r="A390" s="17"/>
      <c r="B390" s="18" t="s">
        <v>50</v>
      </c>
      <c r="C390" s="22">
        <v>4</v>
      </c>
      <c r="D390" s="42">
        <v>4</v>
      </c>
      <c r="E390" s="42">
        <v>5</v>
      </c>
      <c r="F390" s="42">
        <v>4</v>
      </c>
      <c r="G390" s="42">
        <v>4</v>
      </c>
      <c r="H390" s="42">
        <v>2</v>
      </c>
      <c r="I390" s="42">
        <v>5</v>
      </c>
      <c r="J390" s="42">
        <v>4</v>
      </c>
      <c r="K390" s="42">
        <v>3</v>
      </c>
      <c r="L390" s="42">
        <v>3</v>
      </c>
      <c r="M390" s="42">
        <v>2</v>
      </c>
      <c r="N390" s="42">
        <v>4</v>
      </c>
      <c r="O390" s="42">
        <v>4</v>
      </c>
      <c r="P390" s="42">
        <v>4</v>
      </c>
      <c r="Q390" s="42">
        <v>4</v>
      </c>
      <c r="R390" s="42">
        <v>3</v>
      </c>
      <c r="S390" s="42">
        <v>3</v>
      </c>
      <c r="T390" s="67">
        <v>5</v>
      </c>
      <c r="U390" s="53">
        <f>IF(C390&lt;3,(60/COUNTIF(C371:C395,2)),0)</f>
        <v>0</v>
      </c>
      <c r="V390" s="54">
        <f>IF(D390&lt;3,(60/COUNTIF(D371:D395,2)),0)</f>
        <v>0</v>
      </c>
      <c r="W390" s="54">
        <f>IF(E390&lt;3,(60/COUNTIF(E371:E395,2)),0)</f>
        <v>0</v>
      </c>
      <c r="X390" s="54">
        <f>IF(F390&lt;4,(60/COUNTIF(F371:F395,3)),0)</f>
        <v>0</v>
      </c>
      <c r="Y390" s="54">
        <f>IF(G390&lt;3,(60/COUNTIF(G371:G395,2)),0)</f>
        <v>0</v>
      </c>
      <c r="Z390" s="54">
        <f>IF(H390&lt;3,(60/COUNTIF(H371:H395,2)),0)</f>
        <v>6</v>
      </c>
      <c r="AA390" s="54">
        <f>IF(I390&lt;3,(60/COUNTIF(I371:I395,2)),0)</f>
        <v>0</v>
      </c>
      <c r="AB390" s="54">
        <f>IF(J390&lt;3,(60/COUNTIF(J371:J395,2)),0)</f>
        <v>0</v>
      </c>
      <c r="AC390" s="54">
        <f t="shared" si="330"/>
        <v>0</v>
      </c>
      <c r="AD390" s="54">
        <f>IF(L390&lt;3,(60/COUNTIF(L371:L395,2)),0)</f>
        <v>0</v>
      </c>
      <c r="AE390" s="54">
        <f t="shared" si="331"/>
        <v>8.5714285714285712</v>
      </c>
      <c r="AF390" s="54">
        <f>IF(N390&lt;3,(60/COUNTIF(N371:N395,2)),0)</f>
        <v>0</v>
      </c>
      <c r="AG390" s="54">
        <f>IF(O390&lt;3,(60/COUNTIF(O371:O395,2)),0)</f>
        <v>0</v>
      </c>
      <c r="AH390" s="54">
        <f>IF(P390&lt;4,(60/COUNTIF(P371:P395,3)),0)</f>
        <v>0</v>
      </c>
      <c r="AI390" s="54">
        <f>IF(Q390&lt;3,(60/COUNTIF(Q371:Q395,2)),0)</f>
        <v>0</v>
      </c>
      <c r="AJ390" s="54">
        <f>IF(R390&lt;3,(60/COUNTIF(R371:R395,2)),0)</f>
        <v>0</v>
      </c>
      <c r="AK390" s="54">
        <f>IF(S390&lt;3,(60/COUNTIF(S371:S395,2)),0)</f>
        <v>0</v>
      </c>
      <c r="AL390" s="54">
        <f>IF(T390&lt;3,(60/COUNTIF(T371:T395,2)),0)</f>
        <v>0</v>
      </c>
      <c r="AM390" s="183">
        <f t="shared" ref="AM390:AM453" si="332">SUM(U390:AL390)</f>
        <v>14.571428571428571</v>
      </c>
      <c r="AN390" s="55" t="str">
        <f t="shared" ref="AN390:AN453" si="333">B390</f>
        <v>Torleif S</v>
      </c>
    </row>
    <row r="391" spans="1:40">
      <c r="A391" s="17"/>
      <c r="B391" s="18" t="s">
        <v>35</v>
      </c>
      <c r="C391" s="22">
        <v>4</v>
      </c>
      <c r="D391" s="42">
        <v>4</v>
      </c>
      <c r="E391" s="42">
        <v>3</v>
      </c>
      <c r="F391" s="42">
        <v>3</v>
      </c>
      <c r="G391" s="42">
        <v>3</v>
      </c>
      <c r="H391" s="42">
        <v>2</v>
      </c>
      <c r="I391" s="42">
        <v>3</v>
      </c>
      <c r="J391" s="42">
        <v>2</v>
      </c>
      <c r="K391" s="42">
        <v>3</v>
      </c>
      <c r="L391" s="42">
        <v>4</v>
      </c>
      <c r="M391" s="42">
        <v>2</v>
      </c>
      <c r="N391" s="42">
        <v>4</v>
      </c>
      <c r="O391" s="42">
        <v>2</v>
      </c>
      <c r="P391" s="42">
        <v>3</v>
      </c>
      <c r="Q391" s="42">
        <v>3</v>
      </c>
      <c r="R391" s="42">
        <v>3</v>
      </c>
      <c r="S391" s="42">
        <v>3</v>
      </c>
      <c r="T391" s="67">
        <v>4</v>
      </c>
      <c r="U391" s="53">
        <f>IF(C391&lt;3,(60/COUNTIF(C371:C395,2)),0)</f>
        <v>0</v>
      </c>
      <c r="V391" s="54">
        <f>IF(D391&lt;3,(60/COUNTIF(D371:D395,2)),0)</f>
        <v>0</v>
      </c>
      <c r="W391" s="54">
        <f>IF(E391&lt;3,(60/COUNTIF(E371:E395,2)),0)</f>
        <v>0</v>
      </c>
      <c r="X391" s="54">
        <f>IF(F391&lt;4,(60/COUNTIF(F371:F395,3)),0)</f>
        <v>30</v>
      </c>
      <c r="Y391" s="54">
        <f>IF(G391&lt;3,(60/COUNTIF(G371:G395,2)),0)</f>
        <v>0</v>
      </c>
      <c r="Z391" s="54">
        <f>IF(H391&lt;3,(60/COUNTIF(H371:H395,2)),0)</f>
        <v>6</v>
      </c>
      <c r="AA391" s="54">
        <f>IF(I391&lt;3,(60/COUNTIF(I371:I395,2)),0)</f>
        <v>0</v>
      </c>
      <c r="AB391" s="54">
        <f>IF(J391&lt;3,(60/COUNTIF(J371:J395,2)),0)</f>
        <v>60</v>
      </c>
      <c r="AC391" s="54">
        <f t="shared" si="330"/>
        <v>0</v>
      </c>
      <c r="AD391" s="54">
        <f>IF(L391&lt;3,(60/COUNTIF(L371:L395,2)),0)</f>
        <v>0</v>
      </c>
      <c r="AE391" s="54">
        <f t="shared" si="331"/>
        <v>8.5714285714285712</v>
      </c>
      <c r="AF391" s="54">
        <f>IF(N391&lt;3,(60/COUNTIF(N371:N395,2)),0)</f>
        <v>0</v>
      </c>
      <c r="AG391" s="54">
        <f>IF(O391&lt;3,(60/COUNTIF(O371:O395,2)),0)</f>
        <v>5</v>
      </c>
      <c r="AH391" s="54">
        <f>IF(P391&lt;4,(60/COUNTIF(P371:P395,3)),0)</f>
        <v>10</v>
      </c>
      <c r="AI391" s="54">
        <f>IF(Q391&lt;3,(60/COUNTIF(Q371:Q395,2)),0)</f>
        <v>0</v>
      </c>
      <c r="AJ391" s="54">
        <f>IF(R391&lt;3,(60/COUNTIF(R371:R395,2)),0)</f>
        <v>0</v>
      </c>
      <c r="AK391" s="54">
        <f>IF(S391&lt;3,(60/COUNTIF(S371:S395,2)),0)</f>
        <v>0</v>
      </c>
      <c r="AL391" s="54">
        <f>IF(T391&lt;3,(60/COUNTIF(T371:T395,2)),0)</f>
        <v>0</v>
      </c>
      <c r="AM391" s="183">
        <f t="shared" si="332"/>
        <v>119.57142857142857</v>
      </c>
      <c r="AN391" s="55" t="str">
        <f t="shared" si="333"/>
        <v>Torleiv G</v>
      </c>
    </row>
    <row r="392" spans="1:40">
      <c r="A392" s="17"/>
      <c r="B392" s="18" t="s">
        <v>22</v>
      </c>
      <c r="C392" s="22">
        <v>5</v>
      </c>
      <c r="D392" s="42">
        <v>4</v>
      </c>
      <c r="E392" s="42">
        <v>3</v>
      </c>
      <c r="F392" s="42">
        <v>4</v>
      </c>
      <c r="G392" s="42">
        <v>3</v>
      </c>
      <c r="H392" s="42">
        <v>2</v>
      </c>
      <c r="I392" s="42">
        <v>5</v>
      </c>
      <c r="J392" s="42">
        <v>4</v>
      </c>
      <c r="K392" s="42">
        <v>4</v>
      </c>
      <c r="L392" s="42">
        <v>3</v>
      </c>
      <c r="M392" s="42">
        <v>4</v>
      </c>
      <c r="N392" s="42">
        <v>3</v>
      </c>
      <c r="O392" s="42">
        <v>2</v>
      </c>
      <c r="P392" s="42">
        <v>4</v>
      </c>
      <c r="Q392" s="42">
        <v>4</v>
      </c>
      <c r="R392" s="42">
        <v>3</v>
      </c>
      <c r="S392" s="42">
        <v>3</v>
      </c>
      <c r="T392" s="67">
        <v>3</v>
      </c>
      <c r="U392" s="53">
        <f>IF(C392&lt;3,(60/COUNTIF(C371:C395,2)),0)</f>
        <v>0</v>
      </c>
      <c r="V392" s="54">
        <f>IF(D392&lt;3,(60/COUNTIF(D371:D395,2)),0)</f>
        <v>0</v>
      </c>
      <c r="W392" s="54">
        <f>IF(E392&lt;3,(60/COUNTIF(E371:E395,2)),0)</f>
        <v>0</v>
      </c>
      <c r="X392" s="54">
        <f>IF(F392&lt;4,(60/COUNTIF(F371:F395,3)),0)</f>
        <v>0</v>
      </c>
      <c r="Y392" s="54">
        <f>IF(G392&lt;3,(60/COUNTIF(G371:G395,2)),0)</f>
        <v>0</v>
      </c>
      <c r="Z392" s="54">
        <f>IF(H392&lt;3,(60/COUNTIF(H371:H395,2)),0)</f>
        <v>6</v>
      </c>
      <c r="AA392" s="54">
        <f>IF(I392&lt;3,(60/COUNTIF(I371:I395,2)),0)</f>
        <v>0</v>
      </c>
      <c r="AB392" s="54">
        <f>IF(J392&lt;3,(60/COUNTIF(J371:J395,2)),0)</f>
        <v>0</v>
      </c>
      <c r="AC392" s="54">
        <f t="shared" si="330"/>
        <v>0</v>
      </c>
      <c r="AD392" s="54">
        <f>IF(L392&lt;3,(60/COUNTIF(L371:L395,2)),0)</f>
        <v>0</v>
      </c>
      <c r="AE392" s="54">
        <f t="shared" si="331"/>
        <v>0</v>
      </c>
      <c r="AF392" s="54">
        <f>IF(N392&lt;3,(60/COUNTIF(N371:N395,2)),0)</f>
        <v>0</v>
      </c>
      <c r="AG392" s="54">
        <f>IF(O392&lt;3,(60/COUNTIF(O371:O395,2)),0)</f>
        <v>5</v>
      </c>
      <c r="AH392" s="54">
        <f>IF(P392&lt;4,(60/COUNTIF(P371:P395,3)),0)</f>
        <v>0</v>
      </c>
      <c r="AI392" s="54">
        <f>IF(Q392&lt;3,(60/COUNTIF(Q371:Q395,2)),0)</f>
        <v>0</v>
      </c>
      <c r="AJ392" s="54">
        <f>IF(R392&lt;3,(60/COUNTIF(R371:R395,2)),0)</f>
        <v>0</v>
      </c>
      <c r="AK392" s="54">
        <f>IF(S392&lt;3,(60/COUNTIF(S371:S395,2)),0)</f>
        <v>0</v>
      </c>
      <c r="AL392" s="54">
        <f>IF(T392&lt;3,(60/COUNTIF(T371:T395,2)),0)</f>
        <v>0</v>
      </c>
      <c r="AM392" s="183">
        <f t="shared" si="332"/>
        <v>11</v>
      </c>
      <c r="AN392" s="55" t="str">
        <f t="shared" si="333"/>
        <v>Vegar L</v>
      </c>
    </row>
    <row r="393" spans="1:40">
      <c r="A393" s="17"/>
      <c r="B393" s="18" t="s">
        <v>29</v>
      </c>
      <c r="C393" s="22">
        <v>5</v>
      </c>
      <c r="D393" s="42">
        <v>3</v>
      </c>
      <c r="E393" s="42">
        <v>3</v>
      </c>
      <c r="F393" s="42">
        <v>4</v>
      </c>
      <c r="G393" s="42">
        <v>3</v>
      </c>
      <c r="H393" s="42">
        <v>3</v>
      </c>
      <c r="I393" s="42">
        <v>4</v>
      </c>
      <c r="J393" s="42">
        <v>3</v>
      </c>
      <c r="K393" s="42">
        <v>1</v>
      </c>
      <c r="L393" s="42">
        <v>4</v>
      </c>
      <c r="M393" s="42">
        <v>5</v>
      </c>
      <c r="N393" s="42">
        <v>3</v>
      </c>
      <c r="O393" s="42">
        <v>3</v>
      </c>
      <c r="P393" s="42">
        <v>3</v>
      </c>
      <c r="Q393" s="42">
        <v>3</v>
      </c>
      <c r="R393" s="42">
        <v>3</v>
      </c>
      <c r="S393" s="42">
        <v>4</v>
      </c>
      <c r="T393" s="67">
        <v>2</v>
      </c>
      <c r="U393" s="53">
        <f>IF(C393&lt;3,(60/COUNTIF(C371:C395,2)),0)</f>
        <v>0</v>
      </c>
      <c r="V393" s="54">
        <f>IF(D393&lt;3,(60/COUNTIF(D371:D395,2)),0)</f>
        <v>0</v>
      </c>
      <c r="W393" s="54">
        <f>IF(E393&lt;3,(60/COUNTIF(E371:E395,2)),0)</f>
        <v>0</v>
      </c>
      <c r="X393" s="54">
        <f>IF(F393&lt;4,(60/COUNTIF(F371:F395,3)),0)</f>
        <v>0</v>
      </c>
      <c r="Y393" s="54">
        <f>IF(G393&lt;3,(60/COUNTIF(G371:G395,2)),0)</f>
        <v>0</v>
      </c>
      <c r="Z393" s="54">
        <f>IF(H393&lt;3,(60/COUNTIF(H371:H395,2)),0)</f>
        <v>0</v>
      </c>
      <c r="AA393" s="54">
        <f>IF(I393&lt;3,(60/COUNTIF(I371:I395,2)),0)</f>
        <v>0</v>
      </c>
      <c r="AB393" s="54">
        <f>IF(J393&lt;3,(60/COUNTIF(J371:J395,2)),0)</f>
        <v>0</v>
      </c>
      <c r="AC393" s="54">
        <f t="shared" si="330"/>
        <v>12</v>
      </c>
      <c r="AD393" s="54">
        <f>IF(L393&lt;3,(60/COUNTIF(L371:L395,2)),0)</f>
        <v>0</v>
      </c>
      <c r="AE393" s="54">
        <f t="shared" si="331"/>
        <v>0</v>
      </c>
      <c r="AF393" s="54">
        <f>IF(N393&lt;3,(60/COUNTIF(N371:N395,2)),0)</f>
        <v>0</v>
      </c>
      <c r="AG393" s="54">
        <f>IF(O393&lt;3,(60/COUNTIF(O371:O395,2)),0)</f>
        <v>0</v>
      </c>
      <c r="AH393" s="54">
        <f>IF(P393&lt;4,(60/COUNTIF(P371:P395,3)),0)</f>
        <v>10</v>
      </c>
      <c r="AI393" s="54">
        <f>IF(Q393&lt;3,(60/COUNTIF(Q371:Q395,2)),0)</f>
        <v>0</v>
      </c>
      <c r="AJ393" s="54">
        <f>IF(R393&lt;3,(60/COUNTIF(R371:R395,2)),0)</f>
        <v>0</v>
      </c>
      <c r="AK393" s="54">
        <f>IF(S393&lt;3,(60/COUNTIF(S371:S395,2)),0)</f>
        <v>0</v>
      </c>
      <c r="AL393" s="54">
        <f>IF(T393&lt;3,(60/COUNTIF(T371:T395,2)),0)</f>
        <v>20</v>
      </c>
      <c r="AM393" s="183">
        <f t="shared" si="332"/>
        <v>42</v>
      </c>
      <c r="AN393" s="55" t="str">
        <f t="shared" si="333"/>
        <v>Yuri Z</v>
      </c>
    </row>
    <row r="394" spans="1:40">
      <c r="A394" s="17"/>
      <c r="B394" s="18" t="s">
        <v>90</v>
      </c>
      <c r="C394" s="22" t="s">
        <v>203</v>
      </c>
      <c r="D394" s="42" t="s">
        <v>203</v>
      </c>
      <c r="E394" s="42" t="s">
        <v>203</v>
      </c>
      <c r="F394" s="42" t="s">
        <v>203</v>
      </c>
      <c r="G394" s="42" t="s">
        <v>203</v>
      </c>
      <c r="H394" s="42" t="s">
        <v>203</v>
      </c>
      <c r="I394" s="42" t="s">
        <v>203</v>
      </c>
      <c r="J394" s="42" t="s">
        <v>203</v>
      </c>
      <c r="K394" s="42" t="s">
        <v>203</v>
      </c>
      <c r="L394" s="42" t="s">
        <v>203</v>
      </c>
      <c r="M394" s="42" t="s">
        <v>203</v>
      </c>
      <c r="N394" s="42" t="s">
        <v>203</v>
      </c>
      <c r="O394" s="42" t="s">
        <v>203</v>
      </c>
      <c r="P394" s="42" t="s">
        <v>203</v>
      </c>
      <c r="Q394" s="42" t="s">
        <v>203</v>
      </c>
      <c r="R394" s="42" t="s">
        <v>203</v>
      </c>
      <c r="S394" s="42" t="s">
        <v>203</v>
      </c>
      <c r="T394" s="67" t="s">
        <v>203</v>
      </c>
      <c r="U394" s="53">
        <f>IF(C394&lt;3,(60/COUNTIF(C371:C395,2)),0)</f>
        <v>0</v>
      </c>
      <c r="V394" s="54">
        <f>IF(D394&lt;3,(60/COUNTIF(D371:D395,2)),0)</f>
        <v>0</v>
      </c>
      <c r="W394" s="54">
        <f>IF(E394&lt;3,(60/COUNTIF(E371:E395,2)),0)</f>
        <v>0</v>
      </c>
      <c r="X394" s="54">
        <f>IF(F394&lt;4,(60/COUNTIF(F371:F395,3)),0)</f>
        <v>0</v>
      </c>
      <c r="Y394" s="54">
        <f>IF(G394&lt;3,(60/COUNTIF(G371:G395,2)),0)</f>
        <v>0</v>
      </c>
      <c r="Z394" s="54">
        <f>IF(H394&lt;3,(60/COUNTIF(H371:H395,2)),0)</f>
        <v>0</v>
      </c>
      <c r="AA394" s="54">
        <f>IF(I394&lt;3,(60/COUNTIF(I371:I395,2)),0)</f>
        <v>0</v>
      </c>
      <c r="AB394" s="54">
        <f>IF(J394&lt;3,(60/COUNTIF(J371:J395,2)),0)</f>
        <v>0</v>
      </c>
      <c r="AC394" s="54">
        <f t="shared" si="330"/>
        <v>0</v>
      </c>
      <c r="AD394" s="54">
        <f>IF(L394&lt;3,(60/COUNTIF(L371:L395,2)),0)</f>
        <v>0</v>
      </c>
      <c r="AE394" s="54">
        <f t="shared" si="331"/>
        <v>0</v>
      </c>
      <c r="AF394" s="54">
        <f>IF(N394&lt;3,(60/COUNTIF(N371:N395,2)),0)</f>
        <v>0</v>
      </c>
      <c r="AG394" s="54">
        <f>IF(O394&lt;3,(60/COUNTIF(O371:O395,2)),0)</f>
        <v>0</v>
      </c>
      <c r="AH394" s="54">
        <f>IF(P394&lt;4,(60/COUNTIF(P371:P395,3)),0)</f>
        <v>0</v>
      </c>
      <c r="AI394" s="54">
        <f>IF(Q394&lt;3,(60/COUNTIF(Q371:Q395,2)),0)</f>
        <v>0</v>
      </c>
      <c r="AJ394" s="54">
        <f>IF(R394&lt;3,(60/COUNTIF(R371:R395,2)),0)</f>
        <v>0</v>
      </c>
      <c r="AK394" s="54">
        <f>IF(S394&lt;3,(60/COUNTIF(S371:S395,2)),0)</f>
        <v>0</v>
      </c>
      <c r="AL394" s="54">
        <f>IF(T394&lt;3,(60/COUNTIF(T371:T395,2)),0)</f>
        <v>0</v>
      </c>
      <c r="AM394" s="183">
        <f t="shared" si="332"/>
        <v>0</v>
      </c>
      <c r="AN394" s="55" t="str">
        <f t="shared" si="333"/>
        <v>Åsa Svendsson</v>
      </c>
    </row>
    <row r="395" spans="1:40">
      <c r="A395" s="17"/>
      <c r="B395" s="18" t="s">
        <v>28</v>
      </c>
      <c r="C395" s="22" t="s">
        <v>203</v>
      </c>
      <c r="D395" s="42" t="s">
        <v>203</v>
      </c>
      <c r="E395" s="42" t="s">
        <v>203</v>
      </c>
      <c r="F395" s="42" t="s">
        <v>203</v>
      </c>
      <c r="G395" s="42" t="s">
        <v>203</v>
      </c>
      <c r="H395" s="42" t="s">
        <v>203</v>
      </c>
      <c r="I395" s="42" t="s">
        <v>203</v>
      </c>
      <c r="J395" s="42" t="s">
        <v>203</v>
      </c>
      <c r="K395" s="42" t="s">
        <v>203</v>
      </c>
      <c r="L395" s="42" t="s">
        <v>203</v>
      </c>
      <c r="M395" s="42" t="s">
        <v>203</v>
      </c>
      <c r="N395" s="42" t="s">
        <v>203</v>
      </c>
      <c r="O395" s="42" t="s">
        <v>203</v>
      </c>
      <c r="P395" s="42" t="s">
        <v>203</v>
      </c>
      <c r="Q395" s="42" t="s">
        <v>203</v>
      </c>
      <c r="R395" s="42" t="s">
        <v>203</v>
      </c>
      <c r="S395" s="42" t="s">
        <v>203</v>
      </c>
      <c r="T395" s="67" t="s">
        <v>203</v>
      </c>
      <c r="U395" s="56">
        <f>IF(C395&lt;3,(60/COUNTIF(C371:C395,2)),0)</f>
        <v>0</v>
      </c>
      <c r="V395" s="57">
        <f>IF(D395&lt;3,(60/COUNTIF(D371:D395,2)),0)</f>
        <v>0</v>
      </c>
      <c r="W395" s="57">
        <f>IF(E395&lt;3,(60/COUNTIF(E371:E395,2)),0)</f>
        <v>0</v>
      </c>
      <c r="X395" s="57">
        <f>IF(F395&lt;4,(60/COUNTIF(F371:F395,3)),0)</f>
        <v>0</v>
      </c>
      <c r="Y395" s="57">
        <f>IF(G395&lt;3,(60/COUNTIF(G371:G395,2)),0)</f>
        <v>0</v>
      </c>
      <c r="Z395" s="57">
        <f>IF(H395&lt;3,(60/COUNTIF(H371:H395,2)),0)</f>
        <v>0</v>
      </c>
      <c r="AA395" s="57">
        <f>IF(I395&lt;3,(60/COUNTIF(I371:I395,2)),0)</f>
        <v>0</v>
      </c>
      <c r="AB395" s="57">
        <f>IF(J395&lt;3,(60/COUNTIF(J371:J395,2)),0)</f>
        <v>0</v>
      </c>
      <c r="AC395" s="57">
        <f t="shared" si="330"/>
        <v>0</v>
      </c>
      <c r="AD395" s="57">
        <f>IF(L395&lt;3,(60/COUNTIF(L371:L395,2)),0)</f>
        <v>0</v>
      </c>
      <c r="AE395" s="57">
        <f t="shared" si="331"/>
        <v>0</v>
      </c>
      <c r="AF395" s="57">
        <f>IF(N395&lt;3,(60/COUNTIF(N371:N395,2)),0)</f>
        <v>0</v>
      </c>
      <c r="AG395" s="57">
        <f>IF(O395&lt;3,(60/COUNTIF(O371:O395,2)),0)</f>
        <v>0</v>
      </c>
      <c r="AH395" s="57">
        <f>IF(P395&lt;4,(60/COUNTIF(P371:P395,3)),0)</f>
        <v>0</v>
      </c>
      <c r="AI395" s="57">
        <f>IF(Q395&lt;3,(60/COUNTIF(Q371:Q395,2)),0)</f>
        <v>0</v>
      </c>
      <c r="AJ395" s="57">
        <f>IF(R395&lt;3,(60/COUNTIF(R371:R395,2)),0)</f>
        <v>0</v>
      </c>
      <c r="AK395" s="57">
        <f>IF(S395&lt;3,(60/COUNTIF(S371:S395,2)),0)</f>
        <v>0</v>
      </c>
      <c r="AL395" s="57">
        <f>IF(T395&lt;3,(60/COUNTIF(T371:T395,2)),0)</f>
        <v>0</v>
      </c>
      <c r="AM395" s="184">
        <f t="shared" si="332"/>
        <v>0</v>
      </c>
      <c r="AN395" s="58" t="str">
        <f t="shared" si="333"/>
        <v>Åshild</v>
      </c>
    </row>
    <row r="396" spans="1:40">
      <c r="A396" s="39">
        <v>40051</v>
      </c>
      <c r="B396" s="15" t="s">
        <v>11</v>
      </c>
      <c r="C396" s="20">
        <v>3</v>
      </c>
      <c r="D396" s="41">
        <v>3</v>
      </c>
      <c r="E396" s="41">
        <v>3</v>
      </c>
      <c r="F396" s="41">
        <v>4</v>
      </c>
      <c r="G396" s="41">
        <v>4</v>
      </c>
      <c r="H396" s="41">
        <v>3</v>
      </c>
      <c r="I396" s="41">
        <v>5</v>
      </c>
      <c r="J396" s="41">
        <v>3</v>
      </c>
      <c r="K396" s="41">
        <v>2</v>
      </c>
      <c r="L396" s="41">
        <v>3</v>
      </c>
      <c r="M396" s="41">
        <v>3</v>
      </c>
      <c r="N396" s="41">
        <v>3</v>
      </c>
      <c r="O396" s="41">
        <v>2</v>
      </c>
      <c r="P396" s="41">
        <v>3</v>
      </c>
      <c r="Q396" s="41">
        <v>3</v>
      </c>
      <c r="R396" s="41">
        <v>2</v>
      </c>
      <c r="S396" s="41">
        <v>3</v>
      </c>
      <c r="T396" s="66">
        <v>2</v>
      </c>
      <c r="U396" s="50">
        <f>IF(C396&lt;3,(60/COUNTIF(C396:C413,2)),0)</f>
        <v>0</v>
      </c>
      <c r="V396" s="51">
        <f>IF(D396&lt;3,(60/COUNTIF(D396:D413,2)),0)</f>
        <v>0</v>
      </c>
      <c r="W396" s="51">
        <f>IF(E396&lt;3,(60/COUNTIF(E396:E413,2)),0)</f>
        <v>0</v>
      </c>
      <c r="X396" s="51">
        <f>IF(F396&lt;4,(60/COUNTIF(F396:F413,3)),0)</f>
        <v>0</v>
      </c>
      <c r="Y396" s="51">
        <f t="shared" ref="Y396:AG396" si="334">IF(G396&lt;3,(60/COUNTIF(G396:G413,2)),0)</f>
        <v>0</v>
      </c>
      <c r="Z396" s="51">
        <f t="shared" si="334"/>
        <v>0</v>
      </c>
      <c r="AA396" s="51">
        <f t="shared" si="334"/>
        <v>0</v>
      </c>
      <c r="AB396" s="51">
        <f t="shared" si="334"/>
        <v>0</v>
      </c>
      <c r="AC396" s="51">
        <f t="shared" si="334"/>
        <v>12</v>
      </c>
      <c r="AD396" s="51">
        <f t="shared" si="334"/>
        <v>0</v>
      </c>
      <c r="AE396" s="51">
        <f t="shared" si="334"/>
        <v>0</v>
      </c>
      <c r="AF396" s="51">
        <f t="shared" si="334"/>
        <v>0</v>
      </c>
      <c r="AG396" s="51">
        <f t="shared" si="334"/>
        <v>6.666666666666667</v>
      </c>
      <c r="AH396" s="51">
        <f>IF(P396&lt;4,(60/COUNTIF(P396:P413,3)),0)</f>
        <v>8.5714285714285712</v>
      </c>
      <c r="AI396" s="51">
        <f>IF(Q396&lt;3,(60/COUNTIF(Q396:Q413,2)),0)</f>
        <v>0</v>
      </c>
      <c r="AJ396" s="51">
        <f>IF(R396&lt;3,(60/COUNTIF(R396:R413,2)),0)</f>
        <v>15</v>
      </c>
      <c r="AK396" s="51">
        <f>IF(S396&lt;3,(60/COUNTIF(S396:S413,2)),0)</f>
        <v>0</v>
      </c>
      <c r="AL396" s="51">
        <f>IF(T396&lt;3,(60/COUNTIF(T396:T413,2)),0)</f>
        <v>15</v>
      </c>
      <c r="AM396" s="182">
        <f t="shared" si="332"/>
        <v>57.238095238095241</v>
      </c>
      <c r="AN396" s="52" t="str">
        <f t="shared" si="333"/>
        <v>Anders D</v>
      </c>
    </row>
    <row r="397" spans="1:40">
      <c r="A397" s="17"/>
      <c r="B397" s="18" t="s">
        <v>7</v>
      </c>
      <c r="C397" s="22">
        <v>3</v>
      </c>
      <c r="D397" s="42">
        <v>2</v>
      </c>
      <c r="E397" s="42">
        <v>3</v>
      </c>
      <c r="F397" s="42">
        <v>4</v>
      </c>
      <c r="G397" s="42">
        <v>3</v>
      </c>
      <c r="H397" s="42">
        <v>3</v>
      </c>
      <c r="I397" s="42">
        <v>3</v>
      </c>
      <c r="J397" s="42">
        <v>3</v>
      </c>
      <c r="K397" s="42">
        <v>2</v>
      </c>
      <c r="L397" s="42">
        <v>3</v>
      </c>
      <c r="M397" s="42">
        <v>4</v>
      </c>
      <c r="N397" s="42">
        <v>2</v>
      </c>
      <c r="O397" s="42">
        <v>2</v>
      </c>
      <c r="P397" s="42">
        <v>3</v>
      </c>
      <c r="Q397" s="42">
        <v>3</v>
      </c>
      <c r="R397" s="42">
        <v>3</v>
      </c>
      <c r="S397" s="42">
        <v>3</v>
      </c>
      <c r="T397" s="67">
        <v>3</v>
      </c>
      <c r="U397" s="53">
        <f>IF(C397&lt;3,(60/COUNTIF(C396:C413,2)),0)</f>
        <v>0</v>
      </c>
      <c r="V397" s="54">
        <f>IF(D397&lt;3,(60/COUNTIF(D396:D413,2)),0)</f>
        <v>8.5714285714285712</v>
      </c>
      <c r="W397" s="54">
        <f>IF(E397&lt;3,(60/COUNTIF(E396:E413,2)),0)</f>
        <v>0</v>
      </c>
      <c r="X397" s="54">
        <f>IF(F397&lt;4,(60/COUNTIF(F396:F413,3)),0)</f>
        <v>0</v>
      </c>
      <c r="Y397" s="54">
        <f t="shared" ref="Y397:AG397" si="335">IF(G397&lt;3,(60/COUNTIF(G396:G413,2)),0)</f>
        <v>0</v>
      </c>
      <c r="Z397" s="54">
        <f t="shared" si="335"/>
        <v>0</v>
      </c>
      <c r="AA397" s="54">
        <f t="shared" si="335"/>
        <v>0</v>
      </c>
      <c r="AB397" s="54">
        <f t="shared" si="335"/>
        <v>0</v>
      </c>
      <c r="AC397" s="54">
        <f t="shared" si="335"/>
        <v>12</v>
      </c>
      <c r="AD397" s="54">
        <f t="shared" si="335"/>
        <v>0</v>
      </c>
      <c r="AE397" s="54">
        <f t="shared" si="335"/>
        <v>0</v>
      </c>
      <c r="AF397" s="54">
        <f t="shared" si="335"/>
        <v>7.5</v>
      </c>
      <c r="AG397" s="54">
        <f t="shared" si="335"/>
        <v>6.666666666666667</v>
      </c>
      <c r="AH397" s="54">
        <f>IF(P397&lt;4,(60/COUNTIF(P396:P413,3)),0)</f>
        <v>8.5714285714285712</v>
      </c>
      <c r="AI397" s="54">
        <f>IF(Q397&lt;3,(60/COUNTIF(Q396:Q413,2)),0)</f>
        <v>0</v>
      </c>
      <c r="AJ397" s="54">
        <f>IF(R397&lt;3,(60/COUNTIF(R396:R413,2)),0)</f>
        <v>0</v>
      </c>
      <c r="AK397" s="54">
        <f>IF(S397&lt;3,(60/COUNTIF(S396:S413,2)),0)</f>
        <v>0</v>
      </c>
      <c r="AL397" s="54">
        <f>IF(T397&lt;3,(60/COUNTIF(T396:T413,2)),0)</f>
        <v>0</v>
      </c>
      <c r="AM397" s="183">
        <f t="shared" si="332"/>
        <v>43.309523809523803</v>
      </c>
      <c r="AN397" s="55" t="str">
        <f t="shared" si="333"/>
        <v>Eirik A</v>
      </c>
    </row>
    <row r="398" spans="1:40">
      <c r="A398" s="17"/>
      <c r="B398" s="18" t="s">
        <v>27</v>
      </c>
      <c r="C398" s="22">
        <v>6</v>
      </c>
      <c r="D398" s="42">
        <v>4</v>
      </c>
      <c r="E398" s="42">
        <v>4</v>
      </c>
      <c r="F398" s="42">
        <v>6</v>
      </c>
      <c r="G398" s="42">
        <v>5</v>
      </c>
      <c r="H398" s="42">
        <v>3</v>
      </c>
      <c r="I398" s="42">
        <v>7</v>
      </c>
      <c r="J398" s="42">
        <v>4</v>
      </c>
      <c r="K398" s="42">
        <v>3</v>
      </c>
      <c r="L398" s="42">
        <v>3</v>
      </c>
      <c r="M398" s="42">
        <v>4</v>
      </c>
      <c r="N398" s="42">
        <v>6</v>
      </c>
      <c r="O398" s="42">
        <v>3</v>
      </c>
      <c r="P398" s="42">
        <v>5</v>
      </c>
      <c r="Q398" s="42">
        <v>4</v>
      </c>
      <c r="R398" s="42">
        <v>5</v>
      </c>
      <c r="S398" s="42">
        <v>5</v>
      </c>
      <c r="T398" s="67">
        <v>4</v>
      </c>
      <c r="U398" s="53">
        <f>IF(C398&lt;3,(60/COUNTIF(C396:C413,2)),0)</f>
        <v>0</v>
      </c>
      <c r="V398" s="54">
        <f>IF(D398&lt;3,(60/COUNTIF(D396:D413,2)),0)</f>
        <v>0</v>
      </c>
      <c r="W398" s="54">
        <f>IF(E398&lt;3,(60/COUNTIF(E396:E413,2)),0)</f>
        <v>0</v>
      </c>
      <c r="X398" s="54">
        <f>IF(F398&lt;4,(60/COUNTIF(F396:F413,3)),0)</f>
        <v>0</v>
      </c>
      <c r="Y398" s="54">
        <f t="shared" ref="Y398:AG398" si="336">IF(G398&lt;3,(60/COUNTIF(G396:G413,2)),0)</f>
        <v>0</v>
      </c>
      <c r="Z398" s="54">
        <f t="shared" si="336"/>
        <v>0</v>
      </c>
      <c r="AA398" s="54">
        <f t="shared" si="336"/>
        <v>0</v>
      </c>
      <c r="AB398" s="54">
        <f t="shared" si="336"/>
        <v>0</v>
      </c>
      <c r="AC398" s="54">
        <f t="shared" si="336"/>
        <v>0</v>
      </c>
      <c r="AD398" s="54">
        <f t="shared" si="336"/>
        <v>0</v>
      </c>
      <c r="AE398" s="54">
        <f t="shared" si="336"/>
        <v>0</v>
      </c>
      <c r="AF398" s="54">
        <f t="shared" si="336"/>
        <v>0</v>
      </c>
      <c r="AG398" s="54">
        <f t="shared" si="336"/>
        <v>0</v>
      </c>
      <c r="AH398" s="54">
        <f>IF(P398&lt;4,(60/COUNTIF(P396:P413,3)),0)</f>
        <v>0</v>
      </c>
      <c r="AI398" s="54">
        <f>IF(Q398&lt;3,(60/COUNTIF(Q396:Q413,2)),0)</f>
        <v>0</v>
      </c>
      <c r="AJ398" s="54">
        <f>IF(R398&lt;3,(60/COUNTIF(R396:R413,2)),0)</f>
        <v>0</v>
      </c>
      <c r="AK398" s="54">
        <f>IF(S398&lt;3,(60/COUNTIF(S396:S413,2)),0)</f>
        <v>0</v>
      </c>
      <c r="AL398" s="54">
        <f>IF(T398&lt;3,(60/COUNTIF(T396:T413,2)),0)</f>
        <v>0</v>
      </c>
      <c r="AM398" s="183">
        <f t="shared" si="332"/>
        <v>0</v>
      </c>
      <c r="AN398" s="55" t="str">
        <f t="shared" si="333"/>
        <v>Emma</v>
      </c>
    </row>
    <row r="399" spans="1:40">
      <c r="A399" s="17"/>
      <c r="B399" s="18" t="s">
        <v>8</v>
      </c>
      <c r="C399" s="22">
        <v>3</v>
      </c>
      <c r="D399" s="42">
        <v>2</v>
      </c>
      <c r="E399" s="42">
        <v>4</v>
      </c>
      <c r="F399" s="42">
        <v>3</v>
      </c>
      <c r="G399" s="42">
        <v>3</v>
      </c>
      <c r="H399" s="42">
        <v>2</v>
      </c>
      <c r="I399" s="42">
        <v>4</v>
      </c>
      <c r="J399" s="42">
        <v>3</v>
      </c>
      <c r="K399" s="42">
        <v>2</v>
      </c>
      <c r="L399" s="42">
        <v>2</v>
      </c>
      <c r="M399" s="42">
        <v>4</v>
      </c>
      <c r="N399" s="42">
        <v>2</v>
      </c>
      <c r="O399" s="42">
        <v>2</v>
      </c>
      <c r="P399" s="42">
        <v>3</v>
      </c>
      <c r="Q399" s="42">
        <v>3</v>
      </c>
      <c r="R399" s="42">
        <v>3</v>
      </c>
      <c r="S399" s="42">
        <v>2</v>
      </c>
      <c r="T399" s="67">
        <v>2</v>
      </c>
      <c r="U399" s="53">
        <f>IF(C399&lt;3,(60/COUNTIF(C396:C413,2)),0)</f>
        <v>0</v>
      </c>
      <c r="V399" s="54">
        <f>IF(D399&lt;3,(60/COUNTIF(D396:D413,2)),0)</f>
        <v>8.5714285714285712</v>
      </c>
      <c r="W399" s="54">
        <f>IF(E399&lt;3,(60/COUNTIF(E396:E413,2)),0)</f>
        <v>0</v>
      </c>
      <c r="X399" s="54">
        <f>IF(F399&lt;4,(60/COUNTIF(F396:F413,3)),0)</f>
        <v>60</v>
      </c>
      <c r="Y399" s="54">
        <f t="shared" ref="Y399:AG399" si="337">IF(G399&lt;3,(60/COUNTIF(G396:G413,2)),0)</f>
        <v>0</v>
      </c>
      <c r="Z399" s="54">
        <f t="shared" si="337"/>
        <v>5.4545454545454541</v>
      </c>
      <c r="AA399" s="54">
        <f t="shared" si="337"/>
        <v>0</v>
      </c>
      <c r="AB399" s="54">
        <f t="shared" si="337"/>
        <v>0</v>
      </c>
      <c r="AC399" s="54">
        <f t="shared" si="337"/>
        <v>12</v>
      </c>
      <c r="AD399" s="54">
        <f t="shared" si="337"/>
        <v>12</v>
      </c>
      <c r="AE399" s="54">
        <f t="shared" si="337"/>
        <v>0</v>
      </c>
      <c r="AF399" s="54">
        <f t="shared" si="337"/>
        <v>7.5</v>
      </c>
      <c r="AG399" s="54">
        <f t="shared" si="337"/>
        <v>6.666666666666667</v>
      </c>
      <c r="AH399" s="54">
        <f>IF(P399&lt;4,(60/COUNTIF(P396:P413,3)),0)</f>
        <v>8.5714285714285712</v>
      </c>
      <c r="AI399" s="54">
        <f>IF(Q399&lt;3,(60/COUNTIF(Q396:Q413,2)),0)</f>
        <v>0</v>
      </c>
      <c r="AJ399" s="54">
        <f>IF(R399&lt;3,(60/COUNTIF(R396:R413,2)),0)</f>
        <v>0</v>
      </c>
      <c r="AK399" s="54">
        <f>IF(S399&lt;3,(60/COUNTIF(S396:S413,2)),0)</f>
        <v>12</v>
      </c>
      <c r="AL399" s="54">
        <f>IF(T399&lt;3,(60/COUNTIF(T396:T413,2)),0)</f>
        <v>15</v>
      </c>
      <c r="AM399" s="183">
        <f t="shared" si="332"/>
        <v>147.76406926406926</v>
      </c>
      <c r="AN399" s="55" t="str">
        <f t="shared" si="333"/>
        <v>Erik B M</v>
      </c>
    </row>
    <row r="400" spans="1:40">
      <c r="A400" s="17"/>
      <c r="B400" s="18" t="s">
        <v>44</v>
      </c>
      <c r="C400" s="22">
        <v>4</v>
      </c>
      <c r="D400" s="42">
        <v>2</v>
      </c>
      <c r="E400" s="42">
        <v>3</v>
      </c>
      <c r="F400" s="42">
        <v>5</v>
      </c>
      <c r="G400" s="42">
        <v>4</v>
      </c>
      <c r="H400" s="42">
        <v>3</v>
      </c>
      <c r="I400" s="42">
        <v>5</v>
      </c>
      <c r="J400" s="42">
        <v>3</v>
      </c>
      <c r="K400" s="42">
        <v>3</v>
      </c>
      <c r="L400" s="42">
        <v>2</v>
      </c>
      <c r="M400" s="42">
        <v>2</v>
      </c>
      <c r="N400" s="42">
        <v>2</v>
      </c>
      <c r="O400" s="42">
        <v>3</v>
      </c>
      <c r="P400" s="42">
        <v>4</v>
      </c>
      <c r="Q400" s="42">
        <v>5</v>
      </c>
      <c r="R400" s="42">
        <v>4</v>
      </c>
      <c r="S400" s="42">
        <v>3</v>
      </c>
      <c r="T400" s="67">
        <v>3</v>
      </c>
      <c r="U400" s="53">
        <f>IF(C400&lt;3,(60/COUNTIF(C396:C413,2)),0)</f>
        <v>0</v>
      </c>
      <c r="V400" s="54">
        <f>IF(D400&lt;3,(60/COUNTIF(D396:D413,2)),0)</f>
        <v>8.5714285714285712</v>
      </c>
      <c r="W400" s="54">
        <f>IF(E400&lt;3,(60/COUNTIF(E396:E413,2)),0)</f>
        <v>0</v>
      </c>
      <c r="X400" s="54">
        <f>IF(F400&lt;4,(60/COUNTIF(F396:F413,3)),0)</f>
        <v>0</v>
      </c>
      <c r="Y400" s="54">
        <f t="shared" ref="Y400:AG400" si="338">IF(G400&lt;3,(60/COUNTIF(G396:G413,2)),0)</f>
        <v>0</v>
      </c>
      <c r="Z400" s="54">
        <f t="shared" si="338"/>
        <v>0</v>
      </c>
      <c r="AA400" s="54">
        <f t="shared" si="338"/>
        <v>0</v>
      </c>
      <c r="AB400" s="54">
        <f t="shared" si="338"/>
        <v>0</v>
      </c>
      <c r="AC400" s="54">
        <f t="shared" si="338"/>
        <v>0</v>
      </c>
      <c r="AD400" s="54">
        <f t="shared" si="338"/>
        <v>12</v>
      </c>
      <c r="AE400" s="54">
        <f t="shared" si="338"/>
        <v>10</v>
      </c>
      <c r="AF400" s="54">
        <f t="shared" si="338"/>
        <v>7.5</v>
      </c>
      <c r="AG400" s="54">
        <f t="shared" si="338"/>
        <v>0</v>
      </c>
      <c r="AH400" s="54">
        <f>IF(P400&lt;4,(60/COUNTIF(P396:P413,3)),0)</f>
        <v>0</v>
      </c>
      <c r="AI400" s="54">
        <f>IF(Q400&lt;3,(60/COUNTIF(Q396:Q413,2)),0)</f>
        <v>0</v>
      </c>
      <c r="AJ400" s="54">
        <f>IF(R400&lt;3,(60/COUNTIF(R396:R413,2)),0)</f>
        <v>0</v>
      </c>
      <c r="AK400" s="54">
        <f>IF(S400&lt;3,(60/COUNTIF(S396:S413,2)),0)</f>
        <v>0</v>
      </c>
      <c r="AL400" s="54">
        <f>IF(T400&lt;3,(60/COUNTIF(T396:T413,2)),0)</f>
        <v>0</v>
      </c>
      <c r="AM400" s="183">
        <f t="shared" si="332"/>
        <v>38.071428571428569</v>
      </c>
      <c r="AN400" s="55" t="str">
        <f t="shared" si="333"/>
        <v>Fredrik J</v>
      </c>
    </row>
    <row r="401" spans="1:40">
      <c r="A401" s="17"/>
      <c r="B401" s="18" t="s">
        <v>32</v>
      </c>
      <c r="C401" s="22">
        <v>3</v>
      </c>
      <c r="D401" s="42">
        <v>3</v>
      </c>
      <c r="E401" s="42">
        <v>4</v>
      </c>
      <c r="F401" s="42">
        <v>5</v>
      </c>
      <c r="G401" s="42">
        <v>3</v>
      </c>
      <c r="H401" s="42">
        <v>2</v>
      </c>
      <c r="I401" s="42">
        <v>4</v>
      </c>
      <c r="J401" s="42">
        <v>3</v>
      </c>
      <c r="K401" s="42">
        <v>2</v>
      </c>
      <c r="L401" s="42">
        <v>3</v>
      </c>
      <c r="M401" s="42">
        <v>2</v>
      </c>
      <c r="N401" s="42">
        <v>3</v>
      </c>
      <c r="O401" s="42">
        <v>2</v>
      </c>
      <c r="P401" s="42">
        <v>4</v>
      </c>
      <c r="Q401" s="42">
        <v>3</v>
      </c>
      <c r="R401" s="42">
        <v>3</v>
      </c>
      <c r="S401" s="42">
        <v>2</v>
      </c>
      <c r="T401" s="67">
        <v>3</v>
      </c>
      <c r="U401" s="53">
        <f>IF(C401&lt;3,(60/COUNTIF(C396:C413,2)),0)</f>
        <v>0</v>
      </c>
      <c r="V401" s="54">
        <f>IF(D401&lt;3,(60/COUNTIF(D396:D413,2)),0)</f>
        <v>0</v>
      </c>
      <c r="W401" s="54">
        <f>IF(E401&lt;3,(60/COUNTIF(E396:E413,2)),0)</f>
        <v>0</v>
      </c>
      <c r="X401" s="54">
        <f>IF(F401&lt;4,(60/COUNTIF(F396:F413,3)),0)</f>
        <v>0</v>
      </c>
      <c r="Y401" s="54">
        <f t="shared" ref="Y401:AG401" si="339">IF(G401&lt;3,(60/COUNTIF(G396:G413,2)),0)</f>
        <v>0</v>
      </c>
      <c r="Z401" s="54">
        <f t="shared" si="339"/>
        <v>5.4545454545454541</v>
      </c>
      <c r="AA401" s="54">
        <f t="shared" si="339"/>
        <v>0</v>
      </c>
      <c r="AB401" s="54">
        <f t="shared" si="339"/>
        <v>0</v>
      </c>
      <c r="AC401" s="54">
        <f t="shared" si="339"/>
        <v>12</v>
      </c>
      <c r="AD401" s="54">
        <f t="shared" si="339"/>
        <v>0</v>
      </c>
      <c r="AE401" s="54">
        <f t="shared" si="339"/>
        <v>10</v>
      </c>
      <c r="AF401" s="54">
        <f t="shared" si="339"/>
        <v>0</v>
      </c>
      <c r="AG401" s="54">
        <f t="shared" si="339"/>
        <v>6.666666666666667</v>
      </c>
      <c r="AH401" s="54">
        <f>IF(P401&lt;4,(60/COUNTIF(P396:P413,3)),0)</f>
        <v>0</v>
      </c>
      <c r="AI401" s="54">
        <f>IF(Q401&lt;3,(60/COUNTIF(Q396:Q413,2)),0)</f>
        <v>0</v>
      </c>
      <c r="AJ401" s="54">
        <f>IF(R401&lt;3,(60/COUNTIF(R396:R413,2)),0)</f>
        <v>0</v>
      </c>
      <c r="AK401" s="54">
        <f>IF(S401&lt;3,(60/COUNTIF(S396:S413,2)),0)</f>
        <v>12</v>
      </c>
      <c r="AL401" s="54">
        <f>IF(T401&lt;3,(60/COUNTIF(T396:T413,2)),0)</f>
        <v>0</v>
      </c>
      <c r="AM401" s="183">
        <f t="shared" si="332"/>
        <v>46.121212121212118</v>
      </c>
      <c r="AN401" s="55" t="str">
        <f t="shared" si="333"/>
        <v>Halvor K</v>
      </c>
    </row>
    <row r="402" spans="1:40">
      <c r="A402" s="17"/>
      <c r="B402" s="18" t="s">
        <v>41</v>
      </c>
      <c r="C402" s="22">
        <v>3</v>
      </c>
      <c r="D402" s="42">
        <v>4</v>
      </c>
      <c r="E402" s="42">
        <v>4</v>
      </c>
      <c r="F402" s="42">
        <v>4</v>
      </c>
      <c r="G402" s="42">
        <v>4</v>
      </c>
      <c r="H402" s="42">
        <v>2</v>
      </c>
      <c r="I402" s="42">
        <v>3</v>
      </c>
      <c r="J402" s="42">
        <v>3</v>
      </c>
      <c r="K402" s="42">
        <v>4</v>
      </c>
      <c r="L402" s="42">
        <v>3</v>
      </c>
      <c r="M402" s="42">
        <v>2</v>
      </c>
      <c r="N402" s="42">
        <v>3</v>
      </c>
      <c r="O402" s="42">
        <v>2</v>
      </c>
      <c r="P402" s="42">
        <v>4</v>
      </c>
      <c r="Q402" s="42">
        <v>3</v>
      </c>
      <c r="R402" s="42">
        <v>2</v>
      </c>
      <c r="S402" s="42">
        <v>3</v>
      </c>
      <c r="T402" s="67">
        <v>2</v>
      </c>
      <c r="U402" s="53">
        <f>IF(C402&lt;3,(60/COUNTIF(C396:C413,2)),0)</f>
        <v>0</v>
      </c>
      <c r="V402" s="54">
        <f>IF(D402&lt;3,(60/COUNTIF(D396:D413,2)),0)</f>
        <v>0</v>
      </c>
      <c r="W402" s="54">
        <f>IF(E402&lt;3,(60/COUNTIF(E396:E413,2)),0)</f>
        <v>0</v>
      </c>
      <c r="X402" s="54">
        <f>IF(F402&lt;4,(60/COUNTIF(F396:F413,3)),0)</f>
        <v>0</v>
      </c>
      <c r="Y402" s="54">
        <f t="shared" ref="Y402:AG402" si="340">IF(G402&lt;3,(60/COUNTIF(G396:G413,2)),0)</f>
        <v>0</v>
      </c>
      <c r="Z402" s="54">
        <f t="shared" si="340"/>
        <v>5.4545454545454541</v>
      </c>
      <c r="AA402" s="54">
        <f t="shared" si="340"/>
        <v>0</v>
      </c>
      <c r="AB402" s="54">
        <f t="shared" si="340"/>
        <v>0</v>
      </c>
      <c r="AC402" s="54">
        <f t="shared" si="340"/>
        <v>0</v>
      </c>
      <c r="AD402" s="54">
        <f t="shared" si="340"/>
        <v>0</v>
      </c>
      <c r="AE402" s="54">
        <f t="shared" si="340"/>
        <v>10</v>
      </c>
      <c r="AF402" s="54">
        <f t="shared" si="340"/>
        <v>0</v>
      </c>
      <c r="AG402" s="54">
        <f t="shared" si="340"/>
        <v>6.666666666666667</v>
      </c>
      <c r="AH402" s="54">
        <f>IF(P402&lt;4,(60/COUNTIF(P396:P413,3)),0)</f>
        <v>0</v>
      </c>
      <c r="AI402" s="54">
        <f>IF(Q402&lt;3,(60/COUNTIF(Q396:Q413,2)),0)</f>
        <v>0</v>
      </c>
      <c r="AJ402" s="54">
        <f>IF(R402&lt;3,(60/COUNTIF(R396:R413,2)),0)</f>
        <v>15</v>
      </c>
      <c r="AK402" s="54">
        <f>IF(S402&lt;3,(60/COUNTIF(S396:S413,2)),0)</f>
        <v>0</v>
      </c>
      <c r="AL402" s="54">
        <f>IF(T402&lt;3,(60/COUNTIF(T396:T413,2)),0)</f>
        <v>15</v>
      </c>
      <c r="AM402" s="183">
        <f t="shared" si="332"/>
        <v>52.121212121212125</v>
      </c>
      <c r="AN402" s="55" t="str">
        <f t="shared" si="333"/>
        <v>Isak</v>
      </c>
    </row>
    <row r="403" spans="1:40">
      <c r="A403" s="17"/>
      <c r="B403" s="18" t="s">
        <v>43</v>
      </c>
      <c r="C403" s="22">
        <v>3</v>
      </c>
      <c r="D403" s="42">
        <v>3</v>
      </c>
      <c r="E403" s="42">
        <v>3</v>
      </c>
      <c r="F403" s="42">
        <v>4</v>
      </c>
      <c r="G403" s="42">
        <v>4</v>
      </c>
      <c r="H403" s="42">
        <v>3</v>
      </c>
      <c r="I403" s="42">
        <v>3</v>
      </c>
      <c r="J403" s="42">
        <v>3</v>
      </c>
      <c r="K403" s="42">
        <v>4</v>
      </c>
      <c r="L403" s="42">
        <v>4</v>
      </c>
      <c r="M403" s="42">
        <v>4</v>
      </c>
      <c r="N403" s="42">
        <v>2</v>
      </c>
      <c r="O403" s="42">
        <v>2</v>
      </c>
      <c r="P403" s="42">
        <v>3</v>
      </c>
      <c r="Q403" s="42">
        <v>3</v>
      </c>
      <c r="R403" s="42">
        <v>3</v>
      </c>
      <c r="S403" s="42">
        <v>2</v>
      </c>
      <c r="T403" s="67">
        <v>4</v>
      </c>
      <c r="U403" s="53">
        <f>IF(C403&lt;3,(60/COUNTIF(C396:C413,2)),0)</f>
        <v>0</v>
      </c>
      <c r="V403" s="54">
        <f>IF(D403&lt;3,(60/COUNTIF(D396:D413,2)),0)</f>
        <v>0</v>
      </c>
      <c r="W403" s="54">
        <f>IF(E403&lt;3,(60/COUNTIF(E396:E413,2)),0)</f>
        <v>0</v>
      </c>
      <c r="X403" s="54">
        <f>IF(F403&lt;4,(60/COUNTIF(F396:F413,3)),0)</f>
        <v>0</v>
      </c>
      <c r="Y403" s="54">
        <f t="shared" ref="Y403:AG403" si="341">IF(G403&lt;3,(60/COUNTIF(G396:G413,2)),0)</f>
        <v>0</v>
      </c>
      <c r="Z403" s="54">
        <f t="shared" si="341"/>
        <v>0</v>
      </c>
      <c r="AA403" s="54">
        <f t="shared" si="341"/>
        <v>0</v>
      </c>
      <c r="AB403" s="54">
        <f t="shared" si="341"/>
        <v>0</v>
      </c>
      <c r="AC403" s="54">
        <f t="shared" si="341"/>
        <v>0</v>
      </c>
      <c r="AD403" s="54">
        <f t="shared" si="341"/>
        <v>0</v>
      </c>
      <c r="AE403" s="54">
        <f t="shared" si="341"/>
        <v>0</v>
      </c>
      <c r="AF403" s="54">
        <f t="shared" si="341"/>
        <v>7.5</v>
      </c>
      <c r="AG403" s="54">
        <f t="shared" si="341"/>
        <v>6.666666666666667</v>
      </c>
      <c r="AH403" s="54">
        <f>IF(P403&lt;4,(60/COUNTIF(P396:P413,3)),0)</f>
        <v>8.5714285714285712</v>
      </c>
      <c r="AI403" s="54">
        <f>IF(Q403&lt;3,(60/COUNTIF(Q396:Q413,2)),0)</f>
        <v>0</v>
      </c>
      <c r="AJ403" s="54">
        <f>IF(R403&lt;3,(60/COUNTIF(R396:R413,2)),0)</f>
        <v>0</v>
      </c>
      <c r="AK403" s="54">
        <f>IF(S403&lt;3,(60/COUNTIF(S396:S413,2)),0)</f>
        <v>12</v>
      </c>
      <c r="AL403" s="54">
        <f>IF(T403&lt;3,(60/COUNTIF(T396:T413,2)),0)</f>
        <v>0</v>
      </c>
      <c r="AM403" s="183">
        <f t="shared" si="332"/>
        <v>34.738095238095241</v>
      </c>
      <c r="AN403" s="55" t="str">
        <f t="shared" si="333"/>
        <v>Joakim W</v>
      </c>
    </row>
    <row r="404" spans="1:40">
      <c r="A404" s="17"/>
      <c r="B404" s="18" t="s">
        <v>25</v>
      </c>
      <c r="C404" s="22">
        <v>4</v>
      </c>
      <c r="D404" s="42">
        <v>3</v>
      </c>
      <c r="E404" s="42">
        <v>4</v>
      </c>
      <c r="F404" s="42">
        <v>5</v>
      </c>
      <c r="G404" s="42">
        <v>3</v>
      </c>
      <c r="H404" s="42">
        <v>2</v>
      </c>
      <c r="I404" s="42">
        <v>4</v>
      </c>
      <c r="J404" s="42">
        <v>3</v>
      </c>
      <c r="K404" s="42">
        <v>3</v>
      </c>
      <c r="L404" s="42">
        <v>4</v>
      </c>
      <c r="M404" s="42">
        <v>4</v>
      </c>
      <c r="N404" s="42">
        <v>3</v>
      </c>
      <c r="O404" s="42">
        <v>2</v>
      </c>
      <c r="P404" s="42">
        <v>4</v>
      </c>
      <c r="Q404" s="42">
        <v>4</v>
      </c>
      <c r="R404" s="42">
        <v>3</v>
      </c>
      <c r="S404" s="42">
        <v>4</v>
      </c>
      <c r="T404" s="67">
        <v>3</v>
      </c>
      <c r="U404" s="53">
        <f>IF(C404&lt;3,(60/COUNTIF(C396:C413,2)),0)</f>
        <v>0</v>
      </c>
      <c r="V404" s="54">
        <f>IF(D404&lt;3,(60/COUNTIF(D396:D413,2)),0)</f>
        <v>0</v>
      </c>
      <c r="W404" s="54">
        <f>IF(E404&lt;3,(60/COUNTIF(E396:E413,2)),0)</f>
        <v>0</v>
      </c>
      <c r="X404" s="54">
        <f>IF(F404&lt;4,(60/COUNTIF(F396:F413,3)),0)</f>
        <v>0</v>
      </c>
      <c r="Y404" s="54">
        <f t="shared" ref="Y404:AG404" si="342">IF(G404&lt;3,(60/COUNTIF(G396:G413,2)),0)</f>
        <v>0</v>
      </c>
      <c r="Z404" s="54">
        <f t="shared" si="342"/>
        <v>5.4545454545454541</v>
      </c>
      <c r="AA404" s="54">
        <f t="shared" si="342"/>
        <v>0</v>
      </c>
      <c r="AB404" s="54">
        <f t="shared" si="342"/>
        <v>0</v>
      </c>
      <c r="AC404" s="54">
        <f t="shared" si="342"/>
        <v>0</v>
      </c>
      <c r="AD404" s="54">
        <f t="shared" si="342"/>
        <v>0</v>
      </c>
      <c r="AE404" s="54">
        <f t="shared" si="342"/>
        <v>0</v>
      </c>
      <c r="AF404" s="54">
        <f t="shared" si="342"/>
        <v>0</v>
      </c>
      <c r="AG404" s="54">
        <f t="shared" si="342"/>
        <v>6.666666666666667</v>
      </c>
      <c r="AH404" s="54">
        <f>IF(P404&lt;4,(60/COUNTIF(P396:P413,3)),0)</f>
        <v>0</v>
      </c>
      <c r="AI404" s="54">
        <f>IF(Q404&lt;3,(60/COUNTIF(Q396:Q413,2)),0)</f>
        <v>0</v>
      </c>
      <c r="AJ404" s="54">
        <f>IF(R404&lt;3,(60/COUNTIF(R396:R413,2)),0)</f>
        <v>0</v>
      </c>
      <c r="AK404" s="54">
        <f>IF(S404&lt;3,(60/COUNTIF(S396:S413,2)),0)</f>
        <v>0</v>
      </c>
      <c r="AL404" s="54">
        <f>IF(T404&lt;3,(60/COUNTIF(T396:T413,2)),0)</f>
        <v>0</v>
      </c>
      <c r="AM404" s="183">
        <f t="shared" si="332"/>
        <v>12.121212121212121</v>
      </c>
      <c r="AN404" s="55" t="str">
        <f t="shared" si="333"/>
        <v>Kristoffer S</v>
      </c>
    </row>
    <row r="405" spans="1:40">
      <c r="A405" s="17"/>
      <c r="B405" s="18" t="s">
        <v>40</v>
      </c>
      <c r="C405" s="22">
        <v>3</v>
      </c>
      <c r="D405" s="42">
        <v>2</v>
      </c>
      <c r="E405" s="42">
        <v>3</v>
      </c>
      <c r="F405" s="42">
        <v>4</v>
      </c>
      <c r="G405" s="42">
        <v>4</v>
      </c>
      <c r="H405" s="42">
        <v>2</v>
      </c>
      <c r="I405" s="42">
        <v>4</v>
      </c>
      <c r="J405" s="42">
        <v>2</v>
      </c>
      <c r="K405" s="42">
        <v>3</v>
      </c>
      <c r="L405" s="42">
        <v>3</v>
      </c>
      <c r="M405" s="42">
        <v>3</v>
      </c>
      <c r="N405" s="42">
        <v>2</v>
      </c>
      <c r="O405" s="42">
        <v>3</v>
      </c>
      <c r="P405" s="42">
        <v>4</v>
      </c>
      <c r="Q405" s="42">
        <v>3</v>
      </c>
      <c r="R405" s="42">
        <v>3</v>
      </c>
      <c r="S405" s="42">
        <v>3</v>
      </c>
      <c r="T405" s="67">
        <v>3</v>
      </c>
      <c r="U405" s="53">
        <f>IF(C405&lt;3,(60/COUNTIF(C396:C413,2)),0)</f>
        <v>0</v>
      </c>
      <c r="V405" s="54">
        <f>IF(D405&lt;3,(60/COUNTIF(D396:D413,2)),0)</f>
        <v>8.5714285714285712</v>
      </c>
      <c r="W405" s="54">
        <f>IF(E405&lt;3,(60/COUNTIF(E396:E413,2)),0)</f>
        <v>0</v>
      </c>
      <c r="X405" s="54">
        <f>IF(F405&lt;4,(60/COUNTIF(F396:F413,3)),0)</f>
        <v>0</v>
      </c>
      <c r="Y405" s="54">
        <f t="shared" ref="Y405:AG405" si="343">IF(G405&lt;3,(60/COUNTIF(G396:G413,2)),0)</f>
        <v>0</v>
      </c>
      <c r="Z405" s="54">
        <f t="shared" si="343"/>
        <v>5.4545454545454541</v>
      </c>
      <c r="AA405" s="54">
        <f t="shared" si="343"/>
        <v>0</v>
      </c>
      <c r="AB405" s="54">
        <f t="shared" si="343"/>
        <v>15</v>
      </c>
      <c r="AC405" s="54">
        <f t="shared" si="343"/>
        <v>0</v>
      </c>
      <c r="AD405" s="54">
        <f t="shared" si="343"/>
        <v>0</v>
      </c>
      <c r="AE405" s="54">
        <f t="shared" si="343"/>
        <v>0</v>
      </c>
      <c r="AF405" s="54">
        <f t="shared" si="343"/>
        <v>7.5</v>
      </c>
      <c r="AG405" s="54">
        <f t="shared" si="343"/>
        <v>0</v>
      </c>
      <c r="AH405" s="54">
        <f>IF(P405&lt;4,(60/COUNTIF(P396:P413,3)),0)</f>
        <v>0</v>
      </c>
      <c r="AI405" s="54">
        <f>IF(Q405&lt;3,(60/COUNTIF(Q396:Q413,2)),0)</f>
        <v>0</v>
      </c>
      <c r="AJ405" s="54">
        <f>IF(R405&lt;3,(60/COUNTIF(R396:R413,2)),0)</f>
        <v>0</v>
      </c>
      <c r="AK405" s="54">
        <f>IF(S405&lt;3,(60/COUNTIF(S396:S413,2)),0)</f>
        <v>0</v>
      </c>
      <c r="AL405" s="54">
        <f>IF(T405&lt;3,(60/COUNTIF(T396:T413,2)),0)</f>
        <v>0</v>
      </c>
      <c r="AM405" s="183">
        <f t="shared" si="332"/>
        <v>36.525974025974023</v>
      </c>
      <c r="AN405" s="55" t="str">
        <f t="shared" si="333"/>
        <v>Mats Bentzen</v>
      </c>
    </row>
    <row r="406" spans="1:40">
      <c r="A406" s="17"/>
      <c r="B406" s="18" t="s">
        <v>45</v>
      </c>
      <c r="C406" s="22">
        <v>4</v>
      </c>
      <c r="D406" s="42">
        <v>3</v>
      </c>
      <c r="E406" s="42">
        <v>4</v>
      </c>
      <c r="F406" s="42">
        <v>6</v>
      </c>
      <c r="G406" s="42">
        <v>4</v>
      </c>
      <c r="H406" s="42">
        <v>3</v>
      </c>
      <c r="I406" s="42">
        <v>5</v>
      </c>
      <c r="J406" s="42">
        <v>5</v>
      </c>
      <c r="K406" s="42">
        <v>4</v>
      </c>
      <c r="L406" s="42">
        <v>6</v>
      </c>
      <c r="M406" s="42">
        <v>5</v>
      </c>
      <c r="N406" s="42">
        <v>3</v>
      </c>
      <c r="O406" s="42">
        <v>3</v>
      </c>
      <c r="P406" s="42">
        <v>6</v>
      </c>
      <c r="Q406" s="42">
        <v>6</v>
      </c>
      <c r="R406" s="42">
        <v>4</v>
      </c>
      <c r="S406" s="42">
        <v>5</v>
      </c>
      <c r="T406" s="67">
        <v>4</v>
      </c>
      <c r="U406" s="53">
        <f>IF(C406&lt;3,(60/COUNTIF(C396:C413,2)),0)</f>
        <v>0</v>
      </c>
      <c r="V406" s="54">
        <f>IF(D406&lt;3,(60/COUNTIF(D396:D413,2)),0)</f>
        <v>0</v>
      </c>
      <c r="W406" s="54">
        <f>IF(E406&lt;3,(60/COUNTIF(E396:E413,2)),0)</f>
        <v>0</v>
      </c>
      <c r="X406" s="54">
        <f>IF(F406&lt;4,(60/COUNTIF(F396:F413,3)),0)</f>
        <v>0</v>
      </c>
      <c r="Y406" s="54">
        <f t="shared" ref="Y406:AG406" si="344">IF(G406&lt;3,(60/COUNTIF(G396:G413,2)),0)</f>
        <v>0</v>
      </c>
      <c r="Z406" s="54">
        <f t="shared" si="344"/>
        <v>0</v>
      </c>
      <c r="AA406" s="54">
        <f t="shared" si="344"/>
        <v>0</v>
      </c>
      <c r="AB406" s="54">
        <f t="shared" si="344"/>
        <v>0</v>
      </c>
      <c r="AC406" s="54">
        <f t="shared" si="344"/>
        <v>0</v>
      </c>
      <c r="AD406" s="54">
        <f t="shared" si="344"/>
        <v>0</v>
      </c>
      <c r="AE406" s="54">
        <f t="shared" si="344"/>
        <v>0</v>
      </c>
      <c r="AF406" s="54">
        <f t="shared" si="344"/>
        <v>0</v>
      </c>
      <c r="AG406" s="54">
        <f t="shared" si="344"/>
        <v>0</v>
      </c>
      <c r="AH406" s="54">
        <f>IF(P406&lt;4,(60/COUNTIF(P396:P413,3)),0)</f>
        <v>0</v>
      </c>
      <c r="AI406" s="54">
        <f>IF(Q406&lt;3,(60/COUNTIF(Q396:Q413,2)),0)</f>
        <v>0</v>
      </c>
      <c r="AJ406" s="54">
        <f>IF(R406&lt;3,(60/COUNTIF(R396:R413,2)),0)</f>
        <v>0</v>
      </c>
      <c r="AK406" s="54">
        <f>IF(S406&lt;3,(60/COUNTIF(S396:S413,2)),0)</f>
        <v>0</v>
      </c>
      <c r="AL406" s="54">
        <f>IF(T406&lt;3,(60/COUNTIF(T396:T413,2)),0)</f>
        <v>0</v>
      </c>
      <c r="AM406" s="183">
        <f t="shared" si="332"/>
        <v>0</v>
      </c>
      <c r="AN406" s="55" t="str">
        <f t="shared" si="333"/>
        <v>Morten H</v>
      </c>
    </row>
    <row r="407" spans="1:40">
      <c r="A407" s="17"/>
      <c r="B407" s="18" t="s">
        <v>42</v>
      </c>
      <c r="C407" s="22">
        <v>4</v>
      </c>
      <c r="D407" s="42">
        <v>3</v>
      </c>
      <c r="E407" s="42">
        <v>3</v>
      </c>
      <c r="F407" s="42">
        <v>5</v>
      </c>
      <c r="G407" s="42">
        <v>3</v>
      </c>
      <c r="H407" s="42">
        <v>2</v>
      </c>
      <c r="I407" s="42">
        <v>3</v>
      </c>
      <c r="J407" s="42">
        <v>2</v>
      </c>
      <c r="K407" s="42">
        <v>3</v>
      </c>
      <c r="L407" s="42">
        <v>3</v>
      </c>
      <c r="M407" s="42">
        <v>3</v>
      </c>
      <c r="N407" s="42">
        <v>2</v>
      </c>
      <c r="O407" s="42">
        <v>3</v>
      </c>
      <c r="P407" s="42">
        <v>4</v>
      </c>
      <c r="Q407" s="42">
        <v>4</v>
      </c>
      <c r="R407" s="42">
        <v>3</v>
      </c>
      <c r="S407" s="42">
        <v>3</v>
      </c>
      <c r="T407" s="67">
        <v>4</v>
      </c>
      <c r="U407" s="53">
        <f>IF(C407&lt;3,(60/COUNTIF(C396:C413,2)),0)</f>
        <v>0</v>
      </c>
      <c r="V407" s="54">
        <f>IF(D407&lt;3,(60/COUNTIF(D396:D413,2)),0)</f>
        <v>0</v>
      </c>
      <c r="W407" s="54">
        <f>IF(E407&lt;3,(60/COUNTIF(E396:E413,2)),0)</f>
        <v>0</v>
      </c>
      <c r="X407" s="54">
        <f>IF(F407&lt;4,(60/COUNTIF(F396:F413,3)),0)</f>
        <v>0</v>
      </c>
      <c r="Y407" s="54">
        <f t="shared" ref="Y407:AG407" si="345">IF(G407&lt;3,(60/COUNTIF(G396:G413,2)),0)</f>
        <v>0</v>
      </c>
      <c r="Z407" s="54">
        <f t="shared" si="345"/>
        <v>5.4545454545454541</v>
      </c>
      <c r="AA407" s="54">
        <f t="shared" si="345"/>
        <v>0</v>
      </c>
      <c r="AB407" s="54">
        <f t="shared" si="345"/>
        <v>15</v>
      </c>
      <c r="AC407" s="54">
        <f t="shared" si="345"/>
        <v>0</v>
      </c>
      <c r="AD407" s="54">
        <f t="shared" si="345"/>
        <v>0</v>
      </c>
      <c r="AE407" s="54">
        <f t="shared" si="345"/>
        <v>0</v>
      </c>
      <c r="AF407" s="54">
        <f t="shared" si="345"/>
        <v>7.5</v>
      </c>
      <c r="AG407" s="54">
        <f t="shared" si="345"/>
        <v>0</v>
      </c>
      <c r="AH407" s="54">
        <f>IF(P407&lt;4,(60/COUNTIF(P396:P413,3)),0)</f>
        <v>0</v>
      </c>
      <c r="AI407" s="54">
        <f>IF(Q407&lt;3,(60/COUNTIF(Q396:Q413,2)),0)</f>
        <v>0</v>
      </c>
      <c r="AJ407" s="54">
        <f>IF(R407&lt;3,(60/COUNTIF(R396:R413,2)),0)</f>
        <v>0</v>
      </c>
      <c r="AK407" s="54">
        <f>IF(S407&lt;3,(60/COUNTIF(S396:S413,2)),0)</f>
        <v>0</v>
      </c>
      <c r="AL407" s="54">
        <f>IF(T407&lt;3,(60/COUNTIF(T396:T413,2)),0)</f>
        <v>0</v>
      </c>
      <c r="AM407" s="183">
        <f t="shared" si="332"/>
        <v>27.954545454545453</v>
      </c>
      <c r="AN407" s="55" t="str">
        <f t="shared" si="333"/>
        <v>Peder A</v>
      </c>
    </row>
    <row r="408" spans="1:40">
      <c r="A408" s="17"/>
      <c r="B408" s="18" t="s">
        <v>14</v>
      </c>
      <c r="C408" s="22">
        <v>5</v>
      </c>
      <c r="D408" s="42">
        <v>3</v>
      </c>
      <c r="E408" s="42">
        <v>3</v>
      </c>
      <c r="F408" s="42">
        <v>5</v>
      </c>
      <c r="G408" s="42">
        <v>3</v>
      </c>
      <c r="H408" s="42">
        <v>2</v>
      </c>
      <c r="I408" s="42">
        <v>4</v>
      </c>
      <c r="J408" s="42">
        <v>3</v>
      </c>
      <c r="K408" s="42">
        <v>3</v>
      </c>
      <c r="L408" s="42">
        <v>2</v>
      </c>
      <c r="M408" s="42">
        <v>4</v>
      </c>
      <c r="N408" s="42">
        <v>2</v>
      </c>
      <c r="O408" s="42">
        <v>3</v>
      </c>
      <c r="P408" s="42">
        <v>3</v>
      </c>
      <c r="Q408" s="42">
        <v>3</v>
      </c>
      <c r="R408" s="42">
        <v>3</v>
      </c>
      <c r="S408" s="42">
        <v>3</v>
      </c>
      <c r="T408" s="67">
        <v>3</v>
      </c>
      <c r="U408" s="53">
        <f>IF(C408&lt;3,(60/COUNTIF(C396:C413,2)),0)</f>
        <v>0</v>
      </c>
      <c r="V408" s="54">
        <f>IF(D408&lt;3,(60/COUNTIF(D396:D413,2)),0)</f>
        <v>0</v>
      </c>
      <c r="W408" s="54">
        <f>IF(E408&lt;3,(60/COUNTIF(E396:E413,2)),0)</f>
        <v>0</v>
      </c>
      <c r="X408" s="54">
        <f>IF(F408&lt;4,(60/COUNTIF(F396:F413,3)),0)</f>
        <v>0</v>
      </c>
      <c r="Y408" s="54">
        <f t="shared" ref="Y408:AG408" si="346">IF(G408&lt;3,(60/COUNTIF(G396:G413,2)),0)</f>
        <v>0</v>
      </c>
      <c r="Z408" s="54">
        <f t="shared" si="346"/>
        <v>5.4545454545454541</v>
      </c>
      <c r="AA408" s="54">
        <f t="shared" si="346"/>
        <v>0</v>
      </c>
      <c r="AB408" s="54">
        <f t="shared" si="346"/>
        <v>0</v>
      </c>
      <c r="AC408" s="54">
        <f t="shared" si="346"/>
        <v>0</v>
      </c>
      <c r="AD408" s="54">
        <f t="shared" si="346"/>
        <v>12</v>
      </c>
      <c r="AE408" s="54">
        <f t="shared" si="346"/>
        <v>0</v>
      </c>
      <c r="AF408" s="54">
        <f t="shared" si="346"/>
        <v>7.5</v>
      </c>
      <c r="AG408" s="54">
        <f t="shared" si="346"/>
        <v>0</v>
      </c>
      <c r="AH408" s="54">
        <f>IF(P408&lt;4,(60/COUNTIF(P396:P413,3)),0)</f>
        <v>8.5714285714285712</v>
      </c>
      <c r="AI408" s="54">
        <f>IF(Q408&lt;3,(60/COUNTIF(Q396:Q413,2)),0)</f>
        <v>0</v>
      </c>
      <c r="AJ408" s="54">
        <f>IF(R408&lt;3,(60/COUNTIF(R396:R413,2)),0)</f>
        <v>0</v>
      </c>
      <c r="AK408" s="54">
        <f>IF(S408&lt;3,(60/COUNTIF(S396:S413,2)),0)</f>
        <v>0</v>
      </c>
      <c r="AL408" s="54">
        <f>IF(T408&lt;3,(60/COUNTIF(T396:T413,2)),0)</f>
        <v>0</v>
      </c>
      <c r="AM408" s="183">
        <f t="shared" si="332"/>
        <v>33.525974025974023</v>
      </c>
      <c r="AN408" s="55" t="str">
        <f t="shared" si="333"/>
        <v>Per Marius</v>
      </c>
    </row>
    <row r="409" spans="1:40">
      <c r="A409" s="17"/>
      <c r="B409" s="18" t="s">
        <v>4</v>
      </c>
      <c r="C409" s="22">
        <v>4</v>
      </c>
      <c r="D409" s="42">
        <v>2</v>
      </c>
      <c r="E409" s="42">
        <v>4</v>
      </c>
      <c r="F409" s="42">
        <v>4</v>
      </c>
      <c r="G409" s="42">
        <v>3</v>
      </c>
      <c r="H409" s="42">
        <v>2</v>
      </c>
      <c r="I409" s="42">
        <v>5</v>
      </c>
      <c r="J409" s="42">
        <v>2</v>
      </c>
      <c r="K409" s="42">
        <v>2</v>
      </c>
      <c r="L409" s="42">
        <v>2</v>
      </c>
      <c r="M409" s="42">
        <v>3</v>
      </c>
      <c r="N409" s="42">
        <v>2</v>
      </c>
      <c r="O409" s="42">
        <v>3</v>
      </c>
      <c r="P409" s="42">
        <v>4</v>
      </c>
      <c r="Q409" s="42">
        <v>3</v>
      </c>
      <c r="R409" s="42">
        <v>3</v>
      </c>
      <c r="S409" s="42">
        <v>2</v>
      </c>
      <c r="T409" s="67">
        <v>2</v>
      </c>
      <c r="U409" s="53">
        <f>IF(C409&lt;3,(60/COUNTIF(C396:C413,2)),0)</f>
        <v>0</v>
      </c>
      <c r="V409" s="54">
        <f>IF(D409&lt;3,(60/COUNTIF(D396:D413,2)),0)</f>
        <v>8.5714285714285712</v>
      </c>
      <c r="W409" s="54">
        <f>IF(E409&lt;3,(60/COUNTIF(E396:E413,2)),0)</f>
        <v>0</v>
      </c>
      <c r="X409" s="54">
        <f>IF(F409&lt;4,(60/COUNTIF(F396:F413,3)),0)</f>
        <v>0</v>
      </c>
      <c r="Y409" s="54">
        <f t="shared" ref="Y409:AG409" si="347">IF(G409&lt;3,(60/COUNTIF(G396:G413,2)),0)</f>
        <v>0</v>
      </c>
      <c r="Z409" s="54">
        <f t="shared" si="347"/>
        <v>5.4545454545454541</v>
      </c>
      <c r="AA409" s="54">
        <f t="shared" si="347"/>
        <v>0</v>
      </c>
      <c r="AB409" s="54">
        <f t="shared" si="347"/>
        <v>15</v>
      </c>
      <c r="AC409" s="54">
        <f t="shared" si="347"/>
        <v>12</v>
      </c>
      <c r="AD409" s="54">
        <f t="shared" si="347"/>
        <v>12</v>
      </c>
      <c r="AE409" s="54">
        <f t="shared" si="347"/>
        <v>0</v>
      </c>
      <c r="AF409" s="54">
        <f t="shared" si="347"/>
        <v>7.5</v>
      </c>
      <c r="AG409" s="54">
        <f t="shared" si="347"/>
        <v>0</v>
      </c>
      <c r="AH409" s="54">
        <f>IF(P409&lt;4,(60/COUNTIF(P396:P413,3)),0)</f>
        <v>0</v>
      </c>
      <c r="AI409" s="54">
        <f>IF(Q409&lt;3,(60/COUNTIF(Q396:Q413,2)),0)</f>
        <v>0</v>
      </c>
      <c r="AJ409" s="54">
        <f>IF(R409&lt;3,(60/COUNTIF(R396:R413,2)),0)</f>
        <v>0</v>
      </c>
      <c r="AK409" s="54">
        <f>IF(S409&lt;3,(60/COUNTIF(S396:S413,2)),0)</f>
        <v>12</v>
      </c>
      <c r="AL409" s="54">
        <f>IF(T409&lt;3,(60/COUNTIF(T396:T413,2)),0)</f>
        <v>15</v>
      </c>
      <c r="AM409" s="183">
        <f t="shared" si="332"/>
        <v>87.525974025974023</v>
      </c>
      <c r="AN409" s="55" t="str">
        <f t="shared" si="333"/>
        <v>Stian W</v>
      </c>
    </row>
    <row r="410" spans="1:40">
      <c r="A410" s="17"/>
      <c r="B410" s="18" t="s">
        <v>58</v>
      </c>
      <c r="C410" s="22">
        <v>3</v>
      </c>
      <c r="D410" s="42">
        <v>2</v>
      </c>
      <c r="E410" s="42">
        <v>3</v>
      </c>
      <c r="F410" s="42">
        <v>5</v>
      </c>
      <c r="G410" s="42">
        <v>3</v>
      </c>
      <c r="H410" s="42">
        <v>2</v>
      </c>
      <c r="I410" s="42">
        <v>3</v>
      </c>
      <c r="J410" s="42">
        <v>3</v>
      </c>
      <c r="K410" s="42">
        <v>3</v>
      </c>
      <c r="L410" s="42">
        <v>3</v>
      </c>
      <c r="M410" s="42">
        <v>2</v>
      </c>
      <c r="N410" s="42">
        <v>3</v>
      </c>
      <c r="O410" s="42">
        <v>2</v>
      </c>
      <c r="P410" s="42">
        <v>4</v>
      </c>
      <c r="Q410" s="42">
        <v>3</v>
      </c>
      <c r="R410" s="42">
        <v>2</v>
      </c>
      <c r="S410" s="42">
        <v>3</v>
      </c>
      <c r="T410" s="67">
        <v>3</v>
      </c>
      <c r="U410" s="53">
        <f>IF(C410&lt;3,(60/COUNTIF(C396:C413,2)),0)</f>
        <v>0</v>
      </c>
      <c r="V410" s="54">
        <f>IF(D410&lt;3,(60/COUNTIF(D396:D413,2)),0)</f>
        <v>8.5714285714285712</v>
      </c>
      <c r="W410" s="54">
        <f>IF(E410&lt;3,(60/COUNTIF(E396:E413,2)),0)</f>
        <v>0</v>
      </c>
      <c r="X410" s="54">
        <f>IF(F410&lt;4,(60/COUNTIF(F396:F413,3)),0)</f>
        <v>0</v>
      </c>
      <c r="Y410" s="54">
        <f t="shared" ref="Y410:AG410" si="348">IF(G410&lt;3,(60/COUNTIF(G396:G413,2)),0)</f>
        <v>0</v>
      </c>
      <c r="Z410" s="54">
        <f t="shared" si="348"/>
        <v>5.4545454545454541</v>
      </c>
      <c r="AA410" s="54">
        <f t="shared" si="348"/>
        <v>0</v>
      </c>
      <c r="AB410" s="54">
        <f t="shared" si="348"/>
        <v>0</v>
      </c>
      <c r="AC410" s="54">
        <f t="shared" si="348"/>
        <v>0</v>
      </c>
      <c r="AD410" s="54">
        <f t="shared" si="348"/>
        <v>0</v>
      </c>
      <c r="AE410" s="54">
        <f t="shared" si="348"/>
        <v>10</v>
      </c>
      <c r="AF410" s="54">
        <f t="shared" si="348"/>
        <v>0</v>
      </c>
      <c r="AG410" s="54">
        <f t="shared" si="348"/>
        <v>6.666666666666667</v>
      </c>
      <c r="AH410" s="54">
        <f>IF(P410&lt;4,(60/COUNTIF(P396:P413,3)),0)</f>
        <v>0</v>
      </c>
      <c r="AI410" s="54">
        <f>IF(Q410&lt;3,(60/COUNTIF(Q396:Q413,2)),0)</f>
        <v>0</v>
      </c>
      <c r="AJ410" s="54">
        <f>IF(R410&lt;3,(60/COUNTIF(R396:R413,2)),0)</f>
        <v>15</v>
      </c>
      <c r="AK410" s="54">
        <f>IF(S410&lt;3,(60/COUNTIF(S396:S413,2)),0)</f>
        <v>0</v>
      </c>
      <c r="AL410" s="54">
        <f>IF(T410&lt;3,(60/COUNTIF(T396:T413,2)),0)</f>
        <v>0</v>
      </c>
      <c r="AM410" s="183">
        <f t="shared" si="332"/>
        <v>45.692640692640694</v>
      </c>
      <c r="AN410" s="55" t="str">
        <f t="shared" si="333"/>
        <v>Thomas D</v>
      </c>
    </row>
    <row r="411" spans="1:40">
      <c r="A411" s="17"/>
      <c r="B411" s="18" t="s">
        <v>89</v>
      </c>
      <c r="C411" s="22">
        <v>3</v>
      </c>
      <c r="D411" s="42">
        <v>3</v>
      </c>
      <c r="E411" s="42">
        <v>4</v>
      </c>
      <c r="F411" s="42">
        <v>4</v>
      </c>
      <c r="G411" s="42">
        <v>4</v>
      </c>
      <c r="H411" s="42">
        <v>3</v>
      </c>
      <c r="I411" s="42">
        <v>4</v>
      </c>
      <c r="J411" s="42">
        <v>3</v>
      </c>
      <c r="K411" s="42">
        <v>3</v>
      </c>
      <c r="L411" s="42">
        <v>3</v>
      </c>
      <c r="M411" s="42">
        <v>3</v>
      </c>
      <c r="N411" s="42">
        <v>3</v>
      </c>
      <c r="O411" s="42">
        <v>2</v>
      </c>
      <c r="P411" s="42">
        <v>4</v>
      </c>
      <c r="Q411" s="42">
        <v>3</v>
      </c>
      <c r="R411" s="42">
        <v>2</v>
      </c>
      <c r="S411" s="42">
        <v>4</v>
      </c>
      <c r="T411" s="67">
        <v>3</v>
      </c>
      <c r="U411" s="53">
        <f>IF(C411&lt;3,(60/COUNTIF(C396:C413,2)),0)</f>
        <v>0</v>
      </c>
      <c r="V411" s="54">
        <f>IF(D411&lt;3,(60/COUNTIF(D396:D413,2)),0)</f>
        <v>0</v>
      </c>
      <c r="W411" s="54">
        <f>IF(E411&lt;3,(60/COUNTIF(E396:E413,2)),0)</f>
        <v>0</v>
      </c>
      <c r="X411" s="54">
        <f>IF(F411&lt;4,(60/COUNTIF(F396:F413,3)),0)</f>
        <v>0</v>
      </c>
      <c r="Y411" s="54">
        <f t="shared" ref="Y411:AG411" si="349">IF(G411&lt;3,(60/COUNTIF(G396:G413,2)),0)</f>
        <v>0</v>
      </c>
      <c r="Z411" s="54">
        <f t="shared" si="349"/>
        <v>0</v>
      </c>
      <c r="AA411" s="54">
        <f t="shared" si="349"/>
        <v>0</v>
      </c>
      <c r="AB411" s="54">
        <f t="shared" si="349"/>
        <v>0</v>
      </c>
      <c r="AC411" s="54">
        <f t="shared" si="349"/>
        <v>0</v>
      </c>
      <c r="AD411" s="54">
        <f t="shared" si="349"/>
        <v>0</v>
      </c>
      <c r="AE411" s="54">
        <f t="shared" si="349"/>
        <v>0</v>
      </c>
      <c r="AF411" s="54">
        <f t="shared" si="349"/>
        <v>0</v>
      </c>
      <c r="AG411" s="54">
        <f t="shared" si="349"/>
        <v>6.666666666666667</v>
      </c>
      <c r="AH411" s="54">
        <f>IF(P411&lt;4,(60/COUNTIF(P396:P413,3)),0)</f>
        <v>0</v>
      </c>
      <c r="AI411" s="54">
        <f>IF(Q411&lt;3,(60/COUNTIF(Q396:Q413,2)),0)</f>
        <v>0</v>
      </c>
      <c r="AJ411" s="54">
        <f>IF(R411&lt;3,(60/COUNTIF(R396:R413,2)),0)</f>
        <v>15</v>
      </c>
      <c r="AK411" s="54">
        <f>IF(S411&lt;3,(60/COUNTIF(S396:S413,2)),0)</f>
        <v>0</v>
      </c>
      <c r="AL411" s="54">
        <f>IF(T411&lt;3,(60/COUNTIF(T396:T413,2)),0)</f>
        <v>0</v>
      </c>
      <c r="AM411" s="183">
        <f t="shared" si="332"/>
        <v>21.666666666666668</v>
      </c>
      <c r="AN411" s="55" t="str">
        <f t="shared" si="333"/>
        <v>Thor Johansen</v>
      </c>
    </row>
    <row r="412" spans="1:40">
      <c r="A412" s="17"/>
      <c r="B412" s="18" t="s">
        <v>35</v>
      </c>
      <c r="C412" s="22">
        <v>3</v>
      </c>
      <c r="D412" s="42">
        <v>2</v>
      </c>
      <c r="E412" s="42">
        <v>4</v>
      </c>
      <c r="F412" s="42">
        <v>5</v>
      </c>
      <c r="G412" s="42">
        <v>3</v>
      </c>
      <c r="H412" s="42">
        <v>2</v>
      </c>
      <c r="I412" s="42">
        <v>7</v>
      </c>
      <c r="J412" s="42">
        <v>3</v>
      </c>
      <c r="K412" s="42">
        <v>3</v>
      </c>
      <c r="L412" s="42">
        <v>3</v>
      </c>
      <c r="M412" s="42">
        <v>2</v>
      </c>
      <c r="N412" s="42">
        <v>3</v>
      </c>
      <c r="O412" s="42">
        <v>3</v>
      </c>
      <c r="P412" s="42">
        <v>3</v>
      </c>
      <c r="Q412" s="42">
        <v>2</v>
      </c>
      <c r="R412" s="42">
        <v>3</v>
      </c>
      <c r="S412" s="42">
        <v>4</v>
      </c>
      <c r="T412" s="67">
        <v>3</v>
      </c>
      <c r="U412" s="53">
        <f>IF(C412&lt;3,(60/COUNTIF(C396:C413,2)),0)</f>
        <v>0</v>
      </c>
      <c r="V412" s="54">
        <f>IF(D412&lt;3,(60/COUNTIF(D396:D413,2)),0)</f>
        <v>8.5714285714285712</v>
      </c>
      <c r="W412" s="54">
        <f>IF(E412&lt;3,(60/COUNTIF(E396:E413,2)),0)</f>
        <v>0</v>
      </c>
      <c r="X412" s="54">
        <f>IF(F412&lt;4,(60/COUNTIF(F396:F413,3)),0)</f>
        <v>0</v>
      </c>
      <c r="Y412" s="54">
        <f t="shared" ref="Y412:AG412" si="350">IF(G412&lt;3,(60/COUNTIF(G396:G413,2)),0)</f>
        <v>0</v>
      </c>
      <c r="Z412" s="54">
        <f t="shared" si="350"/>
        <v>5.4545454545454541</v>
      </c>
      <c r="AA412" s="54">
        <f t="shared" si="350"/>
        <v>0</v>
      </c>
      <c r="AB412" s="54">
        <f t="shared" si="350"/>
        <v>0</v>
      </c>
      <c r="AC412" s="54">
        <f t="shared" si="350"/>
        <v>0</v>
      </c>
      <c r="AD412" s="54">
        <f t="shared" si="350"/>
        <v>0</v>
      </c>
      <c r="AE412" s="54">
        <f t="shared" si="350"/>
        <v>10</v>
      </c>
      <c r="AF412" s="54">
        <f t="shared" si="350"/>
        <v>0</v>
      </c>
      <c r="AG412" s="54">
        <f t="shared" si="350"/>
        <v>0</v>
      </c>
      <c r="AH412" s="54">
        <f>IF(P412&lt;4,(60/COUNTIF(P396:P413,3)),0)</f>
        <v>8.5714285714285712</v>
      </c>
      <c r="AI412" s="54">
        <f>IF(Q412&lt;3,(60/COUNTIF(Q396:Q413,2)),0)</f>
        <v>60</v>
      </c>
      <c r="AJ412" s="54">
        <f>IF(R412&lt;3,(60/COUNTIF(R396:R413,2)),0)</f>
        <v>0</v>
      </c>
      <c r="AK412" s="54">
        <f>IF(S412&lt;3,(60/COUNTIF(S396:S413,2)),0)</f>
        <v>0</v>
      </c>
      <c r="AL412" s="54">
        <f>IF(T412&lt;3,(60/COUNTIF(T396:T413,2)),0)</f>
        <v>0</v>
      </c>
      <c r="AM412" s="183">
        <f t="shared" si="332"/>
        <v>92.597402597402606</v>
      </c>
      <c r="AN412" s="55" t="str">
        <f t="shared" si="333"/>
        <v>Torleiv G</v>
      </c>
    </row>
    <row r="413" spans="1:40">
      <c r="A413" s="17"/>
      <c r="B413" s="18" t="s">
        <v>22</v>
      </c>
      <c r="C413" s="22">
        <v>3</v>
      </c>
      <c r="D413" s="42">
        <v>3</v>
      </c>
      <c r="E413" s="42">
        <v>4</v>
      </c>
      <c r="F413" s="42">
        <v>5</v>
      </c>
      <c r="G413" s="42">
        <v>3</v>
      </c>
      <c r="H413" s="42">
        <v>2</v>
      </c>
      <c r="I413" s="42">
        <v>5</v>
      </c>
      <c r="J413" s="42">
        <v>2</v>
      </c>
      <c r="K413" s="42">
        <v>4</v>
      </c>
      <c r="L413" s="42">
        <v>2</v>
      </c>
      <c r="M413" s="42">
        <v>2</v>
      </c>
      <c r="N413" s="42">
        <v>3</v>
      </c>
      <c r="O413" s="42">
        <v>3</v>
      </c>
      <c r="P413" s="42">
        <v>3</v>
      </c>
      <c r="Q413" s="42">
        <v>3</v>
      </c>
      <c r="R413" s="42">
        <v>3</v>
      </c>
      <c r="S413" s="42">
        <v>2</v>
      </c>
      <c r="T413" s="67">
        <v>3</v>
      </c>
      <c r="U413" s="56">
        <f>IF(C413&lt;3,(60/COUNTIF(C396:C413,2)),0)</f>
        <v>0</v>
      </c>
      <c r="V413" s="57">
        <f>IF(D413&lt;3,(60/COUNTIF(D396:D413,2)),0)</f>
        <v>0</v>
      </c>
      <c r="W413" s="57">
        <f>IF(E413&lt;3,(60/COUNTIF(E396:E413,2)),0)</f>
        <v>0</v>
      </c>
      <c r="X413" s="57">
        <f>IF(F413&lt;4,(60/COUNTIF(F396:F413,3)),0)</f>
        <v>0</v>
      </c>
      <c r="Y413" s="57">
        <f t="shared" ref="Y413:AG413" si="351">IF(G413&lt;3,(60/COUNTIF(G396:G413,2)),0)</f>
        <v>0</v>
      </c>
      <c r="Z413" s="57">
        <f t="shared" si="351"/>
        <v>5.4545454545454541</v>
      </c>
      <c r="AA413" s="57">
        <f t="shared" si="351"/>
        <v>0</v>
      </c>
      <c r="AB413" s="57">
        <f t="shared" si="351"/>
        <v>15</v>
      </c>
      <c r="AC413" s="57">
        <f t="shared" si="351"/>
        <v>0</v>
      </c>
      <c r="AD413" s="57">
        <f t="shared" si="351"/>
        <v>12</v>
      </c>
      <c r="AE413" s="57">
        <f t="shared" si="351"/>
        <v>10</v>
      </c>
      <c r="AF413" s="57">
        <f t="shared" si="351"/>
        <v>0</v>
      </c>
      <c r="AG413" s="57">
        <f t="shared" si="351"/>
        <v>0</v>
      </c>
      <c r="AH413" s="57">
        <f>IF(P413&lt;4,(60/COUNTIF(P396:P413,3)),0)</f>
        <v>8.5714285714285712</v>
      </c>
      <c r="AI413" s="57">
        <f>IF(Q413&lt;3,(60/COUNTIF(Q396:Q413,2)),0)</f>
        <v>0</v>
      </c>
      <c r="AJ413" s="57">
        <f>IF(R413&lt;3,(60/COUNTIF(R396:R413,2)),0)</f>
        <v>0</v>
      </c>
      <c r="AK413" s="57">
        <f>IF(S413&lt;3,(60/COUNTIF(S396:S413,2)),0)</f>
        <v>12</v>
      </c>
      <c r="AL413" s="57">
        <f>IF(T413&lt;3,(60/COUNTIF(T396:T413,2)),0)</f>
        <v>0</v>
      </c>
      <c r="AM413" s="184">
        <f t="shared" si="332"/>
        <v>63.025974025974023</v>
      </c>
      <c r="AN413" s="58" t="str">
        <f t="shared" si="333"/>
        <v>Vegar L</v>
      </c>
    </row>
    <row r="414" spans="1:40">
      <c r="A414" s="39">
        <v>40058</v>
      </c>
      <c r="B414" s="15" t="s">
        <v>37</v>
      </c>
      <c r="C414" s="20">
        <v>5</v>
      </c>
      <c r="D414" s="41">
        <v>3</v>
      </c>
      <c r="E414" s="41">
        <v>5</v>
      </c>
      <c r="F414" s="41">
        <v>5</v>
      </c>
      <c r="G414" s="41">
        <v>3</v>
      </c>
      <c r="H414" s="41">
        <v>3</v>
      </c>
      <c r="I414" s="41">
        <v>3</v>
      </c>
      <c r="J414" s="41">
        <v>3</v>
      </c>
      <c r="K414" s="41">
        <v>4</v>
      </c>
      <c r="L414" s="41">
        <v>3</v>
      </c>
      <c r="M414" s="41">
        <v>4</v>
      </c>
      <c r="N414" s="41">
        <v>3</v>
      </c>
      <c r="O414" s="41">
        <v>3</v>
      </c>
      <c r="P414" s="41">
        <v>3</v>
      </c>
      <c r="Q414" s="41">
        <v>5</v>
      </c>
      <c r="R414" s="41">
        <v>3</v>
      </c>
      <c r="S414" s="41">
        <v>2</v>
      </c>
      <c r="T414" s="66">
        <v>4</v>
      </c>
      <c r="U414" s="50">
        <f>IF(C414&lt;3,(60/COUNTIF(C414:C438,2)),0)</f>
        <v>0</v>
      </c>
      <c r="V414" s="51">
        <f>IF(D414&lt;3,(60/COUNTIF(D414:D438,2)),0)</f>
        <v>0</v>
      </c>
      <c r="W414" s="51">
        <f>IF(E414&lt;3,(60/COUNTIF(E414:E438,2)),0)</f>
        <v>0</v>
      </c>
      <c r="X414" s="51">
        <f>IF(F414&lt;4,(60/COUNTIF(F414:F438,3)),0)</f>
        <v>0</v>
      </c>
      <c r="Y414" s="51">
        <f t="shared" ref="Y414:AG414" si="352">IF(G414&lt;3,(60/COUNTIF(G414:G438,2)),0)</f>
        <v>0</v>
      </c>
      <c r="Z414" s="51">
        <f t="shared" si="352"/>
        <v>0</v>
      </c>
      <c r="AA414" s="51">
        <f t="shared" si="352"/>
        <v>0</v>
      </c>
      <c r="AB414" s="51">
        <f t="shared" si="352"/>
        <v>0</v>
      </c>
      <c r="AC414" s="51">
        <f t="shared" si="352"/>
        <v>0</v>
      </c>
      <c r="AD414" s="51">
        <f t="shared" si="352"/>
        <v>0</v>
      </c>
      <c r="AE414" s="51">
        <f t="shared" si="352"/>
        <v>0</v>
      </c>
      <c r="AF414" s="51">
        <f t="shared" si="352"/>
        <v>0</v>
      </c>
      <c r="AG414" s="51">
        <f t="shared" si="352"/>
        <v>0</v>
      </c>
      <c r="AH414" s="51">
        <f>IF(P414&lt;4,(60/COUNTIF(P414:P438,3)),0)</f>
        <v>5.4545454545454541</v>
      </c>
      <c r="AI414" s="51">
        <f>IF(Q414&lt;3,(60/COUNTIF(Q414:Q438,2)),0)</f>
        <v>0</v>
      </c>
      <c r="AJ414" s="51">
        <f>IF(R414&lt;3,(60/COUNTIF(R414:R438,2)),0)</f>
        <v>0</v>
      </c>
      <c r="AK414" s="51">
        <f>IF(S414&lt;3,(60/COUNTIF(S414:S438,2)),0)</f>
        <v>7.5</v>
      </c>
      <c r="AL414" s="51">
        <f>IF(T414&lt;3,(60/COUNTIF(T414:T438,2)),0)</f>
        <v>0</v>
      </c>
      <c r="AM414" s="182">
        <f t="shared" si="332"/>
        <v>12.954545454545453</v>
      </c>
      <c r="AN414" s="52" t="str">
        <f t="shared" si="333"/>
        <v>Anders A</v>
      </c>
    </row>
    <row r="415" spans="1:40">
      <c r="A415" s="17"/>
      <c r="B415" s="18" t="s">
        <v>11</v>
      </c>
      <c r="C415" s="22">
        <v>3</v>
      </c>
      <c r="D415" s="42">
        <v>3</v>
      </c>
      <c r="E415" s="42">
        <v>4</v>
      </c>
      <c r="F415" s="42">
        <v>3</v>
      </c>
      <c r="G415" s="42">
        <v>3</v>
      </c>
      <c r="H415" s="42">
        <v>2</v>
      </c>
      <c r="I415" s="42">
        <v>5</v>
      </c>
      <c r="J415" s="42">
        <v>3</v>
      </c>
      <c r="K415" s="42">
        <v>3</v>
      </c>
      <c r="L415" s="42">
        <v>2</v>
      </c>
      <c r="M415" s="42">
        <v>5</v>
      </c>
      <c r="N415" s="42">
        <v>4</v>
      </c>
      <c r="O415" s="42">
        <v>3</v>
      </c>
      <c r="P415" s="42">
        <v>3</v>
      </c>
      <c r="Q415" s="42">
        <v>2</v>
      </c>
      <c r="R415" s="42">
        <v>2</v>
      </c>
      <c r="S415" s="42">
        <v>4</v>
      </c>
      <c r="T415" s="67">
        <v>3</v>
      </c>
      <c r="U415" s="53">
        <f>IF(C415&lt;3,(60/COUNTIF(C414:C438,2)),0)</f>
        <v>0</v>
      </c>
      <c r="V415" s="54">
        <f>IF(D415&lt;3,(60/COUNTIF(D414:D438,2)),0)</f>
        <v>0</v>
      </c>
      <c r="W415" s="54">
        <f>IF(E415&lt;3,(60/COUNTIF(E414:E438,2)),0)</f>
        <v>0</v>
      </c>
      <c r="X415" s="54">
        <f>IF(F415&lt;4,(60/COUNTIF(F414:F438,3)),0)</f>
        <v>30</v>
      </c>
      <c r="Y415" s="54">
        <f t="shared" ref="Y415:AG415" si="353">IF(G415&lt;3,(60/COUNTIF(G414:G438,2)),0)</f>
        <v>0</v>
      </c>
      <c r="Z415" s="54">
        <f t="shared" si="353"/>
        <v>8.5714285714285712</v>
      </c>
      <c r="AA415" s="54">
        <f t="shared" si="353"/>
        <v>0</v>
      </c>
      <c r="AB415" s="54">
        <f t="shared" si="353"/>
        <v>0</v>
      </c>
      <c r="AC415" s="54">
        <f t="shared" si="353"/>
        <v>0</v>
      </c>
      <c r="AD415" s="54">
        <f t="shared" si="353"/>
        <v>6</v>
      </c>
      <c r="AE415" s="54">
        <f t="shared" si="353"/>
        <v>0</v>
      </c>
      <c r="AF415" s="54">
        <f t="shared" si="353"/>
        <v>0</v>
      </c>
      <c r="AG415" s="54">
        <f t="shared" si="353"/>
        <v>0</v>
      </c>
      <c r="AH415" s="54">
        <f>IF(P415&lt;4,(60/COUNTIF(P414:P438,3)),0)</f>
        <v>5.4545454545454541</v>
      </c>
      <c r="AI415" s="54">
        <f>IF(Q415&lt;3,(60/COUNTIF(Q414:Q438,2)),0)</f>
        <v>20</v>
      </c>
      <c r="AJ415" s="54">
        <f>IF(R415&lt;3,(60/COUNTIF(R414:R438,2)),0)</f>
        <v>10</v>
      </c>
      <c r="AK415" s="54">
        <f>IF(S415&lt;3,(60/COUNTIF(S414:S438,2)),0)</f>
        <v>0</v>
      </c>
      <c r="AL415" s="54">
        <f>IF(T415&lt;3,(60/COUNTIF(T414:T438,2)),0)</f>
        <v>0</v>
      </c>
      <c r="AM415" s="183">
        <f t="shared" si="332"/>
        <v>80.025974025974023</v>
      </c>
      <c r="AN415" s="55" t="str">
        <f t="shared" si="333"/>
        <v>Anders D</v>
      </c>
    </row>
    <row r="416" spans="1:40">
      <c r="A416" s="17"/>
      <c r="B416" s="18" t="s">
        <v>10</v>
      </c>
      <c r="C416" s="22">
        <v>4</v>
      </c>
      <c r="D416" s="42">
        <v>3</v>
      </c>
      <c r="E416" s="42">
        <v>3</v>
      </c>
      <c r="F416" s="42">
        <v>4</v>
      </c>
      <c r="G416" s="42">
        <v>3</v>
      </c>
      <c r="H416" s="42">
        <v>3</v>
      </c>
      <c r="I416" s="42">
        <v>4</v>
      </c>
      <c r="J416" s="42">
        <v>3</v>
      </c>
      <c r="K416" s="42">
        <v>2</v>
      </c>
      <c r="L416" s="42">
        <v>2</v>
      </c>
      <c r="M416" s="42">
        <v>2</v>
      </c>
      <c r="N416" s="42">
        <v>3</v>
      </c>
      <c r="O416" s="42">
        <v>2</v>
      </c>
      <c r="P416" s="42">
        <v>3</v>
      </c>
      <c r="Q416" s="42">
        <v>3</v>
      </c>
      <c r="R416" s="42">
        <v>5</v>
      </c>
      <c r="S416" s="42">
        <v>3</v>
      </c>
      <c r="T416" s="67">
        <v>3</v>
      </c>
      <c r="U416" s="53">
        <f>IF(C416&lt;3,(60/COUNTIF(C414:C438,2)),0)</f>
        <v>0</v>
      </c>
      <c r="V416" s="54">
        <f>IF(D416&lt;3,(60/COUNTIF(D414:D438,2)),0)</f>
        <v>0</v>
      </c>
      <c r="W416" s="54">
        <f>IF(E416&lt;3,(60/COUNTIF(E414:E438,2)),0)</f>
        <v>0</v>
      </c>
      <c r="X416" s="54">
        <f>IF(F416&lt;4,(60/COUNTIF(F414:F438,3)),0)</f>
        <v>0</v>
      </c>
      <c r="Y416" s="54">
        <f t="shared" ref="Y416:AG416" si="354">IF(G416&lt;3,(60/COUNTIF(G414:G438,2)),0)</f>
        <v>0</v>
      </c>
      <c r="Z416" s="54">
        <f t="shared" si="354"/>
        <v>0</v>
      </c>
      <c r="AA416" s="54">
        <f t="shared" si="354"/>
        <v>0</v>
      </c>
      <c r="AB416" s="54">
        <f t="shared" si="354"/>
        <v>0</v>
      </c>
      <c r="AC416" s="54">
        <f t="shared" si="354"/>
        <v>20</v>
      </c>
      <c r="AD416" s="54">
        <f t="shared" si="354"/>
        <v>6</v>
      </c>
      <c r="AE416" s="54">
        <f t="shared" si="354"/>
        <v>7.5</v>
      </c>
      <c r="AF416" s="54">
        <f t="shared" si="354"/>
        <v>0</v>
      </c>
      <c r="AG416" s="54">
        <f t="shared" si="354"/>
        <v>4</v>
      </c>
      <c r="AH416" s="54">
        <f>IF(P416&lt;4,(60/COUNTIF(P414:P438,3)),0)</f>
        <v>5.4545454545454541</v>
      </c>
      <c r="AI416" s="54">
        <f>IF(Q416&lt;3,(60/COUNTIF(Q414:Q438,2)),0)</f>
        <v>0</v>
      </c>
      <c r="AJ416" s="54">
        <f>IF(R416&lt;3,(60/COUNTIF(R414:R438,2)),0)</f>
        <v>0</v>
      </c>
      <c r="AK416" s="54">
        <f>IF(S416&lt;3,(60/COUNTIF(S414:S438,2)),0)</f>
        <v>0</v>
      </c>
      <c r="AL416" s="54">
        <f>IF(T416&lt;3,(60/COUNTIF(T414:T438,2)),0)</f>
        <v>0</v>
      </c>
      <c r="AM416" s="183">
        <f t="shared" si="332"/>
        <v>42.954545454545453</v>
      </c>
      <c r="AN416" s="55" t="str">
        <f t="shared" si="333"/>
        <v>Arne F</v>
      </c>
    </row>
    <row r="417" spans="1:40">
      <c r="A417" s="17"/>
      <c r="B417" s="18" t="s">
        <v>36</v>
      </c>
      <c r="C417" s="22">
        <v>2</v>
      </c>
      <c r="D417" s="42">
        <v>4</v>
      </c>
      <c r="E417" s="42">
        <v>5</v>
      </c>
      <c r="F417" s="42">
        <v>4</v>
      </c>
      <c r="G417" s="42">
        <v>3</v>
      </c>
      <c r="H417" s="42">
        <v>3</v>
      </c>
      <c r="I417" s="42">
        <v>4</v>
      </c>
      <c r="J417" s="42">
        <v>5</v>
      </c>
      <c r="K417" s="42">
        <v>3</v>
      </c>
      <c r="L417" s="42">
        <v>3</v>
      </c>
      <c r="M417" s="42">
        <v>2</v>
      </c>
      <c r="N417" s="42">
        <v>3</v>
      </c>
      <c r="O417" s="42">
        <v>3</v>
      </c>
      <c r="P417" s="42">
        <v>4</v>
      </c>
      <c r="Q417" s="42">
        <v>4</v>
      </c>
      <c r="R417" s="42">
        <v>3</v>
      </c>
      <c r="S417" s="42">
        <v>3</v>
      </c>
      <c r="T417" s="67">
        <v>5</v>
      </c>
      <c r="U417" s="53">
        <f>IF(C417&lt;3,(60/COUNTIF(C414:C438,2)),0)</f>
        <v>60</v>
      </c>
      <c r="V417" s="54">
        <f>IF(D417&lt;3,(60/COUNTIF(D414:D438,2)),0)</f>
        <v>0</v>
      </c>
      <c r="W417" s="54">
        <f>IF(E417&lt;3,(60/COUNTIF(E414:E438,2)),0)</f>
        <v>0</v>
      </c>
      <c r="X417" s="54">
        <f>IF(F417&lt;4,(60/COUNTIF(F414:F438,3)),0)</f>
        <v>0</v>
      </c>
      <c r="Y417" s="54">
        <f t="shared" ref="Y417:AG417" si="355">IF(G417&lt;3,(60/COUNTIF(G414:G438,2)),0)</f>
        <v>0</v>
      </c>
      <c r="Z417" s="54">
        <f t="shared" si="355"/>
        <v>0</v>
      </c>
      <c r="AA417" s="54">
        <f t="shared" si="355"/>
        <v>0</v>
      </c>
      <c r="AB417" s="54">
        <f t="shared" si="355"/>
        <v>0</v>
      </c>
      <c r="AC417" s="54">
        <f t="shared" si="355"/>
        <v>0</v>
      </c>
      <c r="AD417" s="54">
        <f t="shared" si="355"/>
        <v>0</v>
      </c>
      <c r="AE417" s="54">
        <f t="shared" si="355"/>
        <v>7.5</v>
      </c>
      <c r="AF417" s="54">
        <f t="shared" si="355"/>
        <v>0</v>
      </c>
      <c r="AG417" s="54">
        <f t="shared" si="355"/>
        <v>0</v>
      </c>
      <c r="AH417" s="54">
        <f>IF(P417&lt;4,(60/COUNTIF(P414:P438,3)),0)</f>
        <v>0</v>
      </c>
      <c r="AI417" s="54">
        <f>IF(Q417&lt;3,(60/COUNTIF(Q414:Q438,2)),0)</f>
        <v>0</v>
      </c>
      <c r="AJ417" s="54">
        <f>IF(R417&lt;3,(60/COUNTIF(R414:R438,2)),0)</f>
        <v>0</v>
      </c>
      <c r="AK417" s="54">
        <f>IF(S417&lt;3,(60/COUNTIF(S414:S438,2)),0)</f>
        <v>0</v>
      </c>
      <c r="AL417" s="54">
        <f>IF(T417&lt;3,(60/COUNTIF(T414:T438,2)),0)</f>
        <v>0</v>
      </c>
      <c r="AM417" s="183">
        <f t="shared" si="332"/>
        <v>67.5</v>
      </c>
      <c r="AN417" s="55" t="str">
        <f t="shared" si="333"/>
        <v>Cedric Stevens</v>
      </c>
    </row>
    <row r="418" spans="1:40">
      <c r="A418" s="17"/>
      <c r="B418" s="18" t="s">
        <v>7</v>
      </c>
      <c r="C418" s="22">
        <v>3</v>
      </c>
      <c r="D418" s="42">
        <v>4</v>
      </c>
      <c r="E418" s="42">
        <v>3</v>
      </c>
      <c r="F418" s="42">
        <v>4</v>
      </c>
      <c r="G418" s="42">
        <v>3</v>
      </c>
      <c r="H418" s="42">
        <v>3</v>
      </c>
      <c r="I418" s="42">
        <v>5</v>
      </c>
      <c r="J418" s="42">
        <v>3</v>
      </c>
      <c r="K418" s="42">
        <v>2</v>
      </c>
      <c r="L418" s="42">
        <v>2</v>
      </c>
      <c r="M418" s="42">
        <v>3</v>
      </c>
      <c r="N418" s="42">
        <v>2</v>
      </c>
      <c r="O418" s="42">
        <v>2</v>
      </c>
      <c r="P418" s="42">
        <v>3</v>
      </c>
      <c r="Q418" s="42">
        <v>3</v>
      </c>
      <c r="R418" s="42">
        <v>3</v>
      </c>
      <c r="S418" s="42">
        <v>3</v>
      </c>
      <c r="T418" s="67">
        <v>3</v>
      </c>
      <c r="U418" s="53">
        <f>IF(C418&lt;3,(60/COUNTIF(C414:C438,2)),0)</f>
        <v>0</v>
      </c>
      <c r="V418" s="54">
        <f>IF(D418&lt;3,(60/COUNTIF(D414:D438,2)),0)</f>
        <v>0</v>
      </c>
      <c r="W418" s="54">
        <f>IF(E418&lt;3,(60/COUNTIF(E414:E438,2)),0)</f>
        <v>0</v>
      </c>
      <c r="X418" s="54">
        <f>IF(F418&lt;4,(60/COUNTIF(F414:F438,3)),0)</f>
        <v>0</v>
      </c>
      <c r="Y418" s="54">
        <f t="shared" ref="Y418:AG418" si="356">IF(G418&lt;3,(60/COUNTIF(G414:G438,2)),0)</f>
        <v>0</v>
      </c>
      <c r="Z418" s="54">
        <f t="shared" si="356"/>
        <v>0</v>
      </c>
      <c r="AA418" s="54">
        <f t="shared" si="356"/>
        <v>0</v>
      </c>
      <c r="AB418" s="54">
        <f t="shared" si="356"/>
        <v>0</v>
      </c>
      <c r="AC418" s="54">
        <f t="shared" si="356"/>
        <v>20</v>
      </c>
      <c r="AD418" s="54">
        <f t="shared" si="356"/>
        <v>6</v>
      </c>
      <c r="AE418" s="54">
        <f t="shared" si="356"/>
        <v>0</v>
      </c>
      <c r="AF418" s="54">
        <f t="shared" si="356"/>
        <v>10</v>
      </c>
      <c r="AG418" s="54">
        <f t="shared" si="356"/>
        <v>4</v>
      </c>
      <c r="AH418" s="54">
        <f>IF(P418&lt;4,(60/COUNTIF(P414:P438,3)),0)</f>
        <v>5.4545454545454541</v>
      </c>
      <c r="AI418" s="54">
        <f>IF(Q418&lt;3,(60/COUNTIF(Q414:Q438,2)),0)</f>
        <v>0</v>
      </c>
      <c r="AJ418" s="54">
        <f>IF(R418&lt;3,(60/COUNTIF(R414:R438,2)),0)</f>
        <v>0</v>
      </c>
      <c r="AK418" s="54">
        <f>IF(S418&lt;3,(60/COUNTIF(S414:S438,2)),0)</f>
        <v>0</v>
      </c>
      <c r="AL418" s="54">
        <f>IF(T418&lt;3,(60/COUNTIF(T414:T438,2)),0)</f>
        <v>0</v>
      </c>
      <c r="AM418" s="183">
        <f t="shared" si="332"/>
        <v>45.454545454545453</v>
      </c>
      <c r="AN418" s="55" t="str">
        <f t="shared" si="333"/>
        <v>Eirik A</v>
      </c>
    </row>
    <row r="419" spans="1:40">
      <c r="A419" s="17"/>
      <c r="B419" s="18" t="s">
        <v>27</v>
      </c>
      <c r="C419" s="22">
        <v>4</v>
      </c>
      <c r="D419" s="42">
        <v>4</v>
      </c>
      <c r="E419" s="42">
        <v>5</v>
      </c>
      <c r="F419" s="42">
        <v>6</v>
      </c>
      <c r="G419" s="42">
        <v>5</v>
      </c>
      <c r="H419" s="42">
        <v>4</v>
      </c>
      <c r="I419" s="42">
        <v>7</v>
      </c>
      <c r="J419" s="42">
        <v>5</v>
      </c>
      <c r="K419" s="42">
        <v>4</v>
      </c>
      <c r="L419" s="42">
        <v>4</v>
      </c>
      <c r="M419" s="42">
        <v>5</v>
      </c>
      <c r="N419" s="42">
        <v>4</v>
      </c>
      <c r="O419" s="42">
        <v>4</v>
      </c>
      <c r="P419" s="42">
        <v>5</v>
      </c>
      <c r="Q419" s="42">
        <v>5</v>
      </c>
      <c r="R419" s="42">
        <v>4</v>
      </c>
      <c r="S419" s="42">
        <v>5</v>
      </c>
      <c r="T419" s="67">
        <v>4</v>
      </c>
      <c r="U419" s="53">
        <f>IF(C419&lt;3,(60/COUNTIF(C414:C438,2)),0)</f>
        <v>0</v>
      </c>
      <c r="V419" s="54">
        <f>IF(D419&lt;3,(60/COUNTIF(D414:D438,2)),0)</f>
        <v>0</v>
      </c>
      <c r="W419" s="54">
        <f>IF(E419&lt;3,(60/COUNTIF(E414:E438,2)),0)</f>
        <v>0</v>
      </c>
      <c r="X419" s="54">
        <f>IF(F419&lt;4,(60/COUNTIF(F414:F438,3)),0)</f>
        <v>0</v>
      </c>
      <c r="Y419" s="54">
        <f t="shared" ref="Y419:AG419" si="357">IF(G419&lt;3,(60/COUNTIF(G414:G438,2)),0)</f>
        <v>0</v>
      </c>
      <c r="Z419" s="54">
        <f t="shared" si="357"/>
        <v>0</v>
      </c>
      <c r="AA419" s="54">
        <f t="shared" si="357"/>
        <v>0</v>
      </c>
      <c r="AB419" s="54">
        <f t="shared" si="357"/>
        <v>0</v>
      </c>
      <c r="AC419" s="54">
        <f t="shared" si="357"/>
        <v>0</v>
      </c>
      <c r="AD419" s="54">
        <f t="shared" si="357"/>
        <v>0</v>
      </c>
      <c r="AE419" s="54">
        <f t="shared" si="357"/>
        <v>0</v>
      </c>
      <c r="AF419" s="54">
        <f t="shared" si="357"/>
        <v>0</v>
      </c>
      <c r="AG419" s="54">
        <f t="shared" si="357"/>
        <v>0</v>
      </c>
      <c r="AH419" s="54">
        <f>IF(P419&lt;4,(60/COUNTIF(P414:P438,3)),0)</f>
        <v>0</v>
      </c>
      <c r="AI419" s="54">
        <f>IF(Q419&lt;3,(60/COUNTIF(Q414:Q438,2)),0)</f>
        <v>0</v>
      </c>
      <c r="AJ419" s="54">
        <f>IF(R419&lt;3,(60/COUNTIF(R414:R438,2)),0)</f>
        <v>0</v>
      </c>
      <c r="AK419" s="54">
        <f>IF(S419&lt;3,(60/COUNTIF(S414:S438,2)),0)</f>
        <v>0</v>
      </c>
      <c r="AL419" s="54">
        <f>IF(T419&lt;3,(60/COUNTIF(T414:T438,2)),0)</f>
        <v>0</v>
      </c>
      <c r="AM419" s="183">
        <f t="shared" si="332"/>
        <v>0</v>
      </c>
      <c r="AN419" s="55" t="str">
        <f t="shared" si="333"/>
        <v>Emma</v>
      </c>
    </row>
    <row r="420" spans="1:40">
      <c r="A420" s="17"/>
      <c r="B420" s="18" t="s">
        <v>8</v>
      </c>
      <c r="C420" s="22">
        <v>4</v>
      </c>
      <c r="D420" s="42">
        <v>2</v>
      </c>
      <c r="E420" s="42">
        <v>3</v>
      </c>
      <c r="F420" s="42">
        <v>4</v>
      </c>
      <c r="G420" s="42">
        <v>3</v>
      </c>
      <c r="H420" s="42">
        <v>3</v>
      </c>
      <c r="I420" s="42">
        <v>4</v>
      </c>
      <c r="J420" s="42">
        <v>3</v>
      </c>
      <c r="K420" s="42">
        <v>3</v>
      </c>
      <c r="L420" s="42">
        <v>3</v>
      </c>
      <c r="M420" s="42">
        <v>3</v>
      </c>
      <c r="N420" s="42">
        <v>3</v>
      </c>
      <c r="O420" s="42">
        <v>2</v>
      </c>
      <c r="P420" s="42">
        <v>4</v>
      </c>
      <c r="Q420" s="42">
        <v>3</v>
      </c>
      <c r="R420" s="42">
        <v>3</v>
      </c>
      <c r="S420" s="42">
        <v>2</v>
      </c>
      <c r="T420" s="67">
        <v>3</v>
      </c>
      <c r="U420" s="53">
        <f>IF(C420&lt;3,(60/COUNTIF(C414:C438,2)),0)</f>
        <v>0</v>
      </c>
      <c r="V420" s="54">
        <f>IF(D420&lt;3,(60/COUNTIF(D414:D438,2)),0)</f>
        <v>30</v>
      </c>
      <c r="W420" s="54">
        <f>IF(E420&lt;3,(60/COUNTIF(E414:E438,2)),0)</f>
        <v>0</v>
      </c>
      <c r="X420" s="54">
        <f>IF(F420&lt;4,(60/COUNTIF(F414:F438,3)),0)</f>
        <v>0</v>
      </c>
      <c r="Y420" s="54">
        <f t="shared" ref="Y420:AG420" si="358">IF(G420&lt;3,(60/COUNTIF(G414:G438,2)),0)</f>
        <v>0</v>
      </c>
      <c r="Z420" s="54">
        <f t="shared" si="358"/>
        <v>0</v>
      </c>
      <c r="AA420" s="54">
        <f t="shared" si="358"/>
        <v>0</v>
      </c>
      <c r="AB420" s="54">
        <f t="shared" si="358"/>
        <v>0</v>
      </c>
      <c r="AC420" s="54">
        <f t="shared" si="358"/>
        <v>0</v>
      </c>
      <c r="AD420" s="54">
        <f t="shared" si="358"/>
        <v>0</v>
      </c>
      <c r="AE420" s="54">
        <f t="shared" si="358"/>
        <v>0</v>
      </c>
      <c r="AF420" s="54">
        <f t="shared" si="358"/>
        <v>0</v>
      </c>
      <c r="AG420" s="54">
        <f t="shared" si="358"/>
        <v>4</v>
      </c>
      <c r="AH420" s="54">
        <f>IF(P420&lt;4,(60/COUNTIF(P414:P438,3)),0)</f>
        <v>0</v>
      </c>
      <c r="AI420" s="54">
        <f>IF(Q420&lt;3,(60/COUNTIF(Q414:Q438,2)),0)</f>
        <v>0</v>
      </c>
      <c r="AJ420" s="54">
        <f>IF(R420&lt;3,(60/COUNTIF(R414:R438,2)),0)</f>
        <v>0</v>
      </c>
      <c r="AK420" s="54">
        <f>IF(S420&lt;3,(60/COUNTIF(S414:S438,2)),0)</f>
        <v>7.5</v>
      </c>
      <c r="AL420" s="54">
        <f>IF(T420&lt;3,(60/COUNTIF(T414:T438,2)),0)</f>
        <v>0</v>
      </c>
      <c r="AM420" s="183">
        <f t="shared" si="332"/>
        <v>41.5</v>
      </c>
      <c r="AN420" s="55" t="str">
        <f t="shared" si="333"/>
        <v>Erik B M</v>
      </c>
    </row>
    <row r="421" spans="1:40">
      <c r="A421" s="17"/>
      <c r="B421" s="18" t="s">
        <v>30</v>
      </c>
      <c r="C421" s="22">
        <v>3</v>
      </c>
      <c r="D421" s="42">
        <v>3</v>
      </c>
      <c r="E421" s="42">
        <v>3</v>
      </c>
      <c r="F421" s="42">
        <v>4</v>
      </c>
      <c r="G421" s="42">
        <v>4</v>
      </c>
      <c r="H421" s="42">
        <v>3</v>
      </c>
      <c r="I421" s="42">
        <v>3</v>
      </c>
      <c r="J421" s="42">
        <v>2</v>
      </c>
      <c r="K421" s="42">
        <v>3</v>
      </c>
      <c r="L421" s="42">
        <v>2</v>
      </c>
      <c r="M421" s="42">
        <v>2</v>
      </c>
      <c r="N421" s="42">
        <v>3</v>
      </c>
      <c r="O421" s="42">
        <v>2</v>
      </c>
      <c r="P421" s="42">
        <v>3</v>
      </c>
      <c r="Q421" s="42">
        <v>3</v>
      </c>
      <c r="R421" s="42">
        <v>3</v>
      </c>
      <c r="S421" s="42">
        <v>2</v>
      </c>
      <c r="T421" s="67">
        <v>2</v>
      </c>
      <c r="U421" s="53">
        <f>IF(C421&lt;3,(60/COUNTIF(C414:C438,2)),0)</f>
        <v>0</v>
      </c>
      <c r="V421" s="54">
        <f>IF(D421&lt;3,(60/COUNTIF(D414:D438,2)),0)</f>
        <v>0</v>
      </c>
      <c r="W421" s="54">
        <f>IF(E421&lt;3,(60/COUNTIF(E414:E438,2)),0)</f>
        <v>0</v>
      </c>
      <c r="X421" s="54">
        <f>IF(F421&lt;4,(60/COUNTIF(F414:F438,3)),0)</f>
        <v>0</v>
      </c>
      <c r="Y421" s="54">
        <f t="shared" ref="Y421:AG421" si="359">IF(G421&lt;3,(60/COUNTIF(G414:G438,2)),0)</f>
        <v>0</v>
      </c>
      <c r="Z421" s="54">
        <f t="shared" si="359"/>
        <v>0</v>
      </c>
      <c r="AA421" s="54">
        <f t="shared" si="359"/>
        <v>0</v>
      </c>
      <c r="AB421" s="54">
        <f t="shared" si="359"/>
        <v>60</v>
      </c>
      <c r="AC421" s="54">
        <f t="shared" si="359"/>
        <v>0</v>
      </c>
      <c r="AD421" s="54">
        <f t="shared" si="359"/>
        <v>6</v>
      </c>
      <c r="AE421" s="54">
        <f t="shared" si="359"/>
        <v>7.5</v>
      </c>
      <c r="AF421" s="54">
        <f t="shared" si="359"/>
        <v>0</v>
      </c>
      <c r="AG421" s="54">
        <f t="shared" si="359"/>
        <v>4</v>
      </c>
      <c r="AH421" s="54">
        <f>IF(P421&lt;4,(60/COUNTIF(P414:P438,3)),0)</f>
        <v>5.4545454545454541</v>
      </c>
      <c r="AI421" s="54">
        <f>IF(Q421&lt;3,(60/COUNTIF(Q414:Q438,2)),0)</f>
        <v>0</v>
      </c>
      <c r="AJ421" s="54">
        <f>IF(R421&lt;3,(60/COUNTIF(R414:R438,2)),0)</f>
        <v>0</v>
      </c>
      <c r="AK421" s="54">
        <f>IF(S421&lt;3,(60/COUNTIF(S414:S438,2)),0)</f>
        <v>7.5</v>
      </c>
      <c r="AL421" s="54">
        <f>IF(T421&lt;3,(60/COUNTIF(T414:T438,2)),0)</f>
        <v>30</v>
      </c>
      <c r="AM421" s="183">
        <f t="shared" si="332"/>
        <v>120.45454545454545</v>
      </c>
      <c r="AN421" s="55" t="str">
        <f t="shared" si="333"/>
        <v>Espen M</v>
      </c>
    </row>
    <row r="422" spans="1:40">
      <c r="A422" s="17"/>
      <c r="B422" s="18" t="s">
        <v>31</v>
      </c>
      <c r="C422" s="22">
        <v>4</v>
      </c>
      <c r="D422" s="42">
        <v>3</v>
      </c>
      <c r="E422" s="42">
        <v>3</v>
      </c>
      <c r="F422" s="42">
        <v>4</v>
      </c>
      <c r="G422" s="42">
        <v>3</v>
      </c>
      <c r="H422" s="42">
        <v>4</v>
      </c>
      <c r="I422" s="42">
        <v>3</v>
      </c>
      <c r="J422" s="42">
        <v>3</v>
      </c>
      <c r="K422" s="42">
        <v>3</v>
      </c>
      <c r="L422" s="42">
        <v>2</v>
      </c>
      <c r="M422" s="42">
        <v>2</v>
      </c>
      <c r="N422" s="42">
        <v>3</v>
      </c>
      <c r="O422" s="42">
        <v>2</v>
      </c>
      <c r="P422" s="42">
        <v>3</v>
      </c>
      <c r="Q422" s="42">
        <v>2</v>
      </c>
      <c r="R422" s="42">
        <v>2</v>
      </c>
      <c r="S422" s="42">
        <v>2</v>
      </c>
      <c r="T422" s="67">
        <v>3</v>
      </c>
      <c r="U422" s="53">
        <f>IF(C422&lt;3,(60/COUNTIF(C414:C438,2)),0)</f>
        <v>0</v>
      </c>
      <c r="V422" s="54">
        <f>IF(D422&lt;3,(60/COUNTIF(D414:D438,2)),0)</f>
        <v>0</v>
      </c>
      <c r="W422" s="54">
        <f>IF(E422&lt;3,(60/COUNTIF(E414:E438,2)),0)</f>
        <v>0</v>
      </c>
      <c r="X422" s="54">
        <f>IF(F422&lt;4,(60/COUNTIF(F414:F438,3)),0)</f>
        <v>0</v>
      </c>
      <c r="Y422" s="54">
        <f t="shared" ref="Y422:AG422" si="360">IF(G422&lt;3,(60/COUNTIF(G414:G438,2)),0)</f>
        <v>0</v>
      </c>
      <c r="Z422" s="54">
        <f t="shared" si="360"/>
        <v>0</v>
      </c>
      <c r="AA422" s="54">
        <f t="shared" si="360"/>
        <v>0</v>
      </c>
      <c r="AB422" s="54">
        <f t="shared" si="360"/>
        <v>0</v>
      </c>
      <c r="AC422" s="54">
        <f t="shared" si="360"/>
        <v>0</v>
      </c>
      <c r="AD422" s="54">
        <f t="shared" si="360"/>
        <v>6</v>
      </c>
      <c r="AE422" s="54">
        <f t="shared" si="360"/>
        <v>7.5</v>
      </c>
      <c r="AF422" s="54">
        <f t="shared" si="360"/>
        <v>0</v>
      </c>
      <c r="AG422" s="54">
        <f t="shared" si="360"/>
        <v>4</v>
      </c>
      <c r="AH422" s="54">
        <f>IF(P422&lt;4,(60/COUNTIF(P414:P438,3)),0)</f>
        <v>5.4545454545454541</v>
      </c>
      <c r="AI422" s="54">
        <f>IF(Q422&lt;3,(60/COUNTIF(Q414:Q438,2)),0)</f>
        <v>20</v>
      </c>
      <c r="AJ422" s="54">
        <f>IF(R422&lt;3,(60/COUNTIF(R414:R438,2)),0)</f>
        <v>10</v>
      </c>
      <c r="AK422" s="54">
        <f>IF(S422&lt;3,(60/COUNTIF(S414:S438,2)),0)</f>
        <v>7.5</v>
      </c>
      <c r="AL422" s="54">
        <f>IF(T422&lt;3,(60/COUNTIF(T414:T438,2)),0)</f>
        <v>0</v>
      </c>
      <c r="AM422" s="183">
        <f t="shared" si="332"/>
        <v>60.454545454545453</v>
      </c>
      <c r="AN422" s="55" t="str">
        <f t="shared" si="333"/>
        <v>Frank W</v>
      </c>
    </row>
    <row r="423" spans="1:40">
      <c r="A423" s="17"/>
      <c r="B423" s="18" t="s">
        <v>32</v>
      </c>
      <c r="C423" s="22">
        <v>3</v>
      </c>
      <c r="D423" s="42">
        <v>3</v>
      </c>
      <c r="E423" s="42">
        <v>4</v>
      </c>
      <c r="F423" s="42">
        <v>4</v>
      </c>
      <c r="G423" s="42">
        <v>3</v>
      </c>
      <c r="H423" s="42">
        <v>2</v>
      </c>
      <c r="I423" s="42">
        <v>4</v>
      </c>
      <c r="J423" s="42">
        <v>3</v>
      </c>
      <c r="K423" s="42">
        <v>3</v>
      </c>
      <c r="L423" s="42">
        <v>3</v>
      </c>
      <c r="M423" s="42">
        <v>3</v>
      </c>
      <c r="N423" s="42">
        <v>2</v>
      </c>
      <c r="O423" s="42">
        <v>2</v>
      </c>
      <c r="P423" s="42">
        <v>4</v>
      </c>
      <c r="Q423" s="42">
        <v>3</v>
      </c>
      <c r="R423" s="42">
        <v>4</v>
      </c>
      <c r="S423" s="42">
        <v>3</v>
      </c>
      <c r="T423" s="67">
        <v>3</v>
      </c>
      <c r="U423" s="53">
        <f>IF(C423&lt;3,(60/COUNTIF(C414:C438,2)),0)</f>
        <v>0</v>
      </c>
      <c r="V423" s="54">
        <f>IF(D423&lt;3,(60/COUNTIF(D414:D438,2)),0)</f>
        <v>0</v>
      </c>
      <c r="W423" s="54">
        <f>IF(E423&lt;3,(60/COUNTIF(E414:E438,2)),0)</f>
        <v>0</v>
      </c>
      <c r="X423" s="54">
        <f>IF(F423&lt;4,(60/COUNTIF(F414:F438,3)),0)</f>
        <v>0</v>
      </c>
      <c r="Y423" s="54">
        <f t="shared" ref="Y423:AG423" si="361">IF(G423&lt;3,(60/COUNTIF(G414:G438,2)),0)</f>
        <v>0</v>
      </c>
      <c r="Z423" s="54">
        <f t="shared" si="361"/>
        <v>8.5714285714285712</v>
      </c>
      <c r="AA423" s="54">
        <f t="shared" si="361"/>
        <v>0</v>
      </c>
      <c r="AB423" s="54">
        <f t="shared" si="361"/>
        <v>0</v>
      </c>
      <c r="AC423" s="54">
        <f t="shared" si="361"/>
        <v>0</v>
      </c>
      <c r="AD423" s="54">
        <f t="shared" si="361"/>
        <v>0</v>
      </c>
      <c r="AE423" s="54">
        <f t="shared" si="361"/>
        <v>0</v>
      </c>
      <c r="AF423" s="54">
        <f t="shared" si="361"/>
        <v>10</v>
      </c>
      <c r="AG423" s="54">
        <f t="shared" si="361"/>
        <v>4</v>
      </c>
      <c r="AH423" s="54">
        <f>IF(P423&lt;4,(60/COUNTIF(P414:P438,3)),0)</f>
        <v>0</v>
      </c>
      <c r="AI423" s="54">
        <f>IF(Q423&lt;3,(60/COUNTIF(Q414:Q438,2)),0)</f>
        <v>0</v>
      </c>
      <c r="AJ423" s="54">
        <f>IF(R423&lt;3,(60/COUNTIF(R414:R438,2)),0)</f>
        <v>0</v>
      </c>
      <c r="AK423" s="54">
        <f>IF(S423&lt;3,(60/COUNTIF(S414:S438,2)),0)</f>
        <v>0</v>
      </c>
      <c r="AL423" s="54">
        <f>IF(T423&lt;3,(60/COUNTIF(T414:T438,2)),0)</f>
        <v>0</v>
      </c>
      <c r="AM423" s="183">
        <f t="shared" si="332"/>
        <v>22.571428571428569</v>
      </c>
      <c r="AN423" s="55" t="str">
        <f t="shared" si="333"/>
        <v>Halvor K</v>
      </c>
    </row>
    <row r="424" spans="1:40">
      <c r="A424" s="17"/>
      <c r="B424" s="18" t="s">
        <v>38</v>
      </c>
      <c r="C424" s="22">
        <v>4</v>
      </c>
      <c r="D424" s="42">
        <v>3</v>
      </c>
      <c r="E424" s="42">
        <v>3</v>
      </c>
      <c r="F424" s="42">
        <v>4</v>
      </c>
      <c r="G424" s="42">
        <v>4</v>
      </c>
      <c r="H424" s="42">
        <v>3</v>
      </c>
      <c r="I424" s="42">
        <v>4</v>
      </c>
      <c r="J424" s="42">
        <v>6</v>
      </c>
      <c r="K424" s="42">
        <v>3</v>
      </c>
      <c r="L424" s="42">
        <v>4</v>
      </c>
      <c r="M424" s="42">
        <v>3</v>
      </c>
      <c r="N424" s="42">
        <v>2</v>
      </c>
      <c r="O424" s="42">
        <v>2</v>
      </c>
      <c r="P424" s="42">
        <v>6</v>
      </c>
      <c r="Q424" s="42">
        <v>4</v>
      </c>
      <c r="R424" s="42">
        <v>3</v>
      </c>
      <c r="S424" s="42">
        <v>3</v>
      </c>
      <c r="T424" s="67">
        <v>3</v>
      </c>
      <c r="U424" s="53">
        <f>IF(C424&lt;3,(60/COUNTIF(C414:C438,2)),0)</f>
        <v>0</v>
      </c>
      <c r="V424" s="54">
        <f>IF(D424&lt;3,(60/COUNTIF(D414:D438,2)),0)</f>
        <v>0</v>
      </c>
      <c r="W424" s="54">
        <f>IF(E424&lt;3,(60/COUNTIF(E414:E438,2)),0)</f>
        <v>0</v>
      </c>
      <c r="X424" s="54">
        <f>IF(F424&lt;4,(60/COUNTIF(F414:F438,3)),0)</f>
        <v>0</v>
      </c>
      <c r="Y424" s="54">
        <f t="shared" ref="Y424:AG424" si="362">IF(G424&lt;3,(60/COUNTIF(G414:G438,2)),0)</f>
        <v>0</v>
      </c>
      <c r="Z424" s="54">
        <f t="shared" si="362"/>
        <v>0</v>
      </c>
      <c r="AA424" s="54">
        <f t="shared" si="362"/>
        <v>0</v>
      </c>
      <c r="AB424" s="54">
        <f t="shared" si="362"/>
        <v>0</v>
      </c>
      <c r="AC424" s="54">
        <f t="shared" si="362"/>
        <v>0</v>
      </c>
      <c r="AD424" s="54">
        <f t="shared" si="362"/>
        <v>0</v>
      </c>
      <c r="AE424" s="54">
        <f t="shared" si="362"/>
        <v>0</v>
      </c>
      <c r="AF424" s="54">
        <f t="shared" si="362"/>
        <v>10</v>
      </c>
      <c r="AG424" s="54">
        <f t="shared" si="362"/>
        <v>4</v>
      </c>
      <c r="AH424" s="54">
        <f>IF(P424&lt;4,(60/COUNTIF(P414:P438,3)),0)</f>
        <v>0</v>
      </c>
      <c r="AI424" s="54">
        <f>IF(Q424&lt;3,(60/COUNTIF(Q414:Q438,2)),0)</f>
        <v>0</v>
      </c>
      <c r="AJ424" s="54">
        <f>IF(R424&lt;3,(60/COUNTIF(R414:R438,2)),0)</f>
        <v>0</v>
      </c>
      <c r="AK424" s="54">
        <f>IF(S424&lt;3,(60/COUNTIF(S414:S438,2)),0)</f>
        <v>0</v>
      </c>
      <c r="AL424" s="54">
        <f>IF(T424&lt;3,(60/COUNTIF(T414:T438,2)),0)</f>
        <v>0</v>
      </c>
      <c r="AM424" s="183">
        <f t="shared" si="332"/>
        <v>14</v>
      </c>
      <c r="AN424" s="55" t="str">
        <f t="shared" si="333"/>
        <v>Kim B</v>
      </c>
    </row>
    <row r="425" spans="1:40">
      <c r="A425" s="17"/>
      <c r="B425" s="18" t="s">
        <v>25</v>
      </c>
      <c r="C425" s="22">
        <v>4</v>
      </c>
      <c r="D425" s="42">
        <v>4</v>
      </c>
      <c r="E425" s="42">
        <v>4</v>
      </c>
      <c r="F425" s="42">
        <v>5</v>
      </c>
      <c r="G425" s="42">
        <v>4</v>
      </c>
      <c r="H425" s="42">
        <v>3</v>
      </c>
      <c r="I425" s="42">
        <v>6</v>
      </c>
      <c r="J425" s="42">
        <v>6</v>
      </c>
      <c r="K425" s="42">
        <v>2</v>
      </c>
      <c r="L425" s="42">
        <v>3</v>
      </c>
      <c r="M425" s="42">
        <v>3</v>
      </c>
      <c r="N425" s="42">
        <v>3</v>
      </c>
      <c r="O425" s="42">
        <v>2</v>
      </c>
      <c r="P425" s="42">
        <v>3</v>
      </c>
      <c r="Q425" s="42">
        <v>4</v>
      </c>
      <c r="R425" s="42">
        <v>5</v>
      </c>
      <c r="S425" s="42">
        <v>3</v>
      </c>
      <c r="T425" s="67">
        <v>4</v>
      </c>
      <c r="U425" s="53">
        <f>IF(C425&lt;3,(60/COUNTIF(C414:C438,2)),0)</f>
        <v>0</v>
      </c>
      <c r="V425" s="54">
        <f>IF(D425&lt;3,(60/COUNTIF(D414:D438,2)),0)</f>
        <v>0</v>
      </c>
      <c r="W425" s="54">
        <f>IF(E425&lt;3,(60/COUNTIF(E414:E438,2)),0)</f>
        <v>0</v>
      </c>
      <c r="X425" s="54">
        <f>IF(F425&lt;4,(60/COUNTIF(F414:F438,3)),0)</f>
        <v>0</v>
      </c>
      <c r="Y425" s="54">
        <f t="shared" ref="Y425:AG425" si="363">IF(G425&lt;3,(60/COUNTIF(G414:G438,2)),0)</f>
        <v>0</v>
      </c>
      <c r="Z425" s="54">
        <f t="shared" si="363"/>
        <v>0</v>
      </c>
      <c r="AA425" s="54">
        <f t="shared" si="363"/>
        <v>0</v>
      </c>
      <c r="AB425" s="54">
        <f t="shared" si="363"/>
        <v>0</v>
      </c>
      <c r="AC425" s="54">
        <f t="shared" si="363"/>
        <v>20</v>
      </c>
      <c r="AD425" s="54">
        <f t="shared" si="363"/>
        <v>0</v>
      </c>
      <c r="AE425" s="54">
        <f t="shared" si="363"/>
        <v>0</v>
      </c>
      <c r="AF425" s="54">
        <f t="shared" si="363"/>
        <v>0</v>
      </c>
      <c r="AG425" s="54">
        <f t="shared" si="363"/>
        <v>4</v>
      </c>
      <c r="AH425" s="54">
        <f>IF(P425&lt;4,(60/COUNTIF(P414:P438,3)),0)</f>
        <v>5.4545454545454541</v>
      </c>
      <c r="AI425" s="54">
        <f>IF(Q425&lt;3,(60/COUNTIF(Q414:Q438,2)),0)</f>
        <v>0</v>
      </c>
      <c r="AJ425" s="54">
        <f>IF(R425&lt;3,(60/COUNTIF(R414:R438,2)),0)</f>
        <v>0</v>
      </c>
      <c r="AK425" s="54">
        <f>IF(S425&lt;3,(60/COUNTIF(S414:S438,2)),0)</f>
        <v>0</v>
      </c>
      <c r="AL425" s="54">
        <f>IF(T425&lt;3,(60/COUNTIF(T414:T438,2)),0)</f>
        <v>0</v>
      </c>
      <c r="AM425" s="183">
        <f t="shared" si="332"/>
        <v>29.454545454545453</v>
      </c>
      <c r="AN425" s="55" t="str">
        <f t="shared" si="333"/>
        <v>Kristoffer S</v>
      </c>
    </row>
    <row r="426" spans="1:40">
      <c r="A426" s="17"/>
      <c r="B426" s="18" t="s">
        <v>33</v>
      </c>
      <c r="C426" s="22">
        <v>5</v>
      </c>
      <c r="D426" s="42">
        <v>4</v>
      </c>
      <c r="E426" s="42">
        <v>5</v>
      </c>
      <c r="F426" s="42">
        <v>5</v>
      </c>
      <c r="G426" s="42">
        <v>2</v>
      </c>
      <c r="H426" s="42">
        <v>2</v>
      </c>
      <c r="I426" s="42">
        <v>4</v>
      </c>
      <c r="J426" s="42">
        <v>3</v>
      </c>
      <c r="K426" s="42">
        <v>3</v>
      </c>
      <c r="L426" s="42">
        <v>3</v>
      </c>
      <c r="M426" s="42">
        <v>3</v>
      </c>
      <c r="N426" s="42">
        <v>3</v>
      </c>
      <c r="O426" s="42">
        <v>2</v>
      </c>
      <c r="P426" s="42">
        <v>4</v>
      </c>
      <c r="Q426" s="42">
        <v>3</v>
      </c>
      <c r="R426" s="42">
        <v>4</v>
      </c>
      <c r="S426" s="42">
        <v>2</v>
      </c>
      <c r="T426" s="67">
        <v>3</v>
      </c>
      <c r="U426" s="53">
        <f>IF(C426&lt;3,(60/COUNTIF(C414:C438,2)),0)</f>
        <v>0</v>
      </c>
      <c r="V426" s="54">
        <f>IF(D426&lt;3,(60/COUNTIF(D414:D438,2)),0)</f>
        <v>0</v>
      </c>
      <c r="W426" s="54">
        <f>IF(E426&lt;3,(60/COUNTIF(E414:E438,2)),0)</f>
        <v>0</v>
      </c>
      <c r="X426" s="54">
        <f>IF(F426&lt;4,(60/COUNTIF(F414:F438,3)),0)</f>
        <v>0</v>
      </c>
      <c r="Y426" s="54">
        <f t="shared" ref="Y426:AG426" si="364">IF(G426&lt;3,(60/COUNTIF(G414:G438,2)),0)</f>
        <v>60</v>
      </c>
      <c r="Z426" s="54">
        <f t="shared" si="364"/>
        <v>8.5714285714285712</v>
      </c>
      <c r="AA426" s="54">
        <f t="shared" si="364"/>
        <v>0</v>
      </c>
      <c r="AB426" s="54">
        <f t="shared" si="364"/>
        <v>0</v>
      </c>
      <c r="AC426" s="54">
        <f t="shared" si="364"/>
        <v>0</v>
      </c>
      <c r="AD426" s="54">
        <f t="shared" si="364"/>
        <v>0</v>
      </c>
      <c r="AE426" s="54">
        <f t="shared" si="364"/>
        <v>0</v>
      </c>
      <c r="AF426" s="54">
        <f t="shared" si="364"/>
        <v>0</v>
      </c>
      <c r="AG426" s="54">
        <f t="shared" si="364"/>
        <v>4</v>
      </c>
      <c r="AH426" s="54">
        <f>IF(P426&lt;4,(60/COUNTIF(P414:P438,3)),0)</f>
        <v>0</v>
      </c>
      <c r="AI426" s="54">
        <f>IF(Q426&lt;3,(60/COUNTIF(Q414:Q438,2)),0)</f>
        <v>0</v>
      </c>
      <c r="AJ426" s="54">
        <f>IF(R426&lt;3,(60/COUNTIF(R414:R438,2)),0)</f>
        <v>0</v>
      </c>
      <c r="AK426" s="54">
        <f>IF(S426&lt;3,(60/COUNTIF(S414:S438,2)),0)</f>
        <v>7.5</v>
      </c>
      <c r="AL426" s="54">
        <f>IF(T426&lt;3,(60/COUNTIF(T414:T438,2)),0)</f>
        <v>0</v>
      </c>
      <c r="AM426" s="183">
        <f t="shared" si="332"/>
        <v>80.071428571428569</v>
      </c>
      <c r="AN426" s="55" t="str">
        <f t="shared" si="333"/>
        <v>Lars S</v>
      </c>
    </row>
    <row r="427" spans="1:40">
      <c r="A427" s="17"/>
      <c r="B427" s="18" t="s">
        <v>20</v>
      </c>
      <c r="C427" s="22">
        <v>3</v>
      </c>
      <c r="D427" s="42">
        <v>2</v>
      </c>
      <c r="E427" s="42">
        <v>3</v>
      </c>
      <c r="F427" s="42">
        <v>4</v>
      </c>
      <c r="G427" s="42">
        <v>3</v>
      </c>
      <c r="H427" s="42">
        <v>2</v>
      </c>
      <c r="I427" s="42">
        <v>4</v>
      </c>
      <c r="J427" s="42">
        <v>3</v>
      </c>
      <c r="K427" s="42">
        <v>3</v>
      </c>
      <c r="L427" s="42">
        <v>2</v>
      </c>
      <c r="M427" s="42">
        <v>2</v>
      </c>
      <c r="N427" s="42">
        <v>3</v>
      </c>
      <c r="O427" s="42">
        <v>2</v>
      </c>
      <c r="P427" s="42">
        <v>4</v>
      </c>
      <c r="Q427" s="42">
        <v>3</v>
      </c>
      <c r="R427" s="42">
        <v>2</v>
      </c>
      <c r="S427" s="42">
        <v>2</v>
      </c>
      <c r="T427" s="67">
        <v>3</v>
      </c>
      <c r="U427" s="53">
        <f>IF(C427&lt;3,(60/COUNTIF(C414:C438,2)),0)</f>
        <v>0</v>
      </c>
      <c r="V427" s="54">
        <f>IF(D427&lt;3,(60/COUNTIF(D414:D438,2)),0)</f>
        <v>30</v>
      </c>
      <c r="W427" s="54">
        <f>IF(E427&lt;3,(60/COUNTIF(E414:E438,2)),0)</f>
        <v>0</v>
      </c>
      <c r="X427" s="54">
        <f>IF(F427&lt;4,(60/COUNTIF(F414:F438,3)),0)</f>
        <v>0</v>
      </c>
      <c r="Y427" s="54">
        <f t="shared" ref="Y427:AG427" si="365">IF(G427&lt;3,(60/COUNTIF(G414:G438,2)),0)</f>
        <v>0</v>
      </c>
      <c r="Z427" s="54">
        <f t="shared" si="365"/>
        <v>8.5714285714285712</v>
      </c>
      <c r="AA427" s="54">
        <f t="shared" si="365"/>
        <v>0</v>
      </c>
      <c r="AB427" s="54">
        <f t="shared" si="365"/>
        <v>0</v>
      </c>
      <c r="AC427" s="54">
        <f t="shared" si="365"/>
        <v>0</v>
      </c>
      <c r="AD427" s="54">
        <f t="shared" si="365"/>
        <v>6</v>
      </c>
      <c r="AE427" s="54">
        <f t="shared" si="365"/>
        <v>7.5</v>
      </c>
      <c r="AF427" s="54">
        <f t="shared" si="365"/>
        <v>0</v>
      </c>
      <c r="AG427" s="54">
        <f t="shared" si="365"/>
        <v>4</v>
      </c>
      <c r="AH427" s="54">
        <f>IF(P427&lt;4,(60/COUNTIF(P414:P438,3)),0)</f>
        <v>0</v>
      </c>
      <c r="AI427" s="54">
        <f>IF(Q427&lt;3,(60/COUNTIF(Q414:Q438,2)),0)</f>
        <v>0</v>
      </c>
      <c r="AJ427" s="54">
        <f>IF(R427&lt;3,(60/COUNTIF(R414:R438,2)),0)</f>
        <v>10</v>
      </c>
      <c r="AK427" s="54">
        <f>IF(S427&lt;3,(60/COUNTIF(S414:S438,2)),0)</f>
        <v>7.5</v>
      </c>
      <c r="AL427" s="54">
        <f>IF(T427&lt;3,(60/COUNTIF(T414:T438,2)),0)</f>
        <v>0</v>
      </c>
      <c r="AM427" s="183">
        <f t="shared" si="332"/>
        <v>73.571428571428569</v>
      </c>
      <c r="AN427" s="55" t="str">
        <f t="shared" si="333"/>
        <v>Magnus P</v>
      </c>
    </row>
    <row r="428" spans="1:40">
      <c r="A428" s="17"/>
      <c r="B428" s="18" t="s">
        <v>34</v>
      </c>
      <c r="C428" s="22">
        <v>3</v>
      </c>
      <c r="D428" s="42">
        <v>3</v>
      </c>
      <c r="E428" s="42">
        <v>4</v>
      </c>
      <c r="F428" s="42">
        <v>5</v>
      </c>
      <c r="G428" s="42">
        <v>5</v>
      </c>
      <c r="H428" s="42">
        <v>3</v>
      </c>
      <c r="I428" s="42">
        <v>4</v>
      </c>
      <c r="J428" s="42">
        <v>3</v>
      </c>
      <c r="K428" s="42">
        <v>4</v>
      </c>
      <c r="L428" s="42">
        <v>2</v>
      </c>
      <c r="M428" s="42">
        <v>3</v>
      </c>
      <c r="N428" s="42">
        <v>3</v>
      </c>
      <c r="O428" s="42">
        <v>3</v>
      </c>
      <c r="P428" s="42">
        <v>4</v>
      </c>
      <c r="Q428" s="42">
        <v>3</v>
      </c>
      <c r="R428" s="42">
        <v>2</v>
      </c>
      <c r="S428" s="42">
        <v>3</v>
      </c>
      <c r="T428" s="67">
        <v>4</v>
      </c>
      <c r="U428" s="53">
        <f>IF(C428&lt;3,(60/COUNTIF(C414:C438,2)),0)</f>
        <v>0</v>
      </c>
      <c r="V428" s="54">
        <f>IF(D428&lt;3,(60/COUNTIF(D414:D438,2)),0)</f>
        <v>0</v>
      </c>
      <c r="W428" s="54">
        <f>IF(E428&lt;3,(60/COUNTIF(E414:E438,2)),0)</f>
        <v>0</v>
      </c>
      <c r="X428" s="54">
        <f>IF(F428&lt;4,(60/COUNTIF(F414:F438,3)),0)</f>
        <v>0</v>
      </c>
      <c r="Y428" s="54">
        <f t="shared" ref="Y428:AG428" si="366">IF(G428&lt;3,(60/COUNTIF(G414:G438,2)),0)</f>
        <v>0</v>
      </c>
      <c r="Z428" s="54">
        <f t="shared" si="366"/>
        <v>0</v>
      </c>
      <c r="AA428" s="54">
        <f t="shared" si="366"/>
        <v>0</v>
      </c>
      <c r="AB428" s="54">
        <f t="shared" si="366"/>
        <v>0</v>
      </c>
      <c r="AC428" s="54">
        <f t="shared" si="366"/>
        <v>0</v>
      </c>
      <c r="AD428" s="54">
        <f t="shared" si="366"/>
        <v>6</v>
      </c>
      <c r="AE428" s="54">
        <f t="shared" si="366"/>
        <v>0</v>
      </c>
      <c r="AF428" s="54">
        <f t="shared" si="366"/>
        <v>0</v>
      </c>
      <c r="AG428" s="54">
        <f t="shared" si="366"/>
        <v>0</v>
      </c>
      <c r="AH428" s="54">
        <f>IF(P428&lt;4,(60/COUNTIF(P414:P438,3)),0)</f>
        <v>0</v>
      </c>
      <c r="AI428" s="54">
        <f>IF(Q428&lt;3,(60/COUNTIF(Q414:Q438,2)),0)</f>
        <v>0</v>
      </c>
      <c r="AJ428" s="54">
        <f>IF(R428&lt;3,(60/COUNTIF(R414:R438,2)),0)</f>
        <v>10</v>
      </c>
      <c r="AK428" s="54">
        <f>IF(S428&lt;3,(60/COUNTIF(S414:S438,2)),0)</f>
        <v>0</v>
      </c>
      <c r="AL428" s="54">
        <f>IF(T428&lt;3,(60/COUNTIF(T414:T438,2)),0)</f>
        <v>0</v>
      </c>
      <c r="AM428" s="183">
        <f t="shared" si="332"/>
        <v>16</v>
      </c>
      <c r="AN428" s="55" t="str">
        <f t="shared" si="333"/>
        <v>Magnus Ytreland</v>
      </c>
    </row>
    <row r="429" spans="1:40">
      <c r="A429" s="17"/>
      <c r="B429" s="18" t="s">
        <v>9</v>
      </c>
      <c r="C429" s="22">
        <v>3</v>
      </c>
      <c r="D429" s="42">
        <v>3</v>
      </c>
      <c r="E429" s="42">
        <v>3</v>
      </c>
      <c r="F429" s="42">
        <v>5</v>
      </c>
      <c r="G429" s="42">
        <v>4</v>
      </c>
      <c r="H429" s="42">
        <v>2</v>
      </c>
      <c r="I429" s="42">
        <v>3</v>
      </c>
      <c r="J429" s="42">
        <v>3</v>
      </c>
      <c r="K429" s="42">
        <v>3</v>
      </c>
      <c r="L429" s="42">
        <v>3</v>
      </c>
      <c r="M429" s="42">
        <v>2</v>
      </c>
      <c r="N429" s="42">
        <v>2</v>
      </c>
      <c r="O429" s="42">
        <v>2</v>
      </c>
      <c r="P429" s="42">
        <v>3</v>
      </c>
      <c r="Q429" s="42">
        <v>2</v>
      </c>
      <c r="R429" s="42">
        <v>3</v>
      </c>
      <c r="S429" s="42">
        <v>3</v>
      </c>
      <c r="T429" s="67">
        <v>2</v>
      </c>
      <c r="U429" s="53">
        <f>IF(C429&lt;3,(60/COUNTIF(C414:C438,2)),0)</f>
        <v>0</v>
      </c>
      <c r="V429" s="54">
        <f>IF(D429&lt;3,(60/COUNTIF(D414:D438,2)),0)</f>
        <v>0</v>
      </c>
      <c r="W429" s="54">
        <f>IF(E429&lt;3,(60/COUNTIF(E414:E438,2)),0)</f>
        <v>0</v>
      </c>
      <c r="X429" s="54">
        <f>IF(F429&lt;4,(60/COUNTIF(F414:F438,3)),0)</f>
        <v>0</v>
      </c>
      <c r="Y429" s="54">
        <f t="shared" ref="Y429:AG429" si="367">IF(G429&lt;3,(60/COUNTIF(G414:G438,2)),0)</f>
        <v>0</v>
      </c>
      <c r="Z429" s="54">
        <f t="shared" si="367"/>
        <v>8.5714285714285712</v>
      </c>
      <c r="AA429" s="54">
        <f t="shared" si="367"/>
        <v>0</v>
      </c>
      <c r="AB429" s="54">
        <f t="shared" si="367"/>
        <v>0</v>
      </c>
      <c r="AC429" s="54">
        <f t="shared" si="367"/>
        <v>0</v>
      </c>
      <c r="AD429" s="54">
        <f t="shared" si="367"/>
        <v>0</v>
      </c>
      <c r="AE429" s="54">
        <f t="shared" si="367"/>
        <v>7.5</v>
      </c>
      <c r="AF429" s="54">
        <f t="shared" si="367"/>
        <v>10</v>
      </c>
      <c r="AG429" s="54">
        <f t="shared" si="367"/>
        <v>4</v>
      </c>
      <c r="AH429" s="54">
        <f>IF(P429&lt;4,(60/COUNTIF(P414:P438,3)),0)</f>
        <v>5.4545454545454541</v>
      </c>
      <c r="AI429" s="54">
        <f>IF(Q429&lt;3,(60/COUNTIF(Q414:Q438,2)),0)</f>
        <v>20</v>
      </c>
      <c r="AJ429" s="54">
        <f>IF(R429&lt;3,(60/COUNTIF(R414:R438,2)),0)</f>
        <v>0</v>
      </c>
      <c r="AK429" s="54">
        <f>IF(S429&lt;3,(60/COUNTIF(S414:S438,2)),0)</f>
        <v>0</v>
      </c>
      <c r="AL429" s="54">
        <f>IF(T429&lt;3,(60/COUNTIF(T414:T438,2)),0)</f>
        <v>30</v>
      </c>
      <c r="AM429" s="183">
        <f t="shared" si="332"/>
        <v>85.525974025974023</v>
      </c>
      <c r="AN429" s="55" t="str">
        <f t="shared" si="333"/>
        <v>Morten I</v>
      </c>
    </row>
    <row r="430" spans="1:40">
      <c r="A430" s="17"/>
      <c r="B430" s="18" t="s">
        <v>14</v>
      </c>
      <c r="C430" s="22">
        <v>3</v>
      </c>
      <c r="D430" s="42">
        <v>3</v>
      </c>
      <c r="E430" s="42">
        <v>4</v>
      </c>
      <c r="F430" s="42">
        <v>4</v>
      </c>
      <c r="G430" s="42">
        <v>4</v>
      </c>
      <c r="H430" s="42">
        <v>3</v>
      </c>
      <c r="I430" s="42">
        <v>5</v>
      </c>
      <c r="J430" s="42">
        <v>4</v>
      </c>
      <c r="K430" s="42">
        <v>3</v>
      </c>
      <c r="L430" s="42">
        <v>4</v>
      </c>
      <c r="M430" s="42">
        <v>3</v>
      </c>
      <c r="N430" s="42">
        <v>3</v>
      </c>
      <c r="O430" s="42">
        <v>3</v>
      </c>
      <c r="P430" s="42">
        <v>5</v>
      </c>
      <c r="Q430" s="42">
        <v>3</v>
      </c>
      <c r="R430" s="42">
        <v>2</v>
      </c>
      <c r="S430" s="42">
        <v>3</v>
      </c>
      <c r="T430" s="67">
        <v>5</v>
      </c>
      <c r="U430" s="53">
        <f>IF(C430&lt;3,(60/COUNTIF(C414:C438,2)),0)</f>
        <v>0</v>
      </c>
      <c r="V430" s="54">
        <f>IF(D430&lt;3,(60/COUNTIF(D414:D438,2)),0)</f>
        <v>0</v>
      </c>
      <c r="W430" s="54">
        <f>IF(E430&lt;3,(60/COUNTIF(E414:E438,2)),0)</f>
        <v>0</v>
      </c>
      <c r="X430" s="54">
        <f>IF(F430&lt;4,(60/COUNTIF(F414:F438,3)),0)</f>
        <v>0</v>
      </c>
      <c r="Y430" s="54">
        <f t="shared" ref="Y430:AG430" si="368">IF(G430&lt;3,(60/COUNTIF(G414:G438,2)),0)</f>
        <v>0</v>
      </c>
      <c r="Z430" s="54">
        <f t="shared" si="368"/>
        <v>0</v>
      </c>
      <c r="AA430" s="54">
        <f t="shared" si="368"/>
        <v>0</v>
      </c>
      <c r="AB430" s="54">
        <f t="shared" si="368"/>
        <v>0</v>
      </c>
      <c r="AC430" s="54">
        <f t="shared" si="368"/>
        <v>0</v>
      </c>
      <c r="AD430" s="54">
        <f t="shared" si="368"/>
        <v>0</v>
      </c>
      <c r="AE430" s="54">
        <f t="shared" si="368"/>
        <v>0</v>
      </c>
      <c r="AF430" s="54">
        <f t="shared" si="368"/>
        <v>0</v>
      </c>
      <c r="AG430" s="54">
        <f t="shared" si="368"/>
        <v>0</v>
      </c>
      <c r="AH430" s="54">
        <f>IF(P430&lt;4,(60/COUNTIF(P414:P438,3)),0)</f>
        <v>0</v>
      </c>
      <c r="AI430" s="54">
        <f>IF(Q430&lt;3,(60/COUNTIF(Q414:Q438,2)),0)</f>
        <v>0</v>
      </c>
      <c r="AJ430" s="54">
        <f>IF(R430&lt;3,(60/COUNTIF(R414:R438,2)),0)</f>
        <v>10</v>
      </c>
      <c r="AK430" s="54">
        <f>IF(S430&lt;3,(60/COUNTIF(S414:S438,2)),0)</f>
        <v>0</v>
      </c>
      <c r="AL430" s="54">
        <f>IF(T430&lt;3,(60/COUNTIF(T414:T438,2)),0)</f>
        <v>0</v>
      </c>
      <c r="AM430" s="183">
        <f t="shared" si="332"/>
        <v>10</v>
      </c>
      <c r="AN430" s="55" t="str">
        <f t="shared" si="333"/>
        <v>Per Marius</v>
      </c>
    </row>
    <row r="431" spans="1:40">
      <c r="A431" s="17"/>
      <c r="B431" s="18" t="s">
        <v>39</v>
      </c>
      <c r="C431" s="22">
        <v>4</v>
      </c>
      <c r="D431" s="42">
        <v>3</v>
      </c>
      <c r="E431" s="42">
        <v>5</v>
      </c>
      <c r="F431" s="42">
        <v>5</v>
      </c>
      <c r="G431" s="42">
        <v>5</v>
      </c>
      <c r="H431" s="42">
        <v>3</v>
      </c>
      <c r="I431" s="42">
        <v>5</v>
      </c>
      <c r="J431" s="42">
        <v>4</v>
      </c>
      <c r="K431" s="42">
        <v>4</v>
      </c>
      <c r="L431" s="42">
        <v>4</v>
      </c>
      <c r="M431" s="42">
        <v>4</v>
      </c>
      <c r="N431" s="42">
        <v>2</v>
      </c>
      <c r="O431" s="42">
        <v>3</v>
      </c>
      <c r="P431" s="42">
        <v>4</v>
      </c>
      <c r="Q431" s="42">
        <v>3</v>
      </c>
      <c r="R431" s="42">
        <v>4</v>
      </c>
      <c r="S431" s="42">
        <v>3</v>
      </c>
      <c r="T431" s="67">
        <v>4</v>
      </c>
      <c r="U431" s="53">
        <f>IF(C431&lt;3,(60/COUNTIF(C414:C438,2)),0)</f>
        <v>0</v>
      </c>
      <c r="V431" s="54">
        <f>IF(D431&lt;3,(60/COUNTIF(D414:D438,2)),0)</f>
        <v>0</v>
      </c>
      <c r="W431" s="54">
        <f>IF(E431&lt;3,(60/COUNTIF(E414:E438,2)),0)</f>
        <v>0</v>
      </c>
      <c r="X431" s="54">
        <f>IF(F431&lt;4,(60/COUNTIF(F414:F438,3)),0)</f>
        <v>0</v>
      </c>
      <c r="Y431" s="54">
        <f t="shared" ref="Y431:AG431" si="369">IF(G431&lt;3,(60/COUNTIF(G414:G438,2)),0)</f>
        <v>0</v>
      </c>
      <c r="Z431" s="54">
        <f t="shared" si="369"/>
        <v>0</v>
      </c>
      <c r="AA431" s="54">
        <f t="shared" si="369"/>
        <v>0</v>
      </c>
      <c r="AB431" s="54">
        <f t="shared" si="369"/>
        <v>0</v>
      </c>
      <c r="AC431" s="54">
        <f t="shared" si="369"/>
        <v>0</v>
      </c>
      <c r="AD431" s="54">
        <f t="shared" si="369"/>
        <v>0</v>
      </c>
      <c r="AE431" s="54">
        <f t="shared" si="369"/>
        <v>0</v>
      </c>
      <c r="AF431" s="54">
        <f t="shared" si="369"/>
        <v>10</v>
      </c>
      <c r="AG431" s="54">
        <f t="shared" si="369"/>
        <v>0</v>
      </c>
      <c r="AH431" s="54">
        <f>IF(P431&lt;4,(60/COUNTIF(P414:P438,3)),0)</f>
        <v>0</v>
      </c>
      <c r="AI431" s="54">
        <f>IF(Q431&lt;3,(60/COUNTIF(Q414:Q438,2)),0)</f>
        <v>0</v>
      </c>
      <c r="AJ431" s="54">
        <f>IF(R431&lt;3,(60/COUNTIF(R414:R438,2)),0)</f>
        <v>0</v>
      </c>
      <c r="AK431" s="54">
        <f>IF(S431&lt;3,(60/COUNTIF(S414:S438,2)),0)</f>
        <v>0</v>
      </c>
      <c r="AL431" s="54">
        <f>IF(T431&lt;3,(60/COUNTIF(T414:T438,2)),0)</f>
        <v>0</v>
      </c>
      <c r="AM431" s="183">
        <f t="shared" si="332"/>
        <v>10</v>
      </c>
      <c r="AN431" s="55" t="str">
        <f t="shared" si="333"/>
        <v>Petter</v>
      </c>
    </row>
    <row r="432" spans="1:40">
      <c r="A432" s="17"/>
      <c r="B432" s="18" t="s">
        <v>15</v>
      </c>
      <c r="C432" s="22">
        <v>5</v>
      </c>
      <c r="D432" s="42">
        <v>3</v>
      </c>
      <c r="E432" s="42">
        <v>4</v>
      </c>
      <c r="F432" s="42">
        <v>5</v>
      </c>
      <c r="G432" s="42">
        <v>3</v>
      </c>
      <c r="H432" s="42">
        <v>3</v>
      </c>
      <c r="I432" s="42">
        <v>6</v>
      </c>
      <c r="J432" s="42">
        <v>4</v>
      </c>
      <c r="K432" s="42">
        <v>5</v>
      </c>
      <c r="L432" s="42">
        <v>2</v>
      </c>
      <c r="M432" s="42">
        <v>3</v>
      </c>
      <c r="N432" s="42">
        <v>3</v>
      </c>
      <c r="O432" s="42">
        <v>3</v>
      </c>
      <c r="P432" s="42">
        <v>5</v>
      </c>
      <c r="Q432" s="42">
        <v>3</v>
      </c>
      <c r="R432" s="42">
        <v>4</v>
      </c>
      <c r="S432" s="42">
        <v>3</v>
      </c>
      <c r="T432" s="67">
        <v>3</v>
      </c>
      <c r="U432" s="53">
        <f>IF(C432&lt;3,(60/COUNTIF(C414:C438,2)),0)</f>
        <v>0</v>
      </c>
      <c r="V432" s="54">
        <f>IF(D432&lt;3,(60/COUNTIF(D414:D438,2)),0)</f>
        <v>0</v>
      </c>
      <c r="W432" s="54">
        <f>IF(E432&lt;3,(60/COUNTIF(E414:E438,2)),0)</f>
        <v>0</v>
      </c>
      <c r="X432" s="54">
        <f>IF(F432&lt;4,(60/COUNTIF(F414:F438,3)),0)</f>
        <v>0</v>
      </c>
      <c r="Y432" s="54">
        <f t="shared" ref="Y432:AG432" si="370">IF(G432&lt;3,(60/COUNTIF(G414:G438,2)),0)</f>
        <v>0</v>
      </c>
      <c r="Z432" s="54">
        <f t="shared" si="370"/>
        <v>0</v>
      </c>
      <c r="AA432" s="54">
        <f t="shared" si="370"/>
        <v>0</v>
      </c>
      <c r="AB432" s="54">
        <f t="shared" si="370"/>
        <v>0</v>
      </c>
      <c r="AC432" s="54">
        <f t="shared" si="370"/>
        <v>0</v>
      </c>
      <c r="AD432" s="54">
        <f t="shared" si="370"/>
        <v>6</v>
      </c>
      <c r="AE432" s="54">
        <f t="shared" si="370"/>
        <v>0</v>
      </c>
      <c r="AF432" s="54">
        <f t="shared" si="370"/>
        <v>0</v>
      </c>
      <c r="AG432" s="54">
        <f t="shared" si="370"/>
        <v>0</v>
      </c>
      <c r="AH432" s="54">
        <f>IF(P432&lt;4,(60/COUNTIF(P414:P438,3)),0)</f>
        <v>0</v>
      </c>
      <c r="AI432" s="54">
        <f>IF(Q432&lt;3,(60/COUNTIF(Q414:Q438,2)),0)</f>
        <v>0</v>
      </c>
      <c r="AJ432" s="54">
        <f>IF(R432&lt;3,(60/COUNTIF(R414:R438,2)),0)</f>
        <v>0</v>
      </c>
      <c r="AK432" s="54">
        <f>IF(S432&lt;3,(60/COUNTIF(S414:S438,2)),0)</f>
        <v>0</v>
      </c>
      <c r="AL432" s="54">
        <f>IF(T432&lt;3,(60/COUNTIF(T414:T438,2)),0)</f>
        <v>0</v>
      </c>
      <c r="AM432" s="183">
        <f t="shared" si="332"/>
        <v>6</v>
      </c>
      <c r="AN432" s="55" t="str">
        <f t="shared" si="333"/>
        <v>Reidar H</v>
      </c>
    </row>
    <row r="433" spans="1:40">
      <c r="A433" s="17"/>
      <c r="B433" s="18" t="s">
        <v>4</v>
      </c>
      <c r="C433" s="22">
        <v>3</v>
      </c>
      <c r="D433" s="42">
        <v>3</v>
      </c>
      <c r="E433" s="42">
        <v>3</v>
      </c>
      <c r="F433" s="42">
        <v>3</v>
      </c>
      <c r="G433" s="42">
        <v>3</v>
      </c>
      <c r="H433" s="42">
        <v>2</v>
      </c>
      <c r="I433" s="42">
        <v>4</v>
      </c>
      <c r="J433" s="42">
        <v>3</v>
      </c>
      <c r="K433" s="42">
        <v>3</v>
      </c>
      <c r="L433" s="42">
        <v>2</v>
      </c>
      <c r="M433" s="42">
        <v>4</v>
      </c>
      <c r="N433" s="42">
        <v>2</v>
      </c>
      <c r="O433" s="42">
        <v>2</v>
      </c>
      <c r="P433" s="42">
        <v>3</v>
      </c>
      <c r="Q433" s="42">
        <v>3</v>
      </c>
      <c r="R433" s="42">
        <v>2</v>
      </c>
      <c r="S433" s="42">
        <v>2</v>
      </c>
      <c r="T433" s="67">
        <v>4</v>
      </c>
      <c r="U433" s="53">
        <f>IF(C433&lt;3,(60/COUNTIF(C414:C438,2)),0)</f>
        <v>0</v>
      </c>
      <c r="V433" s="54">
        <f>IF(D433&lt;3,(60/COUNTIF(D414:D438,2)),0)</f>
        <v>0</v>
      </c>
      <c r="W433" s="54">
        <f>IF(E433&lt;3,(60/COUNTIF(E414:E438,2)),0)</f>
        <v>0</v>
      </c>
      <c r="X433" s="54">
        <f>IF(F433&lt;4,(60/COUNTIF(F414:F438,3)),0)</f>
        <v>30</v>
      </c>
      <c r="Y433" s="54">
        <f t="shared" ref="Y433:AG433" si="371">IF(G433&lt;3,(60/COUNTIF(G414:G438,2)),0)</f>
        <v>0</v>
      </c>
      <c r="Z433" s="54">
        <f t="shared" si="371"/>
        <v>8.5714285714285712</v>
      </c>
      <c r="AA433" s="54">
        <f t="shared" si="371"/>
        <v>0</v>
      </c>
      <c r="AB433" s="54">
        <f t="shared" si="371"/>
        <v>0</v>
      </c>
      <c r="AC433" s="54">
        <f t="shared" si="371"/>
        <v>0</v>
      </c>
      <c r="AD433" s="54">
        <f t="shared" si="371"/>
        <v>6</v>
      </c>
      <c r="AE433" s="54">
        <f t="shared" si="371"/>
        <v>0</v>
      </c>
      <c r="AF433" s="54">
        <f t="shared" si="371"/>
        <v>10</v>
      </c>
      <c r="AG433" s="54">
        <f t="shared" si="371"/>
        <v>4</v>
      </c>
      <c r="AH433" s="54">
        <f>IF(P433&lt;4,(60/COUNTIF(P414:P438,3)),0)</f>
        <v>5.4545454545454541</v>
      </c>
      <c r="AI433" s="54">
        <f>IF(Q433&lt;3,(60/COUNTIF(Q414:Q438,2)),0)</f>
        <v>0</v>
      </c>
      <c r="AJ433" s="54">
        <f>IF(R433&lt;3,(60/COUNTIF(R414:R438,2)),0)</f>
        <v>10</v>
      </c>
      <c r="AK433" s="54">
        <f>IF(S433&lt;3,(60/COUNTIF(S414:S438,2)),0)</f>
        <v>7.5</v>
      </c>
      <c r="AL433" s="54">
        <f>IF(T433&lt;3,(60/COUNTIF(T414:T438,2)),0)</f>
        <v>0</v>
      </c>
      <c r="AM433" s="183">
        <f t="shared" si="332"/>
        <v>81.525974025974023</v>
      </c>
      <c r="AN433" s="55" t="str">
        <f t="shared" si="333"/>
        <v>Stian W</v>
      </c>
    </row>
    <row r="434" spans="1:40">
      <c r="A434" s="17"/>
      <c r="B434" s="18" t="s">
        <v>89</v>
      </c>
      <c r="C434" s="22">
        <v>3</v>
      </c>
      <c r="D434" s="42">
        <v>4</v>
      </c>
      <c r="E434" s="42">
        <v>3</v>
      </c>
      <c r="F434" s="42">
        <v>4</v>
      </c>
      <c r="G434" s="42">
        <v>3</v>
      </c>
      <c r="H434" s="42">
        <v>3</v>
      </c>
      <c r="I434" s="42">
        <v>6</v>
      </c>
      <c r="J434" s="42">
        <v>4</v>
      </c>
      <c r="K434" s="42">
        <v>4</v>
      </c>
      <c r="L434" s="42">
        <v>2</v>
      </c>
      <c r="M434" s="42">
        <v>2</v>
      </c>
      <c r="N434" s="42">
        <v>3</v>
      </c>
      <c r="O434" s="42">
        <v>2</v>
      </c>
      <c r="P434" s="42">
        <v>3</v>
      </c>
      <c r="Q434" s="42">
        <v>4</v>
      </c>
      <c r="R434" s="42">
        <v>3</v>
      </c>
      <c r="S434" s="42">
        <v>3</v>
      </c>
      <c r="T434" s="67">
        <v>4</v>
      </c>
      <c r="U434" s="53">
        <f>IF(C434&lt;3,(60/COUNTIF(C414:C438,2)),0)</f>
        <v>0</v>
      </c>
      <c r="V434" s="54">
        <f>IF(D434&lt;3,(60/COUNTIF(D414:D438,2)),0)</f>
        <v>0</v>
      </c>
      <c r="W434" s="54">
        <f>IF(E434&lt;3,(60/COUNTIF(E414:E438,2)),0)</f>
        <v>0</v>
      </c>
      <c r="X434" s="54">
        <f>IF(F434&lt;4,(60/COUNTIF(F414:F438,3)),0)</f>
        <v>0</v>
      </c>
      <c r="Y434" s="54">
        <f t="shared" ref="Y434:AG434" si="372">IF(G434&lt;3,(60/COUNTIF(G414:G438,2)),0)</f>
        <v>0</v>
      </c>
      <c r="Z434" s="54">
        <f t="shared" si="372"/>
        <v>0</v>
      </c>
      <c r="AA434" s="54">
        <f t="shared" si="372"/>
        <v>0</v>
      </c>
      <c r="AB434" s="54">
        <f t="shared" si="372"/>
        <v>0</v>
      </c>
      <c r="AC434" s="54">
        <f t="shared" si="372"/>
        <v>0</v>
      </c>
      <c r="AD434" s="54">
        <f t="shared" si="372"/>
        <v>6</v>
      </c>
      <c r="AE434" s="54">
        <f t="shared" si="372"/>
        <v>7.5</v>
      </c>
      <c r="AF434" s="54">
        <f t="shared" si="372"/>
        <v>0</v>
      </c>
      <c r="AG434" s="54">
        <f t="shared" si="372"/>
        <v>4</v>
      </c>
      <c r="AH434" s="54">
        <f>IF(P434&lt;4,(60/COUNTIF(P414:P438,3)),0)</f>
        <v>5.4545454545454541</v>
      </c>
      <c r="AI434" s="54">
        <f>IF(Q434&lt;3,(60/COUNTIF(Q414:Q438,2)),0)</f>
        <v>0</v>
      </c>
      <c r="AJ434" s="54">
        <f>IF(R434&lt;3,(60/COUNTIF(R414:R438,2)),0)</f>
        <v>0</v>
      </c>
      <c r="AK434" s="54">
        <f>IF(S434&lt;3,(60/COUNTIF(S414:S438,2)),0)</f>
        <v>0</v>
      </c>
      <c r="AL434" s="54">
        <f>IF(T434&lt;3,(60/COUNTIF(T414:T438,2)),0)</f>
        <v>0</v>
      </c>
      <c r="AM434" s="183">
        <f t="shared" si="332"/>
        <v>22.954545454545453</v>
      </c>
      <c r="AN434" s="55" t="str">
        <f t="shared" si="333"/>
        <v>Thor Johansen</v>
      </c>
    </row>
    <row r="435" spans="1:40">
      <c r="A435" s="17"/>
      <c r="B435" s="18" t="s">
        <v>6</v>
      </c>
      <c r="C435" s="22">
        <v>3</v>
      </c>
      <c r="D435" s="42">
        <v>3</v>
      </c>
      <c r="E435" s="42">
        <v>4</v>
      </c>
      <c r="F435" s="42">
        <v>4</v>
      </c>
      <c r="G435" s="42">
        <v>3</v>
      </c>
      <c r="H435" s="42">
        <v>2</v>
      </c>
      <c r="I435" s="42">
        <v>4</v>
      </c>
      <c r="J435" s="42">
        <v>4</v>
      </c>
      <c r="K435" s="42">
        <v>3</v>
      </c>
      <c r="L435" s="42">
        <v>3</v>
      </c>
      <c r="M435" s="42">
        <v>3</v>
      </c>
      <c r="N435" s="42">
        <v>3</v>
      </c>
      <c r="O435" s="42">
        <v>2</v>
      </c>
      <c r="P435" s="42">
        <v>3</v>
      </c>
      <c r="Q435" s="42">
        <v>3</v>
      </c>
      <c r="R435" s="42">
        <v>3</v>
      </c>
      <c r="S435" s="42">
        <v>3</v>
      </c>
      <c r="T435" s="67">
        <v>3</v>
      </c>
      <c r="U435" s="53">
        <f>IF(C435&lt;3,(60/COUNTIF(C414:C438,2)),0)</f>
        <v>0</v>
      </c>
      <c r="V435" s="54">
        <f>IF(D435&lt;3,(60/COUNTIF(D414:D438,2)),0)</f>
        <v>0</v>
      </c>
      <c r="W435" s="54">
        <f>IF(E435&lt;3,(60/COUNTIF(E414:E438,2)),0)</f>
        <v>0</v>
      </c>
      <c r="X435" s="54">
        <f>IF(F435&lt;4,(60/COUNTIF(F414:F438,3)),0)</f>
        <v>0</v>
      </c>
      <c r="Y435" s="54">
        <f t="shared" ref="Y435:AG435" si="373">IF(G435&lt;3,(60/COUNTIF(G414:G438,2)),0)</f>
        <v>0</v>
      </c>
      <c r="Z435" s="54">
        <f t="shared" si="373"/>
        <v>8.5714285714285712</v>
      </c>
      <c r="AA435" s="54">
        <f t="shared" si="373"/>
        <v>0</v>
      </c>
      <c r="AB435" s="54">
        <f t="shared" si="373"/>
        <v>0</v>
      </c>
      <c r="AC435" s="54">
        <f t="shared" si="373"/>
        <v>0</v>
      </c>
      <c r="AD435" s="54">
        <f t="shared" si="373"/>
        <v>0</v>
      </c>
      <c r="AE435" s="54">
        <f t="shared" si="373"/>
        <v>0</v>
      </c>
      <c r="AF435" s="54">
        <f t="shared" si="373"/>
        <v>0</v>
      </c>
      <c r="AG435" s="54">
        <f t="shared" si="373"/>
        <v>4</v>
      </c>
      <c r="AH435" s="54">
        <f>IF(P435&lt;4,(60/COUNTIF(P414:P438,3)),0)</f>
        <v>5.4545454545454541</v>
      </c>
      <c r="AI435" s="54">
        <f>IF(Q435&lt;3,(60/COUNTIF(Q414:Q438,2)),0)</f>
        <v>0</v>
      </c>
      <c r="AJ435" s="54">
        <f>IF(R435&lt;3,(60/COUNTIF(R414:R438,2)),0)</f>
        <v>0</v>
      </c>
      <c r="AK435" s="54">
        <f>IF(S435&lt;3,(60/COUNTIF(S414:S438,2)),0)</f>
        <v>0</v>
      </c>
      <c r="AL435" s="54">
        <f>IF(T435&lt;3,(60/COUNTIF(T414:T438,2)),0)</f>
        <v>0</v>
      </c>
      <c r="AM435" s="183">
        <f t="shared" si="332"/>
        <v>18.025974025974026</v>
      </c>
      <c r="AN435" s="55" t="str">
        <f t="shared" si="333"/>
        <v>Tor-Erik I</v>
      </c>
    </row>
    <row r="436" spans="1:40">
      <c r="A436" s="17"/>
      <c r="B436" s="18" t="s">
        <v>35</v>
      </c>
      <c r="C436" s="22">
        <v>4</v>
      </c>
      <c r="D436" s="42">
        <v>3</v>
      </c>
      <c r="E436" s="42">
        <v>5</v>
      </c>
      <c r="F436" s="42">
        <v>5</v>
      </c>
      <c r="G436" s="42">
        <v>3</v>
      </c>
      <c r="H436" s="42">
        <v>4</v>
      </c>
      <c r="I436" s="42">
        <v>3</v>
      </c>
      <c r="J436" s="42">
        <v>4</v>
      </c>
      <c r="K436" s="42">
        <v>3</v>
      </c>
      <c r="L436" s="42">
        <v>3</v>
      </c>
      <c r="M436" s="42">
        <v>3</v>
      </c>
      <c r="N436" s="42">
        <v>3</v>
      </c>
      <c r="O436" s="42">
        <v>2</v>
      </c>
      <c r="P436" s="42">
        <v>4</v>
      </c>
      <c r="Q436" s="42">
        <v>3</v>
      </c>
      <c r="R436" s="42">
        <v>4</v>
      </c>
      <c r="S436" s="42">
        <v>3</v>
      </c>
      <c r="T436" s="67">
        <v>3</v>
      </c>
      <c r="U436" s="53">
        <f>IF(C436&lt;3,(60/COUNTIF(C414:C438,2)),0)</f>
        <v>0</v>
      </c>
      <c r="V436" s="54">
        <f>IF(D436&lt;3,(60/COUNTIF(D414:D438,2)),0)</f>
        <v>0</v>
      </c>
      <c r="W436" s="54">
        <f>IF(E436&lt;3,(60/COUNTIF(E414:E438,2)),0)</f>
        <v>0</v>
      </c>
      <c r="X436" s="54">
        <f>IF(F436&lt;4,(60/COUNTIF(F414:F438,3)),0)</f>
        <v>0</v>
      </c>
      <c r="Y436" s="54">
        <f t="shared" ref="Y436:AG436" si="374">IF(G436&lt;3,(60/COUNTIF(G414:G438,2)),0)</f>
        <v>0</v>
      </c>
      <c r="Z436" s="54">
        <f t="shared" si="374"/>
        <v>0</v>
      </c>
      <c r="AA436" s="54">
        <f t="shared" si="374"/>
        <v>0</v>
      </c>
      <c r="AB436" s="54">
        <f t="shared" si="374"/>
        <v>0</v>
      </c>
      <c r="AC436" s="54">
        <f t="shared" si="374"/>
        <v>0</v>
      </c>
      <c r="AD436" s="54">
        <f t="shared" si="374"/>
        <v>0</v>
      </c>
      <c r="AE436" s="54">
        <f t="shared" si="374"/>
        <v>0</v>
      </c>
      <c r="AF436" s="54">
        <f t="shared" si="374"/>
        <v>0</v>
      </c>
      <c r="AG436" s="54">
        <f t="shared" si="374"/>
        <v>4</v>
      </c>
      <c r="AH436" s="54">
        <f>IF(P436&lt;4,(60/COUNTIF(P414:P438,3)),0)</f>
        <v>0</v>
      </c>
      <c r="AI436" s="54">
        <f>IF(Q436&lt;3,(60/COUNTIF(Q414:Q438,2)),0)</f>
        <v>0</v>
      </c>
      <c r="AJ436" s="54">
        <f>IF(R436&lt;3,(60/COUNTIF(R414:R438,2)),0)</f>
        <v>0</v>
      </c>
      <c r="AK436" s="54">
        <f>IF(S436&lt;3,(60/COUNTIF(S414:S438,2)),0)</f>
        <v>0</v>
      </c>
      <c r="AL436" s="54">
        <f>IF(T436&lt;3,(60/COUNTIF(T414:T438,2)),0)</f>
        <v>0</v>
      </c>
      <c r="AM436" s="183">
        <f t="shared" si="332"/>
        <v>4</v>
      </c>
      <c r="AN436" s="55" t="str">
        <f t="shared" si="333"/>
        <v>Torleiv G</v>
      </c>
    </row>
    <row r="437" spans="1:40">
      <c r="A437" s="17"/>
      <c r="B437" s="18" t="s">
        <v>22</v>
      </c>
      <c r="C437" s="22">
        <v>4</v>
      </c>
      <c r="D437" s="42">
        <v>4</v>
      </c>
      <c r="E437" s="42">
        <v>4</v>
      </c>
      <c r="F437" s="42">
        <v>5</v>
      </c>
      <c r="G437" s="42">
        <v>3</v>
      </c>
      <c r="H437" s="42">
        <v>3</v>
      </c>
      <c r="I437" s="42">
        <v>4</v>
      </c>
      <c r="J437" s="42">
        <v>4</v>
      </c>
      <c r="K437" s="42">
        <v>3</v>
      </c>
      <c r="L437" s="42">
        <v>3</v>
      </c>
      <c r="M437" s="42">
        <v>2</v>
      </c>
      <c r="N437" s="42">
        <v>3</v>
      </c>
      <c r="O437" s="42">
        <v>3</v>
      </c>
      <c r="P437" s="42">
        <v>4</v>
      </c>
      <c r="Q437" s="42">
        <v>3</v>
      </c>
      <c r="R437" s="42">
        <v>4</v>
      </c>
      <c r="S437" s="42">
        <v>2</v>
      </c>
      <c r="T437" s="67">
        <v>3</v>
      </c>
      <c r="U437" s="53">
        <f>IF(C437&lt;3,(60/COUNTIF(C414:C438,2)),0)</f>
        <v>0</v>
      </c>
      <c r="V437" s="54">
        <f>IF(D437&lt;3,(60/COUNTIF(D414:D438,2)),0)</f>
        <v>0</v>
      </c>
      <c r="W437" s="54">
        <f>IF(E437&lt;3,(60/COUNTIF(E414:E438,2)),0)</f>
        <v>0</v>
      </c>
      <c r="X437" s="54">
        <f>IF(F437&lt;4,(60/COUNTIF(F414:F438,3)),0)</f>
        <v>0</v>
      </c>
      <c r="Y437" s="54">
        <f t="shared" ref="Y437:AG437" si="375">IF(G437&lt;3,(60/COUNTIF(G414:G438,2)),0)</f>
        <v>0</v>
      </c>
      <c r="Z437" s="54">
        <f t="shared" si="375"/>
        <v>0</v>
      </c>
      <c r="AA437" s="54">
        <f t="shared" si="375"/>
        <v>0</v>
      </c>
      <c r="AB437" s="54">
        <f t="shared" si="375"/>
        <v>0</v>
      </c>
      <c r="AC437" s="54">
        <f t="shared" si="375"/>
        <v>0</v>
      </c>
      <c r="AD437" s="54">
        <f t="shared" si="375"/>
        <v>0</v>
      </c>
      <c r="AE437" s="54">
        <f t="shared" si="375"/>
        <v>7.5</v>
      </c>
      <c r="AF437" s="54">
        <f t="shared" si="375"/>
        <v>0</v>
      </c>
      <c r="AG437" s="54">
        <f t="shared" si="375"/>
        <v>0</v>
      </c>
      <c r="AH437" s="54">
        <f>IF(P437&lt;4,(60/COUNTIF(P414:P438,3)),0)</f>
        <v>0</v>
      </c>
      <c r="AI437" s="54">
        <f>IF(Q437&lt;3,(60/COUNTIF(Q414:Q438,2)),0)</f>
        <v>0</v>
      </c>
      <c r="AJ437" s="54">
        <f>IF(R437&lt;3,(60/COUNTIF(R414:R438,2)),0)</f>
        <v>0</v>
      </c>
      <c r="AK437" s="54">
        <f>IF(S437&lt;3,(60/COUNTIF(S414:S438,2)),0)</f>
        <v>7.5</v>
      </c>
      <c r="AL437" s="54">
        <f>IF(T437&lt;3,(60/COUNTIF(T414:T438,2)),0)</f>
        <v>0</v>
      </c>
      <c r="AM437" s="183">
        <f t="shared" si="332"/>
        <v>15</v>
      </c>
      <c r="AN437" s="55" t="str">
        <f t="shared" si="333"/>
        <v>Vegar L</v>
      </c>
    </row>
    <row r="438" spans="1:40">
      <c r="A438" s="17"/>
      <c r="B438" s="18" t="s">
        <v>90</v>
      </c>
      <c r="C438" s="22">
        <v>5</v>
      </c>
      <c r="D438" s="42">
        <v>4</v>
      </c>
      <c r="E438" s="42">
        <v>5</v>
      </c>
      <c r="F438" s="42">
        <v>6</v>
      </c>
      <c r="G438" s="42">
        <v>6</v>
      </c>
      <c r="H438" s="42">
        <v>3</v>
      </c>
      <c r="I438" s="42">
        <v>7</v>
      </c>
      <c r="J438" s="42">
        <v>6</v>
      </c>
      <c r="K438" s="42">
        <v>4</v>
      </c>
      <c r="L438" s="42">
        <v>3</v>
      </c>
      <c r="M438" s="42">
        <v>4</v>
      </c>
      <c r="N438" s="42">
        <v>4</v>
      </c>
      <c r="O438" s="42">
        <v>3</v>
      </c>
      <c r="P438" s="42">
        <v>5</v>
      </c>
      <c r="Q438" s="42">
        <v>4</v>
      </c>
      <c r="R438" s="42">
        <v>3</v>
      </c>
      <c r="S438" s="42">
        <v>4</v>
      </c>
      <c r="T438" s="67">
        <v>4</v>
      </c>
      <c r="U438" s="56">
        <f>IF(C438&lt;3,(60/COUNTIF(C414:C438,2)),0)</f>
        <v>0</v>
      </c>
      <c r="V438" s="57">
        <f>IF(D438&lt;3,(60/COUNTIF(D414:D438,2)),0)</f>
        <v>0</v>
      </c>
      <c r="W438" s="57">
        <f>IF(E438&lt;3,(60/COUNTIF(E414:E438,2)),0)</f>
        <v>0</v>
      </c>
      <c r="X438" s="57">
        <f>IF(F438&lt;4,(60/COUNTIF(F414:F438,3)),0)</f>
        <v>0</v>
      </c>
      <c r="Y438" s="57">
        <f t="shared" ref="Y438:AG438" si="376">IF(G438&lt;3,(60/COUNTIF(G414:G438,2)),0)</f>
        <v>0</v>
      </c>
      <c r="Z438" s="57">
        <f t="shared" si="376"/>
        <v>0</v>
      </c>
      <c r="AA438" s="57">
        <f t="shared" si="376"/>
        <v>0</v>
      </c>
      <c r="AB438" s="57">
        <f t="shared" si="376"/>
        <v>0</v>
      </c>
      <c r="AC438" s="57">
        <f t="shared" si="376"/>
        <v>0</v>
      </c>
      <c r="AD438" s="57">
        <f t="shared" si="376"/>
        <v>0</v>
      </c>
      <c r="AE438" s="57">
        <f t="shared" si="376"/>
        <v>0</v>
      </c>
      <c r="AF438" s="57">
        <f t="shared" si="376"/>
        <v>0</v>
      </c>
      <c r="AG438" s="57">
        <f t="shared" si="376"/>
        <v>0</v>
      </c>
      <c r="AH438" s="57">
        <f>IF(P438&lt;4,(60/COUNTIF(P414:P438,3)),0)</f>
        <v>0</v>
      </c>
      <c r="AI438" s="57">
        <f>IF(Q438&lt;3,(60/COUNTIF(Q414:Q438,2)),0)</f>
        <v>0</v>
      </c>
      <c r="AJ438" s="57">
        <f>IF(R438&lt;3,(60/COUNTIF(R414:R438,2)),0)</f>
        <v>0</v>
      </c>
      <c r="AK438" s="57">
        <f>IF(S438&lt;3,(60/COUNTIF(S414:S438,2)),0)</f>
        <v>0</v>
      </c>
      <c r="AL438" s="57">
        <f>IF(T438&lt;3,(60/COUNTIF(T414:T438,2)),0)</f>
        <v>0</v>
      </c>
      <c r="AM438" s="184">
        <f t="shared" si="332"/>
        <v>0</v>
      </c>
      <c r="AN438" s="58" t="str">
        <f t="shared" si="333"/>
        <v>Åsa Svendsson</v>
      </c>
    </row>
    <row r="439" spans="1:40">
      <c r="A439" s="39">
        <v>40065</v>
      </c>
      <c r="B439" s="15" t="s">
        <v>7</v>
      </c>
      <c r="C439" s="20">
        <v>4</v>
      </c>
      <c r="D439" s="41">
        <v>4</v>
      </c>
      <c r="E439" s="41">
        <v>3</v>
      </c>
      <c r="F439" s="41">
        <v>5</v>
      </c>
      <c r="G439" s="41">
        <v>3</v>
      </c>
      <c r="H439" s="41">
        <v>2</v>
      </c>
      <c r="I439" s="41">
        <v>5</v>
      </c>
      <c r="J439" s="41">
        <v>3</v>
      </c>
      <c r="K439" s="41">
        <v>2</v>
      </c>
      <c r="L439" s="41">
        <v>3</v>
      </c>
      <c r="M439" s="41">
        <v>2</v>
      </c>
      <c r="N439" s="41">
        <v>2</v>
      </c>
      <c r="O439" s="41">
        <v>2</v>
      </c>
      <c r="P439" s="41">
        <v>4</v>
      </c>
      <c r="Q439" s="41">
        <v>3</v>
      </c>
      <c r="R439" s="41">
        <v>3</v>
      </c>
      <c r="S439" s="41">
        <v>2</v>
      </c>
      <c r="T439" s="66">
        <v>4</v>
      </c>
      <c r="U439" s="50">
        <f>IF(C439&lt;3,(60/COUNTIF(C439:C458,2)),0)</f>
        <v>0</v>
      </c>
      <c r="V439" s="51">
        <f>IF(D439&lt;3,(60/COUNTIF(D439:D458,2)),0)</f>
        <v>0</v>
      </c>
      <c r="W439" s="51">
        <f>IF(E439&lt;3,(60/COUNTIF(E439:E458,2)),0)</f>
        <v>0</v>
      </c>
      <c r="X439" s="51">
        <f>IF(F439&lt;4,(60/COUNTIF(F439:F458,3)),0)</f>
        <v>0</v>
      </c>
      <c r="Y439" s="51">
        <f t="shared" ref="Y439:AG439" si="377">IF(G439&lt;3,(60/COUNTIF(G439:G458,2)),0)</f>
        <v>0</v>
      </c>
      <c r="Z439" s="51">
        <f t="shared" si="377"/>
        <v>8.5714285714285712</v>
      </c>
      <c r="AA439" s="51">
        <f t="shared" si="377"/>
        <v>0</v>
      </c>
      <c r="AB439" s="51">
        <f t="shared" si="377"/>
        <v>0</v>
      </c>
      <c r="AC439" s="51">
        <f t="shared" si="377"/>
        <v>20</v>
      </c>
      <c r="AD439" s="51">
        <f t="shared" si="377"/>
        <v>0</v>
      </c>
      <c r="AE439" s="51">
        <f t="shared" si="377"/>
        <v>10</v>
      </c>
      <c r="AF439" s="51">
        <f t="shared" si="377"/>
        <v>7.5</v>
      </c>
      <c r="AG439" s="51">
        <f t="shared" si="377"/>
        <v>10</v>
      </c>
      <c r="AH439" s="51">
        <f>IF(P439&lt;4,(60/COUNTIF(P439:P458,3)),0)</f>
        <v>0</v>
      </c>
      <c r="AI439" s="51">
        <f>IF(Q439&lt;3,(60/COUNTIF(Q439:Q458,2)),0)</f>
        <v>0</v>
      </c>
      <c r="AJ439" s="51">
        <f>IF(R439&lt;3,(60/COUNTIF(R439:R458,2)),0)</f>
        <v>0</v>
      </c>
      <c r="AK439" s="51">
        <f>IF(S439&lt;3,(60/COUNTIF(S439:S458,2)),0)</f>
        <v>12</v>
      </c>
      <c r="AL439" s="51">
        <f>IF(T439&lt;3,(60/COUNTIF(T439:T458,2)),0)</f>
        <v>0</v>
      </c>
      <c r="AM439" s="182">
        <f t="shared" si="332"/>
        <v>68.071428571428569</v>
      </c>
      <c r="AN439" s="52" t="str">
        <f t="shared" si="333"/>
        <v>Eirik A</v>
      </c>
    </row>
    <row r="440" spans="1:40">
      <c r="A440" s="17"/>
      <c r="B440" s="18" t="s">
        <v>27</v>
      </c>
      <c r="C440" s="22">
        <v>5</v>
      </c>
      <c r="D440" s="42">
        <v>5</v>
      </c>
      <c r="E440" s="42">
        <v>5</v>
      </c>
      <c r="F440" s="42">
        <v>5</v>
      </c>
      <c r="G440" s="42">
        <v>4</v>
      </c>
      <c r="H440" s="42">
        <v>3</v>
      </c>
      <c r="I440" s="42">
        <v>4</v>
      </c>
      <c r="J440" s="42">
        <v>4</v>
      </c>
      <c r="K440" s="42">
        <v>4</v>
      </c>
      <c r="L440" s="42">
        <v>3</v>
      </c>
      <c r="M440" s="42">
        <v>4</v>
      </c>
      <c r="N440" s="42">
        <v>4</v>
      </c>
      <c r="O440" s="42">
        <v>4</v>
      </c>
      <c r="P440" s="42">
        <v>5</v>
      </c>
      <c r="Q440" s="42">
        <v>4</v>
      </c>
      <c r="R440" s="42">
        <v>3</v>
      </c>
      <c r="S440" s="42">
        <v>3</v>
      </c>
      <c r="T440" s="67">
        <v>4</v>
      </c>
      <c r="U440" s="53">
        <f>IF(C440&lt;3,(60/COUNTIF(C439:C458,2)),0)</f>
        <v>0</v>
      </c>
      <c r="V440" s="54">
        <f>IF(D440&lt;3,(60/COUNTIF(D439:D458,2)),0)</f>
        <v>0</v>
      </c>
      <c r="W440" s="54">
        <f>IF(E440&lt;3,(60/COUNTIF(E439:E458,2)),0)</f>
        <v>0</v>
      </c>
      <c r="X440" s="54">
        <f>IF(F440&lt;4,(60/COUNTIF(F439:F458,3)),0)</f>
        <v>0</v>
      </c>
      <c r="Y440" s="54">
        <f t="shared" ref="Y440:AG440" si="378">IF(G440&lt;3,(60/COUNTIF(G439:G458,2)),0)</f>
        <v>0</v>
      </c>
      <c r="Z440" s="54">
        <f t="shared" si="378"/>
        <v>0</v>
      </c>
      <c r="AA440" s="54">
        <f t="shared" si="378"/>
        <v>0</v>
      </c>
      <c r="AB440" s="54">
        <f t="shared" si="378"/>
        <v>0</v>
      </c>
      <c r="AC440" s="54">
        <f t="shared" si="378"/>
        <v>0</v>
      </c>
      <c r="AD440" s="54">
        <f t="shared" si="378"/>
        <v>0</v>
      </c>
      <c r="AE440" s="54">
        <f t="shared" si="378"/>
        <v>0</v>
      </c>
      <c r="AF440" s="54">
        <f t="shared" si="378"/>
        <v>0</v>
      </c>
      <c r="AG440" s="54">
        <f t="shared" si="378"/>
        <v>0</v>
      </c>
      <c r="AH440" s="54">
        <f>IF(P440&lt;4,(60/COUNTIF(P439:P458,3)),0)</f>
        <v>0</v>
      </c>
      <c r="AI440" s="54">
        <f>IF(Q440&lt;3,(60/COUNTIF(Q439:Q458,2)),0)</f>
        <v>0</v>
      </c>
      <c r="AJ440" s="54">
        <f>IF(R440&lt;3,(60/COUNTIF(R439:R458,2)),0)</f>
        <v>0</v>
      </c>
      <c r="AK440" s="54">
        <f>IF(S440&lt;3,(60/COUNTIF(S439:S458,2)),0)</f>
        <v>0</v>
      </c>
      <c r="AL440" s="54">
        <f>IF(T440&lt;3,(60/COUNTIF(T439:T458,2)),0)</f>
        <v>0</v>
      </c>
      <c r="AM440" s="183">
        <f t="shared" si="332"/>
        <v>0</v>
      </c>
      <c r="AN440" s="55" t="str">
        <f t="shared" si="333"/>
        <v>Emma</v>
      </c>
    </row>
    <row r="441" spans="1:40">
      <c r="A441" s="17"/>
      <c r="B441" s="18" t="s">
        <v>13</v>
      </c>
      <c r="C441" s="22">
        <v>3</v>
      </c>
      <c r="D441" s="42">
        <v>3</v>
      </c>
      <c r="E441" s="42">
        <v>4</v>
      </c>
      <c r="F441" s="42">
        <v>5</v>
      </c>
      <c r="G441" s="42">
        <v>3</v>
      </c>
      <c r="H441" s="42">
        <v>3</v>
      </c>
      <c r="I441" s="42">
        <v>4</v>
      </c>
      <c r="J441" s="42">
        <v>2</v>
      </c>
      <c r="K441" s="42">
        <v>2</v>
      </c>
      <c r="L441" s="42">
        <v>3</v>
      </c>
      <c r="M441" s="42">
        <v>2</v>
      </c>
      <c r="N441" s="42">
        <v>3</v>
      </c>
      <c r="O441" s="42">
        <v>3</v>
      </c>
      <c r="P441" s="42">
        <v>3</v>
      </c>
      <c r="Q441" s="42">
        <v>4</v>
      </c>
      <c r="R441" s="42">
        <v>2</v>
      </c>
      <c r="S441" s="42">
        <v>3</v>
      </c>
      <c r="T441" s="67">
        <v>4</v>
      </c>
      <c r="U441" s="53">
        <f>IF(C441&lt;3,(60/COUNTIF(C439:C458,2)),0)</f>
        <v>0</v>
      </c>
      <c r="V441" s="54">
        <f>IF(D441&lt;3,(60/COUNTIF(D439:D458,2)),0)</f>
        <v>0</v>
      </c>
      <c r="W441" s="54">
        <f>IF(E441&lt;3,(60/COUNTIF(E439:E458,2)),0)</f>
        <v>0</v>
      </c>
      <c r="X441" s="54">
        <f>IF(F441&lt;4,(60/COUNTIF(F439:F458,3)),0)</f>
        <v>0</v>
      </c>
      <c r="Y441" s="54">
        <f t="shared" ref="Y441:AG441" si="379">IF(G441&lt;3,(60/COUNTIF(G439:G458,2)),0)</f>
        <v>0</v>
      </c>
      <c r="Z441" s="54">
        <f t="shared" si="379"/>
        <v>0</v>
      </c>
      <c r="AA441" s="54">
        <f t="shared" si="379"/>
        <v>0</v>
      </c>
      <c r="AB441" s="54">
        <f t="shared" si="379"/>
        <v>30</v>
      </c>
      <c r="AC441" s="54">
        <f t="shared" si="379"/>
        <v>20</v>
      </c>
      <c r="AD441" s="54">
        <f t="shared" si="379"/>
        <v>0</v>
      </c>
      <c r="AE441" s="54">
        <f t="shared" si="379"/>
        <v>10</v>
      </c>
      <c r="AF441" s="54">
        <f t="shared" si="379"/>
        <v>0</v>
      </c>
      <c r="AG441" s="54">
        <f t="shared" si="379"/>
        <v>0</v>
      </c>
      <c r="AH441" s="54">
        <f>IF(P441&lt;4,(60/COUNTIF(P439:P458,3)),0)</f>
        <v>15</v>
      </c>
      <c r="AI441" s="54">
        <f>IF(Q441&lt;3,(60/COUNTIF(Q439:Q458,2)),0)</f>
        <v>0</v>
      </c>
      <c r="AJ441" s="54">
        <f>IF(R441&lt;3,(60/COUNTIF(R439:R458,2)),0)</f>
        <v>12</v>
      </c>
      <c r="AK441" s="54">
        <f>IF(S441&lt;3,(60/COUNTIF(S439:S458,2)),0)</f>
        <v>0</v>
      </c>
      <c r="AL441" s="54">
        <f>IF(T441&lt;3,(60/COUNTIF(T439:T458,2)),0)</f>
        <v>0</v>
      </c>
      <c r="AM441" s="183">
        <f t="shared" si="332"/>
        <v>87</v>
      </c>
      <c r="AN441" s="55" t="str">
        <f t="shared" si="333"/>
        <v>Gunnar A</v>
      </c>
    </row>
    <row r="442" spans="1:40">
      <c r="A442" s="17"/>
      <c r="B442" s="18" t="s">
        <v>26</v>
      </c>
      <c r="C442" s="22">
        <v>6</v>
      </c>
      <c r="D442" s="42">
        <v>5</v>
      </c>
      <c r="E442" s="42">
        <v>4</v>
      </c>
      <c r="F442" s="42">
        <v>6</v>
      </c>
      <c r="G442" s="42">
        <v>6</v>
      </c>
      <c r="H442" s="42">
        <v>2</v>
      </c>
      <c r="I442" s="42">
        <v>5</v>
      </c>
      <c r="J442" s="42">
        <v>3</v>
      </c>
      <c r="K442" s="42">
        <v>3</v>
      </c>
      <c r="L442" s="42">
        <v>3</v>
      </c>
      <c r="M442" s="42">
        <v>5</v>
      </c>
      <c r="N442" s="42">
        <v>3</v>
      </c>
      <c r="O442" s="42">
        <v>4</v>
      </c>
      <c r="P442" s="42">
        <v>4</v>
      </c>
      <c r="Q442" s="42">
        <v>4</v>
      </c>
      <c r="R442" s="42">
        <v>3</v>
      </c>
      <c r="S442" s="42">
        <v>3</v>
      </c>
      <c r="T442" s="67">
        <v>4</v>
      </c>
      <c r="U442" s="53">
        <f>IF(C442&lt;3,(60/COUNTIF(C439:C458,2)),0)</f>
        <v>0</v>
      </c>
      <c r="V442" s="54">
        <f>IF(D442&lt;3,(60/COUNTIF(D439:D458,2)),0)</f>
        <v>0</v>
      </c>
      <c r="W442" s="54">
        <f>IF(E442&lt;3,(60/COUNTIF(E439:E458,2)),0)</f>
        <v>0</v>
      </c>
      <c r="X442" s="54">
        <f>IF(F442&lt;4,(60/COUNTIF(F439:F458,3)),0)</f>
        <v>0</v>
      </c>
      <c r="Y442" s="54">
        <f t="shared" ref="Y442:AG442" si="380">IF(G442&lt;3,(60/COUNTIF(G439:G458,2)),0)</f>
        <v>0</v>
      </c>
      <c r="Z442" s="54">
        <f t="shared" si="380"/>
        <v>8.5714285714285712</v>
      </c>
      <c r="AA442" s="54">
        <f t="shared" si="380"/>
        <v>0</v>
      </c>
      <c r="AB442" s="54">
        <f t="shared" si="380"/>
        <v>0</v>
      </c>
      <c r="AC442" s="54">
        <f t="shared" si="380"/>
        <v>0</v>
      </c>
      <c r="AD442" s="54">
        <f t="shared" si="380"/>
        <v>0</v>
      </c>
      <c r="AE442" s="54">
        <f t="shared" si="380"/>
        <v>0</v>
      </c>
      <c r="AF442" s="54">
        <f t="shared" si="380"/>
        <v>0</v>
      </c>
      <c r="AG442" s="54">
        <f t="shared" si="380"/>
        <v>0</v>
      </c>
      <c r="AH442" s="54">
        <f>IF(P442&lt;4,(60/COUNTIF(P439:P458,3)),0)</f>
        <v>0</v>
      </c>
      <c r="AI442" s="54">
        <f>IF(Q442&lt;3,(60/COUNTIF(Q439:Q458,2)),0)</f>
        <v>0</v>
      </c>
      <c r="AJ442" s="54">
        <f>IF(R442&lt;3,(60/COUNTIF(R439:R458,2)),0)</f>
        <v>0</v>
      </c>
      <c r="AK442" s="54">
        <f>IF(S442&lt;3,(60/COUNTIF(S439:S458,2)),0)</f>
        <v>0</v>
      </c>
      <c r="AL442" s="54">
        <f>IF(T442&lt;3,(60/COUNTIF(T439:T458,2)),0)</f>
        <v>0</v>
      </c>
      <c r="AM442" s="183">
        <f t="shared" si="332"/>
        <v>8.5714285714285712</v>
      </c>
      <c r="AN442" s="55" t="str">
        <f t="shared" si="333"/>
        <v>Henrik Chr</v>
      </c>
    </row>
    <row r="443" spans="1:40">
      <c r="A443" s="17"/>
      <c r="B443" s="18" t="s">
        <v>25</v>
      </c>
      <c r="C443" s="22">
        <v>4</v>
      </c>
      <c r="D443" s="42">
        <v>2</v>
      </c>
      <c r="E443" s="42">
        <v>4</v>
      </c>
      <c r="F443" s="42">
        <v>5</v>
      </c>
      <c r="G443" s="42">
        <v>3</v>
      </c>
      <c r="H443" s="42">
        <v>4</v>
      </c>
      <c r="I443" s="42">
        <v>4</v>
      </c>
      <c r="J443" s="42">
        <v>3</v>
      </c>
      <c r="K443" s="42">
        <v>4</v>
      </c>
      <c r="L443" s="42">
        <v>2</v>
      </c>
      <c r="M443" s="42">
        <v>4</v>
      </c>
      <c r="N443" s="42">
        <v>2</v>
      </c>
      <c r="O443" s="42">
        <v>4</v>
      </c>
      <c r="P443" s="42">
        <v>5</v>
      </c>
      <c r="Q443" s="42">
        <v>4</v>
      </c>
      <c r="R443" s="42">
        <v>3</v>
      </c>
      <c r="S443" s="42">
        <v>2</v>
      </c>
      <c r="T443" s="67">
        <v>2</v>
      </c>
      <c r="U443" s="53">
        <f>IF(C443&lt;3,(60/COUNTIF(C439:C458,2)),0)</f>
        <v>0</v>
      </c>
      <c r="V443" s="54">
        <f>IF(D443&lt;3,(60/COUNTIF(D439:D458,2)),0)</f>
        <v>20</v>
      </c>
      <c r="W443" s="54">
        <f>IF(E443&lt;3,(60/COUNTIF(E439:E458,2)),0)</f>
        <v>0</v>
      </c>
      <c r="X443" s="54">
        <f>IF(F443&lt;4,(60/COUNTIF(F439:F458,3)),0)</f>
        <v>0</v>
      </c>
      <c r="Y443" s="54">
        <f t="shared" ref="Y443:AG443" si="381">IF(G443&lt;3,(60/COUNTIF(G439:G458,2)),0)</f>
        <v>0</v>
      </c>
      <c r="Z443" s="54">
        <f t="shared" si="381"/>
        <v>0</v>
      </c>
      <c r="AA443" s="54">
        <f t="shared" si="381"/>
        <v>0</v>
      </c>
      <c r="AB443" s="54">
        <f t="shared" si="381"/>
        <v>0</v>
      </c>
      <c r="AC443" s="54">
        <f t="shared" si="381"/>
        <v>0</v>
      </c>
      <c r="AD443" s="54">
        <f t="shared" si="381"/>
        <v>20</v>
      </c>
      <c r="AE443" s="54">
        <f t="shared" si="381"/>
        <v>0</v>
      </c>
      <c r="AF443" s="54">
        <f t="shared" si="381"/>
        <v>7.5</v>
      </c>
      <c r="AG443" s="54">
        <f t="shared" si="381"/>
        <v>0</v>
      </c>
      <c r="AH443" s="54">
        <f>IF(P443&lt;4,(60/COUNTIF(P439:P458,3)),0)</f>
        <v>0</v>
      </c>
      <c r="AI443" s="54">
        <f>IF(Q443&lt;3,(60/COUNTIF(Q439:Q458,2)),0)</f>
        <v>0</v>
      </c>
      <c r="AJ443" s="54">
        <f>IF(R443&lt;3,(60/COUNTIF(R439:R458,2)),0)</f>
        <v>0</v>
      </c>
      <c r="AK443" s="54">
        <f>IF(S443&lt;3,(60/COUNTIF(S439:S458,2)),0)</f>
        <v>12</v>
      </c>
      <c r="AL443" s="54">
        <f>IF(T443&lt;3,(60/COUNTIF(T439:T458,2)),0)</f>
        <v>30</v>
      </c>
      <c r="AM443" s="183">
        <f t="shared" si="332"/>
        <v>89.5</v>
      </c>
      <c r="AN443" s="55" t="str">
        <f t="shared" si="333"/>
        <v>Kristoffer S</v>
      </c>
    </row>
    <row r="444" spans="1:40">
      <c r="A444" s="17"/>
      <c r="B444" s="18" t="s">
        <v>16</v>
      </c>
      <c r="C444" s="22">
        <v>4</v>
      </c>
      <c r="D444" s="42">
        <v>3</v>
      </c>
      <c r="E444" s="42">
        <v>4</v>
      </c>
      <c r="F444" s="42">
        <v>5</v>
      </c>
      <c r="G444" s="42">
        <v>4</v>
      </c>
      <c r="H444" s="42">
        <v>3</v>
      </c>
      <c r="I444" s="42">
        <v>6</v>
      </c>
      <c r="J444" s="42">
        <v>4</v>
      </c>
      <c r="K444" s="42">
        <v>3</v>
      </c>
      <c r="L444" s="42">
        <v>3</v>
      </c>
      <c r="M444" s="42">
        <v>2</v>
      </c>
      <c r="N444" s="42">
        <v>3</v>
      </c>
      <c r="O444" s="42">
        <v>3</v>
      </c>
      <c r="P444" s="42">
        <v>5</v>
      </c>
      <c r="Q444" s="42">
        <v>3</v>
      </c>
      <c r="R444" s="42">
        <v>3</v>
      </c>
      <c r="S444" s="42">
        <v>3</v>
      </c>
      <c r="T444" s="67">
        <v>3</v>
      </c>
      <c r="U444" s="53">
        <f>IF(C444&lt;3,(60/COUNTIF(C439:C458,2)),0)</f>
        <v>0</v>
      </c>
      <c r="V444" s="54">
        <f>IF(D444&lt;3,(60/COUNTIF(D439:D458,2)),0)</f>
        <v>0</v>
      </c>
      <c r="W444" s="54">
        <f>IF(E444&lt;3,(60/COUNTIF(E439:E458,2)),0)</f>
        <v>0</v>
      </c>
      <c r="X444" s="54">
        <f>IF(F444&lt;4,(60/COUNTIF(F439:F458,3)),0)</f>
        <v>0</v>
      </c>
      <c r="Y444" s="54">
        <f t="shared" ref="Y444:AG444" si="382">IF(G444&lt;3,(60/COUNTIF(G439:G458,2)),0)</f>
        <v>0</v>
      </c>
      <c r="Z444" s="54">
        <f t="shared" si="382"/>
        <v>0</v>
      </c>
      <c r="AA444" s="54">
        <f t="shared" si="382"/>
        <v>0</v>
      </c>
      <c r="AB444" s="54">
        <f t="shared" si="382"/>
        <v>0</v>
      </c>
      <c r="AC444" s="54">
        <f t="shared" si="382"/>
        <v>0</v>
      </c>
      <c r="AD444" s="54">
        <f t="shared" si="382"/>
        <v>0</v>
      </c>
      <c r="AE444" s="54">
        <f t="shared" si="382"/>
        <v>10</v>
      </c>
      <c r="AF444" s="54">
        <f t="shared" si="382"/>
        <v>0</v>
      </c>
      <c r="AG444" s="54">
        <f t="shared" si="382"/>
        <v>0</v>
      </c>
      <c r="AH444" s="54">
        <f>IF(P444&lt;4,(60/COUNTIF(P439:P458,3)),0)</f>
        <v>0</v>
      </c>
      <c r="AI444" s="54">
        <f>IF(Q444&lt;3,(60/COUNTIF(Q439:Q458,2)),0)</f>
        <v>0</v>
      </c>
      <c r="AJ444" s="54">
        <f>IF(R444&lt;3,(60/COUNTIF(R439:R458,2)),0)</f>
        <v>0</v>
      </c>
      <c r="AK444" s="54">
        <f>IF(S444&lt;3,(60/COUNTIF(S439:S458,2)),0)</f>
        <v>0</v>
      </c>
      <c r="AL444" s="54">
        <f>IF(T444&lt;3,(60/COUNTIF(T439:T458,2)),0)</f>
        <v>0</v>
      </c>
      <c r="AM444" s="183">
        <f t="shared" si="332"/>
        <v>10</v>
      </c>
      <c r="AN444" s="55" t="str">
        <f t="shared" si="333"/>
        <v>Lasse B</v>
      </c>
    </row>
    <row r="445" spans="1:40">
      <c r="A445" s="17"/>
      <c r="B445" s="18" t="s">
        <v>20</v>
      </c>
      <c r="C445" s="22">
        <v>3</v>
      </c>
      <c r="D445" s="42">
        <v>3</v>
      </c>
      <c r="E445" s="42">
        <v>3</v>
      </c>
      <c r="F445" s="42">
        <v>3</v>
      </c>
      <c r="G445" s="42">
        <v>3</v>
      </c>
      <c r="H445" s="42">
        <v>3</v>
      </c>
      <c r="I445" s="42">
        <v>3</v>
      </c>
      <c r="J445" s="42">
        <v>3</v>
      </c>
      <c r="K445" s="42">
        <v>3</v>
      </c>
      <c r="L445" s="42">
        <v>3</v>
      </c>
      <c r="M445" s="42">
        <v>3</v>
      </c>
      <c r="N445" s="42">
        <v>2</v>
      </c>
      <c r="O445" s="42">
        <v>3</v>
      </c>
      <c r="P445" s="42">
        <v>3</v>
      </c>
      <c r="Q445" s="42">
        <v>3</v>
      </c>
      <c r="R445" s="42">
        <v>2</v>
      </c>
      <c r="S445" s="42">
        <v>3</v>
      </c>
      <c r="T445" s="67">
        <v>3</v>
      </c>
      <c r="U445" s="53">
        <f>IF(C445&lt;3,(60/COUNTIF(C439:C458,2)),0)</f>
        <v>0</v>
      </c>
      <c r="V445" s="54">
        <f>IF(D445&lt;3,(60/COUNTIF(D439:D458,2)),0)</f>
        <v>0</v>
      </c>
      <c r="W445" s="54">
        <f>IF(E445&lt;3,(60/COUNTIF(E439:E458,2)),0)</f>
        <v>0</v>
      </c>
      <c r="X445" s="54">
        <f>IF(F445&lt;4,(60/COUNTIF(F439:F458,3)),0)</f>
        <v>60</v>
      </c>
      <c r="Y445" s="54">
        <f t="shared" ref="Y445:AG445" si="383">IF(G445&lt;3,(60/COUNTIF(G439:G458,2)),0)</f>
        <v>0</v>
      </c>
      <c r="Z445" s="54">
        <f t="shared" si="383"/>
        <v>0</v>
      </c>
      <c r="AA445" s="54">
        <f t="shared" si="383"/>
        <v>0</v>
      </c>
      <c r="AB445" s="54">
        <f t="shared" si="383"/>
        <v>0</v>
      </c>
      <c r="AC445" s="54">
        <f t="shared" si="383"/>
        <v>0</v>
      </c>
      <c r="AD445" s="54">
        <f t="shared" si="383"/>
        <v>0</v>
      </c>
      <c r="AE445" s="54">
        <f t="shared" si="383"/>
        <v>0</v>
      </c>
      <c r="AF445" s="54">
        <f t="shared" si="383"/>
        <v>7.5</v>
      </c>
      <c r="AG445" s="54">
        <f t="shared" si="383"/>
        <v>0</v>
      </c>
      <c r="AH445" s="54">
        <f>IF(P445&lt;4,(60/COUNTIF(P439:P458,3)),0)</f>
        <v>15</v>
      </c>
      <c r="AI445" s="54">
        <f>IF(Q445&lt;3,(60/COUNTIF(Q439:Q458,2)),0)</f>
        <v>0</v>
      </c>
      <c r="AJ445" s="54">
        <f>IF(R445&lt;3,(60/COUNTIF(R439:R458,2)),0)</f>
        <v>12</v>
      </c>
      <c r="AK445" s="54">
        <f>IF(S445&lt;3,(60/COUNTIF(S439:S458,2)),0)</f>
        <v>0</v>
      </c>
      <c r="AL445" s="54">
        <f>IF(T445&lt;3,(60/COUNTIF(T439:T458,2)),0)</f>
        <v>0</v>
      </c>
      <c r="AM445" s="183">
        <f t="shared" si="332"/>
        <v>94.5</v>
      </c>
      <c r="AN445" s="55" t="str">
        <f t="shared" si="333"/>
        <v>Magnus P</v>
      </c>
    </row>
    <row r="446" spans="1:40">
      <c r="A446" s="17"/>
      <c r="B446" s="18" t="s">
        <v>24</v>
      </c>
      <c r="C446" s="22">
        <v>3</v>
      </c>
      <c r="D446" s="42">
        <v>3</v>
      </c>
      <c r="E446" s="42">
        <v>4</v>
      </c>
      <c r="F446" s="42">
        <v>4</v>
      </c>
      <c r="G446" s="42">
        <v>5</v>
      </c>
      <c r="H446" s="42">
        <v>3</v>
      </c>
      <c r="I446" s="42">
        <v>5</v>
      </c>
      <c r="J446" s="42">
        <v>2</v>
      </c>
      <c r="K446" s="42">
        <v>4</v>
      </c>
      <c r="L446" s="42">
        <v>3</v>
      </c>
      <c r="M446" s="42">
        <v>3</v>
      </c>
      <c r="N446" s="42">
        <v>4</v>
      </c>
      <c r="O446" s="42">
        <v>2</v>
      </c>
      <c r="P446" s="42">
        <v>3</v>
      </c>
      <c r="Q446" s="42">
        <v>4</v>
      </c>
      <c r="R446" s="42">
        <v>3</v>
      </c>
      <c r="S446" s="42">
        <v>3</v>
      </c>
      <c r="T446" s="67">
        <v>3</v>
      </c>
      <c r="U446" s="53">
        <f>IF(C446&lt;3,(60/COUNTIF(C439:C458,2)),0)</f>
        <v>0</v>
      </c>
      <c r="V446" s="54">
        <f>IF(D446&lt;3,(60/COUNTIF(D439:D458,2)),0)</f>
        <v>0</v>
      </c>
      <c r="W446" s="54">
        <f>IF(E446&lt;3,(60/COUNTIF(E439:E458,2)),0)</f>
        <v>0</v>
      </c>
      <c r="X446" s="54">
        <f>IF(F446&lt;4,(60/COUNTIF(F439:F458,3)),0)</f>
        <v>0</v>
      </c>
      <c r="Y446" s="54">
        <f t="shared" ref="Y446:AG446" si="384">IF(G446&lt;3,(60/COUNTIF(G439:G458,2)),0)</f>
        <v>0</v>
      </c>
      <c r="Z446" s="54">
        <f t="shared" si="384"/>
        <v>0</v>
      </c>
      <c r="AA446" s="54">
        <f t="shared" si="384"/>
        <v>0</v>
      </c>
      <c r="AB446" s="54">
        <f t="shared" si="384"/>
        <v>30</v>
      </c>
      <c r="AC446" s="54">
        <f t="shared" si="384"/>
        <v>0</v>
      </c>
      <c r="AD446" s="54">
        <f t="shared" si="384"/>
        <v>0</v>
      </c>
      <c r="AE446" s="54">
        <f t="shared" si="384"/>
        <v>0</v>
      </c>
      <c r="AF446" s="54">
        <f t="shared" si="384"/>
        <v>0</v>
      </c>
      <c r="AG446" s="54">
        <f t="shared" si="384"/>
        <v>10</v>
      </c>
      <c r="AH446" s="54">
        <f>IF(P446&lt;4,(60/COUNTIF(P439:P458,3)),0)</f>
        <v>15</v>
      </c>
      <c r="AI446" s="54">
        <f>IF(Q446&lt;3,(60/COUNTIF(Q439:Q458,2)),0)</f>
        <v>0</v>
      </c>
      <c r="AJ446" s="54">
        <f>IF(R446&lt;3,(60/COUNTIF(R439:R458,2)),0)</f>
        <v>0</v>
      </c>
      <c r="AK446" s="54">
        <f>IF(S446&lt;3,(60/COUNTIF(S439:S458,2)),0)</f>
        <v>0</v>
      </c>
      <c r="AL446" s="54">
        <f>IF(T446&lt;3,(60/COUNTIF(T439:T458,2)),0)</f>
        <v>0</v>
      </c>
      <c r="AM446" s="183">
        <f t="shared" si="332"/>
        <v>55</v>
      </c>
      <c r="AN446" s="55" t="str">
        <f t="shared" si="333"/>
        <v>Martin N</v>
      </c>
    </row>
    <row r="447" spans="1:40">
      <c r="A447" s="17"/>
      <c r="B447" s="18" t="s">
        <v>9</v>
      </c>
      <c r="C447" s="22">
        <v>3</v>
      </c>
      <c r="D447" s="42">
        <v>3</v>
      </c>
      <c r="E447" s="42">
        <v>4</v>
      </c>
      <c r="F447" s="42">
        <v>5</v>
      </c>
      <c r="G447" s="42">
        <v>3</v>
      </c>
      <c r="H447" s="42">
        <v>3</v>
      </c>
      <c r="I447" s="42">
        <v>3</v>
      </c>
      <c r="J447" s="42">
        <v>3</v>
      </c>
      <c r="K447" s="42">
        <v>3</v>
      </c>
      <c r="L447" s="42">
        <v>3</v>
      </c>
      <c r="M447" s="42">
        <v>4</v>
      </c>
      <c r="N447" s="42">
        <v>3</v>
      </c>
      <c r="O447" s="42">
        <v>3</v>
      </c>
      <c r="P447" s="42">
        <v>4</v>
      </c>
      <c r="Q447" s="42">
        <v>3</v>
      </c>
      <c r="R447" s="42">
        <v>3</v>
      </c>
      <c r="S447" s="42">
        <v>4</v>
      </c>
      <c r="T447" s="67">
        <v>3</v>
      </c>
      <c r="U447" s="53">
        <f>IF(C447&lt;3,(60/COUNTIF(C439:C458,2)),0)</f>
        <v>0</v>
      </c>
      <c r="V447" s="54">
        <f>IF(D447&lt;3,(60/COUNTIF(D439:D458,2)),0)</f>
        <v>0</v>
      </c>
      <c r="W447" s="54">
        <f>IF(E447&lt;3,(60/COUNTIF(E439:E458,2)),0)</f>
        <v>0</v>
      </c>
      <c r="X447" s="54">
        <f>IF(F447&lt;4,(60/COUNTIF(F439:F458,3)),0)</f>
        <v>0</v>
      </c>
      <c r="Y447" s="54">
        <f t="shared" ref="Y447:AG447" si="385">IF(G447&lt;3,(60/COUNTIF(G439:G458,2)),0)</f>
        <v>0</v>
      </c>
      <c r="Z447" s="54">
        <f t="shared" si="385"/>
        <v>0</v>
      </c>
      <c r="AA447" s="54">
        <f t="shared" si="385"/>
        <v>0</v>
      </c>
      <c r="AB447" s="54">
        <f t="shared" si="385"/>
        <v>0</v>
      </c>
      <c r="AC447" s="54">
        <f t="shared" si="385"/>
        <v>0</v>
      </c>
      <c r="AD447" s="54">
        <f t="shared" si="385"/>
        <v>0</v>
      </c>
      <c r="AE447" s="54">
        <f t="shared" si="385"/>
        <v>0</v>
      </c>
      <c r="AF447" s="54">
        <f t="shared" si="385"/>
        <v>0</v>
      </c>
      <c r="AG447" s="54">
        <f t="shared" si="385"/>
        <v>0</v>
      </c>
      <c r="AH447" s="54">
        <f>IF(P447&lt;4,(60/COUNTIF(P439:P458,3)),0)</f>
        <v>0</v>
      </c>
      <c r="AI447" s="54">
        <f>IF(Q447&lt;3,(60/COUNTIF(Q439:Q458,2)),0)</f>
        <v>0</v>
      </c>
      <c r="AJ447" s="54">
        <f>IF(R447&lt;3,(60/COUNTIF(R439:R458,2)),0)</f>
        <v>0</v>
      </c>
      <c r="AK447" s="54">
        <f>IF(S447&lt;3,(60/COUNTIF(S439:S458,2)),0)</f>
        <v>0</v>
      </c>
      <c r="AL447" s="54">
        <f>IF(T447&lt;3,(60/COUNTIF(T439:T458,2)),0)</f>
        <v>0</v>
      </c>
      <c r="AM447" s="183">
        <f t="shared" si="332"/>
        <v>0</v>
      </c>
      <c r="AN447" s="55" t="str">
        <f t="shared" si="333"/>
        <v>Morten I</v>
      </c>
    </row>
    <row r="448" spans="1:40">
      <c r="A448" s="17"/>
      <c r="B448" s="18" t="s">
        <v>14</v>
      </c>
      <c r="C448" s="22">
        <v>3</v>
      </c>
      <c r="D448" s="42">
        <v>3</v>
      </c>
      <c r="E448" s="42">
        <v>3</v>
      </c>
      <c r="F448" s="42">
        <v>4</v>
      </c>
      <c r="G448" s="42">
        <v>4</v>
      </c>
      <c r="H448" s="42">
        <v>3</v>
      </c>
      <c r="I448" s="42">
        <v>5</v>
      </c>
      <c r="J448" s="42">
        <v>3</v>
      </c>
      <c r="K448" s="42">
        <v>3</v>
      </c>
      <c r="L448" s="42">
        <v>2</v>
      </c>
      <c r="M448" s="42">
        <v>2</v>
      </c>
      <c r="N448" s="42">
        <v>2</v>
      </c>
      <c r="O448" s="42">
        <v>3</v>
      </c>
      <c r="P448" s="42">
        <v>5</v>
      </c>
      <c r="Q448" s="42">
        <v>3</v>
      </c>
      <c r="R448" s="42">
        <v>3</v>
      </c>
      <c r="S448" s="42">
        <v>3</v>
      </c>
      <c r="T448" s="67">
        <v>3</v>
      </c>
      <c r="U448" s="53">
        <f>IF(C448&lt;3,(60/COUNTIF(C439:C458,2)),0)</f>
        <v>0</v>
      </c>
      <c r="V448" s="54">
        <f>IF(D448&lt;3,(60/COUNTIF(D439:D458,2)),0)</f>
        <v>0</v>
      </c>
      <c r="W448" s="54">
        <f>IF(E448&lt;3,(60/COUNTIF(E439:E458,2)),0)</f>
        <v>0</v>
      </c>
      <c r="X448" s="54">
        <f>IF(F448&lt;4,(60/COUNTIF(F439:F458,3)),0)</f>
        <v>0</v>
      </c>
      <c r="Y448" s="54">
        <f t="shared" ref="Y448:AG448" si="386">IF(G448&lt;3,(60/COUNTIF(G439:G458,2)),0)</f>
        <v>0</v>
      </c>
      <c r="Z448" s="54">
        <f t="shared" si="386"/>
        <v>0</v>
      </c>
      <c r="AA448" s="54">
        <f t="shared" si="386"/>
        <v>0</v>
      </c>
      <c r="AB448" s="54">
        <f t="shared" si="386"/>
        <v>0</v>
      </c>
      <c r="AC448" s="54">
        <f t="shared" si="386"/>
        <v>0</v>
      </c>
      <c r="AD448" s="54">
        <f t="shared" si="386"/>
        <v>20</v>
      </c>
      <c r="AE448" s="54">
        <f t="shared" si="386"/>
        <v>10</v>
      </c>
      <c r="AF448" s="54">
        <f t="shared" si="386"/>
        <v>7.5</v>
      </c>
      <c r="AG448" s="54">
        <f t="shared" si="386"/>
        <v>0</v>
      </c>
      <c r="AH448" s="54">
        <f>IF(P448&lt;4,(60/COUNTIF(P439:P458,3)),0)</f>
        <v>0</v>
      </c>
      <c r="AI448" s="54">
        <f>IF(Q448&lt;3,(60/COUNTIF(Q439:Q458,2)),0)</f>
        <v>0</v>
      </c>
      <c r="AJ448" s="54">
        <f>IF(R448&lt;3,(60/COUNTIF(R439:R458,2)),0)</f>
        <v>0</v>
      </c>
      <c r="AK448" s="54">
        <f>IF(S448&lt;3,(60/COUNTIF(S439:S458,2)),0)</f>
        <v>0</v>
      </c>
      <c r="AL448" s="54">
        <f>IF(T448&lt;3,(60/COUNTIF(T439:T458,2)),0)</f>
        <v>0</v>
      </c>
      <c r="AM448" s="183">
        <f t="shared" si="332"/>
        <v>37.5</v>
      </c>
      <c r="AN448" s="55" t="str">
        <f t="shared" si="333"/>
        <v>Per Marius</v>
      </c>
    </row>
    <row r="449" spans="1:40">
      <c r="A449" s="17"/>
      <c r="B449" s="18" t="s">
        <v>17</v>
      </c>
      <c r="C449" s="22">
        <v>4</v>
      </c>
      <c r="D449" s="42">
        <v>3</v>
      </c>
      <c r="E449" s="42">
        <v>4</v>
      </c>
      <c r="F449" s="42">
        <v>5</v>
      </c>
      <c r="G449" s="42">
        <v>3</v>
      </c>
      <c r="H449" s="42">
        <v>3</v>
      </c>
      <c r="I449" s="42">
        <v>4</v>
      </c>
      <c r="J449" s="42">
        <v>4</v>
      </c>
      <c r="K449" s="42">
        <v>6</v>
      </c>
      <c r="L449" s="42">
        <v>4</v>
      </c>
      <c r="M449" s="42">
        <v>2</v>
      </c>
      <c r="N449" s="42">
        <v>3</v>
      </c>
      <c r="O449" s="42">
        <v>2</v>
      </c>
      <c r="P449" s="42">
        <v>5</v>
      </c>
      <c r="Q449" s="42">
        <v>5</v>
      </c>
      <c r="R449" s="42">
        <v>4</v>
      </c>
      <c r="S449" s="42">
        <v>4</v>
      </c>
      <c r="T449" s="67">
        <v>3</v>
      </c>
      <c r="U449" s="53">
        <f>IF(C449&lt;3,(60/COUNTIF(C439:C458,2)),0)</f>
        <v>0</v>
      </c>
      <c r="V449" s="54">
        <f>IF(D449&lt;3,(60/COUNTIF(D439:D458,2)),0)</f>
        <v>0</v>
      </c>
      <c r="W449" s="54">
        <f>IF(E449&lt;3,(60/COUNTIF(E439:E458,2)),0)</f>
        <v>0</v>
      </c>
      <c r="X449" s="54">
        <f>IF(F449&lt;4,(60/COUNTIF(F439:F458,3)),0)</f>
        <v>0</v>
      </c>
      <c r="Y449" s="54">
        <f t="shared" ref="Y449:AG449" si="387">IF(G449&lt;3,(60/COUNTIF(G439:G458,2)),0)</f>
        <v>0</v>
      </c>
      <c r="Z449" s="54">
        <f t="shared" si="387"/>
        <v>0</v>
      </c>
      <c r="AA449" s="54">
        <f t="shared" si="387"/>
        <v>0</v>
      </c>
      <c r="AB449" s="54">
        <f t="shared" si="387"/>
        <v>0</v>
      </c>
      <c r="AC449" s="54">
        <f t="shared" si="387"/>
        <v>0</v>
      </c>
      <c r="AD449" s="54">
        <f t="shared" si="387"/>
        <v>0</v>
      </c>
      <c r="AE449" s="54">
        <f t="shared" si="387"/>
        <v>10</v>
      </c>
      <c r="AF449" s="54">
        <f t="shared" si="387"/>
        <v>0</v>
      </c>
      <c r="AG449" s="54">
        <f t="shared" si="387"/>
        <v>10</v>
      </c>
      <c r="AH449" s="54">
        <f>IF(P449&lt;4,(60/COUNTIF(P439:P458,3)),0)</f>
        <v>0</v>
      </c>
      <c r="AI449" s="54">
        <f>IF(Q449&lt;3,(60/COUNTIF(Q439:Q458,2)),0)</f>
        <v>0</v>
      </c>
      <c r="AJ449" s="54">
        <f>IF(R449&lt;3,(60/COUNTIF(R439:R458,2)),0)</f>
        <v>0</v>
      </c>
      <c r="AK449" s="54">
        <f>IF(S449&lt;3,(60/COUNTIF(S439:S458,2)),0)</f>
        <v>0</v>
      </c>
      <c r="AL449" s="54">
        <f>IF(T449&lt;3,(60/COUNTIF(T439:T458,2)),0)</f>
        <v>0</v>
      </c>
      <c r="AM449" s="183">
        <f t="shared" si="332"/>
        <v>20</v>
      </c>
      <c r="AN449" s="55" t="str">
        <f t="shared" si="333"/>
        <v>Peter R</v>
      </c>
    </row>
    <row r="450" spans="1:40">
      <c r="A450" s="17"/>
      <c r="B450" s="18" t="s">
        <v>15</v>
      </c>
      <c r="C450" s="22">
        <v>4</v>
      </c>
      <c r="D450" s="42">
        <v>3</v>
      </c>
      <c r="E450" s="42">
        <v>5</v>
      </c>
      <c r="F450" s="42">
        <v>5</v>
      </c>
      <c r="G450" s="42">
        <v>4</v>
      </c>
      <c r="H450" s="42">
        <v>2</v>
      </c>
      <c r="I450" s="42">
        <v>4</v>
      </c>
      <c r="J450" s="42">
        <v>4</v>
      </c>
      <c r="K450" s="42">
        <v>4</v>
      </c>
      <c r="L450" s="42">
        <v>3</v>
      </c>
      <c r="M450" s="42">
        <v>3</v>
      </c>
      <c r="N450" s="42">
        <v>4</v>
      </c>
      <c r="O450" s="42">
        <v>3</v>
      </c>
      <c r="P450" s="42">
        <v>4</v>
      </c>
      <c r="Q450" s="42">
        <v>4</v>
      </c>
      <c r="R450" s="42">
        <v>2</v>
      </c>
      <c r="S450" s="42">
        <v>3</v>
      </c>
      <c r="T450" s="67">
        <v>4</v>
      </c>
      <c r="U450" s="53">
        <f>IF(C450&lt;3,(60/COUNTIF(C439:C458,2)),0)</f>
        <v>0</v>
      </c>
      <c r="V450" s="54">
        <f>IF(D450&lt;3,(60/COUNTIF(D439:D458,2)),0)</f>
        <v>0</v>
      </c>
      <c r="W450" s="54">
        <f>IF(E450&lt;3,(60/COUNTIF(E439:E458,2)),0)</f>
        <v>0</v>
      </c>
      <c r="X450" s="54">
        <f>IF(F450&lt;4,(60/COUNTIF(F439:F458,3)),0)</f>
        <v>0</v>
      </c>
      <c r="Y450" s="54">
        <f t="shared" ref="Y450:AG450" si="388">IF(G450&lt;3,(60/COUNTIF(G439:G458,2)),0)</f>
        <v>0</v>
      </c>
      <c r="Z450" s="54">
        <f t="shared" si="388"/>
        <v>8.5714285714285712</v>
      </c>
      <c r="AA450" s="54">
        <f t="shared" si="388"/>
        <v>0</v>
      </c>
      <c r="AB450" s="54">
        <f t="shared" si="388"/>
        <v>0</v>
      </c>
      <c r="AC450" s="54">
        <f t="shared" si="388"/>
        <v>0</v>
      </c>
      <c r="AD450" s="54">
        <f t="shared" si="388"/>
        <v>0</v>
      </c>
      <c r="AE450" s="54">
        <f t="shared" si="388"/>
        <v>0</v>
      </c>
      <c r="AF450" s="54">
        <f t="shared" si="388"/>
        <v>0</v>
      </c>
      <c r="AG450" s="54">
        <f t="shared" si="388"/>
        <v>0</v>
      </c>
      <c r="AH450" s="54">
        <f>IF(P450&lt;4,(60/COUNTIF(P439:P458,3)),0)</f>
        <v>0</v>
      </c>
      <c r="AI450" s="54">
        <f>IF(Q450&lt;3,(60/COUNTIF(Q439:Q458,2)),0)</f>
        <v>0</v>
      </c>
      <c r="AJ450" s="54">
        <f>IF(R450&lt;3,(60/COUNTIF(R439:R458,2)),0)</f>
        <v>12</v>
      </c>
      <c r="AK450" s="54">
        <f>IF(S450&lt;3,(60/COUNTIF(S439:S458,2)),0)</f>
        <v>0</v>
      </c>
      <c r="AL450" s="54">
        <f>IF(T450&lt;3,(60/COUNTIF(T439:T458,2)),0)</f>
        <v>0</v>
      </c>
      <c r="AM450" s="183">
        <f t="shared" si="332"/>
        <v>20.571428571428569</v>
      </c>
      <c r="AN450" s="55" t="str">
        <f t="shared" si="333"/>
        <v>Reidar H</v>
      </c>
    </row>
    <row r="451" spans="1:40">
      <c r="A451" s="17"/>
      <c r="B451" s="18" t="s">
        <v>4</v>
      </c>
      <c r="C451" s="22">
        <v>4</v>
      </c>
      <c r="D451" s="42">
        <v>2</v>
      </c>
      <c r="E451" s="42">
        <v>3</v>
      </c>
      <c r="F451" s="42">
        <v>4</v>
      </c>
      <c r="G451" s="42">
        <v>2</v>
      </c>
      <c r="H451" s="42">
        <v>3</v>
      </c>
      <c r="I451" s="42">
        <v>4</v>
      </c>
      <c r="J451" s="42">
        <v>3</v>
      </c>
      <c r="K451" s="42">
        <v>3</v>
      </c>
      <c r="L451" s="42">
        <v>2</v>
      </c>
      <c r="M451" s="42">
        <v>4</v>
      </c>
      <c r="N451" s="42">
        <v>3</v>
      </c>
      <c r="O451" s="42">
        <v>2</v>
      </c>
      <c r="P451" s="42">
        <v>3</v>
      </c>
      <c r="Q451" s="42">
        <v>2</v>
      </c>
      <c r="R451" s="42">
        <v>4</v>
      </c>
      <c r="S451" s="42">
        <v>3</v>
      </c>
      <c r="T451" s="67">
        <v>2</v>
      </c>
      <c r="U451" s="53">
        <f>IF(C451&lt;3,(60/COUNTIF(C439:C458,2)),0)</f>
        <v>0</v>
      </c>
      <c r="V451" s="54">
        <f>IF(D451&lt;3,(60/COUNTIF(D439:D458,2)),0)</f>
        <v>20</v>
      </c>
      <c r="W451" s="54">
        <f>IF(E451&lt;3,(60/COUNTIF(E439:E458,2)),0)</f>
        <v>0</v>
      </c>
      <c r="X451" s="54">
        <f>IF(F451&lt;4,(60/COUNTIF(F439:F458,3)),0)</f>
        <v>0</v>
      </c>
      <c r="Y451" s="54">
        <f t="shared" ref="Y451:AG451" si="389">IF(G451&lt;3,(60/COUNTIF(G439:G458,2)),0)</f>
        <v>60</v>
      </c>
      <c r="Z451" s="54">
        <f t="shared" si="389"/>
        <v>0</v>
      </c>
      <c r="AA451" s="54">
        <f t="shared" si="389"/>
        <v>0</v>
      </c>
      <c r="AB451" s="54">
        <f t="shared" si="389"/>
        <v>0</v>
      </c>
      <c r="AC451" s="54">
        <f t="shared" si="389"/>
        <v>0</v>
      </c>
      <c r="AD451" s="54">
        <f t="shared" si="389"/>
        <v>20</v>
      </c>
      <c r="AE451" s="54">
        <f t="shared" si="389"/>
        <v>0</v>
      </c>
      <c r="AF451" s="54">
        <f t="shared" si="389"/>
        <v>0</v>
      </c>
      <c r="AG451" s="54">
        <f t="shared" si="389"/>
        <v>10</v>
      </c>
      <c r="AH451" s="54">
        <f>IF(P451&lt;4,(60/COUNTIF(P439:P458,3)),0)</f>
        <v>15</v>
      </c>
      <c r="AI451" s="54">
        <f>IF(Q451&lt;3,(60/COUNTIF(Q439:Q458,2)),0)</f>
        <v>60</v>
      </c>
      <c r="AJ451" s="54">
        <f>IF(R451&lt;3,(60/COUNTIF(R439:R458,2)),0)</f>
        <v>0</v>
      </c>
      <c r="AK451" s="54">
        <f>IF(S451&lt;3,(60/COUNTIF(S439:S458,2)),0)</f>
        <v>0</v>
      </c>
      <c r="AL451" s="54">
        <f>IF(T451&lt;3,(60/COUNTIF(T439:T458,2)),0)</f>
        <v>30</v>
      </c>
      <c r="AM451" s="183">
        <f t="shared" si="332"/>
        <v>215</v>
      </c>
      <c r="AN451" s="55" t="str">
        <f t="shared" si="333"/>
        <v>Stian W</v>
      </c>
    </row>
    <row r="452" spans="1:40">
      <c r="A452" s="17"/>
      <c r="B452" s="18" t="s">
        <v>5</v>
      </c>
      <c r="C452" s="22">
        <v>3</v>
      </c>
      <c r="D452" s="42">
        <v>3</v>
      </c>
      <c r="E452" s="42">
        <v>3</v>
      </c>
      <c r="F452" s="42">
        <v>4</v>
      </c>
      <c r="G452" s="42">
        <v>4</v>
      </c>
      <c r="H452" s="42">
        <v>2</v>
      </c>
      <c r="I452" s="42">
        <v>4</v>
      </c>
      <c r="J452" s="42">
        <v>3</v>
      </c>
      <c r="K452" s="42">
        <v>2</v>
      </c>
      <c r="L452" s="42">
        <v>3</v>
      </c>
      <c r="M452" s="42">
        <v>4</v>
      </c>
      <c r="N452" s="42">
        <v>3</v>
      </c>
      <c r="O452" s="42">
        <v>2</v>
      </c>
      <c r="P452" s="42">
        <v>4</v>
      </c>
      <c r="Q452" s="42">
        <v>3</v>
      </c>
      <c r="R452" s="42">
        <v>3</v>
      </c>
      <c r="S452" s="42">
        <v>2</v>
      </c>
      <c r="T452" s="67">
        <v>4</v>
      </c>
      <c r="U452" s="53">
        <f>IF(C452&lt;3,(60/COUNTIF(C439:C458,2)),0)</f>
        <v>0</v>
      </c>
      <c r="V452" s="54">
        <f>IF(D452&lt;3,(60/COUNTIF(D439:D458,2)),0)</f>
        <v>0</v>
      </c>
      <c r="W452" s="54">
        <f>IF(E452&lt;3,(60/COUNTIF(E439:E458,2)),0)</f>
        <v>0</v>
      </c>
      <c r="X452" s="54">
        <f>IF(F452&lt;4,(60/COUNTIF(F439:F458,3)),0)</f>
        <v>0</v>
      </c>
      <c r="Y452" s="54">
        <f t="shared" ref="Y452:AG452" si="390">IF(G452&lt;3,(60/COUNTIF(G439:G458,2)),0)</f>
        <v>0</v>
      </c>
      <c r="Z452" s="54">
        <f t="shared" si="390"/>
        <v>8.5714285714285712</v>
      </c>
      <c r="AA452" s="54">
        <f t="shared" si="390"/>
        <v>0</v>
      </c>
      <c r="AB452" s="54">
        <f t="shared" si="390"/>
        <v>0</v>
      </c>
      <c r="AC452" s="54">
        <f t="shared" si="390"/>
        <v>20</v>
      </c>
      <c r="AD452" s="54">
        <f t="shared" si="390"/>
        <v>0</v>
      </c>
      <c r="AE452" s="54">
        <f t="shared" si="390"/>
        <v>0</v>
      </c>
      <c r="AF452" s="54">
        <f t="shared" si="390"/>
        <v>0</v>
      </c>
      <c r="AG452" s="54">
        <f t="shared" si="390"/>
        <v>10</v>
      </c>
      <c r="AH452" s="54">
        <f>IF(P452&lt;4,(60/COUNTIF(P439:P458,3)),0)</f>
        <v>0</v>
      </c>
      <c r="AI452" s="54">
        <f>IF(Q452&lt;3,(60/COUNTIF(Q439:Q458,2)),0)</f>
        <v>0</v>
      </c>
      <c r="AJ452" s="54">
        <f>IF(R452&lt;3,(60/COUNTIF(R439:R458,2)),0)</f>
        <v>0</v>
      </c>
      <c r="AK452" s="54">
        <f>IF(S452&lt;3,(60/COUNTIF(S439:S458,2)),0)</f>
        <v>12</v>
      </c>
      <c r="AL452" s="54">
        <f>IF(T452&lt;3,(60/COUNTIF(T439:T458,2)),0)</f>
        <v>0</v>
      </c>
      <c r="AM452" s="183">
        <f t="shared" si="332"/>
        <v>50.571428571428569</v>
      </c>
      <c r="AN452" s="55" t="str">
        <f t="shared" si="333"/>
        <v>Thomas F</v>
      </c>
    </row>
    <row r="453" spans="1:40">
      <c r="A453" s="17"/>
      <c r="B453" s="18" t="s">
        <v>89</v>
      </c>
      <c r="C453" s="22">
        <v>4</v>
      </c>
      <c r="D453" s="42">
        <v>4</v>
      </c>
      <c r="E453" s="42">
        <v>3</v>
      </c>
      <c r="F453" s="42">
        <v>4</v>
      </c>
      <c r="G453" s="42">
        <v>3</v>
      </c>
      <c r="H453" s="42">
        <v>2</v>
      </c>
      <c r="I453" s="42">
        <v>3</v>
      </c>
      <c r="J453" s="42">
        <v>3</v>
      </c>
      <c r="K453" s="42">
        <v>3</v>
      </c>
      <c r="L453" s="42">
        <v>3</v>
      </c>
      <c r="M453" s="42">
        <v>2</v>
      </c>
      <c r="N453" s="42">
        <v>2</v>
      </c>
      <c r="O453" s="42">
        <v>3</v>
      </c>
      <c r="P453" s="42">
        <v>5</v>
      </c>
      <c r="Q453" s="42">
        <v>4</v>
      </c>
      <c r="R453" s="42">
        <v>3</v>
      </c>
      <c r="S453" s="42">
        <v>2</v>
      </c>
      <c r="T453" s="67">
        <v>3</v>
      </c>
      <c r="U453" s="53">
        <f>IF(C453&lt;3,(60/COUNTIF(C439:C458,2)),0)</f>
        <v>0</v>
      </c>
      <c r="V453" s="54">
        <f>IF(D453&lt;3,(60/COUNTIF(D439:D458,2)),0)</f>
        <v>0</v>
      </c>
      <c r="W453" s="54">
        <f>IF(E453&lt;3,(60/COUNTIF(E439:E458,2)),0)</f>
        <v>0</v>
      </c>
      <c r="X453" s="54">
        <f>IF(F453&lt;4,(60/COUNTIF(F439:F458,3)),0)</f>
        <v>0</v>
      </c>
      <c r="Y453" s="54">
        <f t="shared" ref="Y453:AG453" si="391">IF(G453&lt;3,(60/COUNTIF(G439:G458,2)),0)</f>
        <v>0</v>
      </c>
      <c r="Z453" s="54">
        <f t="shared" si="391"/>
        <v>8.5714285714285712</v>
      </c>
      <c r="AA453" s="54">
        <f t="shared" si="391"/>
        <v>0</v>
      </c>
      <c r="AB453" s="54">
        <f t="shared" si="391"/>
        <v>0</v>
      </c>
      <c r="AC453" s="54">
        <f t="shared" si="391"/>
        <v>0</v>
      </c>
      <c r="AD453" s="54">
        <f t="shared" si="391"/>
        <v>0</v>
      </c>
      <c r="AE453" s="54">
        <f t="shared" si="391"/>
        <v>10</v>
      </c>
      <c r="AF453" s="54">
        <f t="shared" si="391"/>
        <v>7.5</v>
      </c>
      <c r="AG453" s="54">
        <f t="shared" si="391"/>
        <v>0</v>
      </c>
      <c r="AH453" s="54">
        <f>IF(P453&lt;4,(60/COUNTIF(P439:P458,3)),0)</f>
        <v>0</v>
      </c>
      <c r="AI453" s="54">
        <f>IF(Q453&lt;3,(60/COUNTIF(Q439:Q458,2)),0)</f>
        <v>0</v>
      </c>
      <c r="AJ453" s="54">
        <f>IF(R453&lt;3,(60/COUNTIF(R439:R458,2)),0)</f>
        <v>0</v>
      </c>
      <c r="AK453" s="54">
        <f>IF(S453&lt;3,(60/COUNTIF(S439:S458,2)),0)</f>
        <v>12</v>
      </c>
      <c r="AL453" s="54">
        <f>IF(T453&lt;3,(60/COUNTIF(T439:T458,2)),0)</f>
        <v>0</v>
      </c>
      <c r="AM453" s="183">
        <f t="shared" si="332"/>
        <v>38.071428571428569</v>
      </c>
      <c r="AN453" s="55" t="str">
        <f t="shared" si="333"/>
        <v>Thor Johansen</v>
      </c>
    </row>
    <row r="454" spans="1:40">
      <c r="A454" s="17"/>
      <c r="B454" s="18" t="s">
        <v>6</v>
      </c>
      <c r="C454" s="22">
        <v>4</v>
      </c>
      <c r="D454" s="42">
        <v>2</v>
      </c>
      <c r="E454" s="42">
        <v>4</v>
      </c>
      <c r="F454" s="42">
        <v>4</v>
      </c>
      <c r="G454" s="42">
        <v>3</v>
      </c>
      <c r="H454" s="42">
        <v>3</v>
      </c>
      <c r="I454" s="42">
        <v>5</v>
      </c>
      <c r="J454" s="42">
        <v>3</v>
      </c>
      <c r="K454" s="42">
        <v>3</v>
      </c>
      <c r="L454" s="42">
        <v>3</v>
      </c>
      <c r="M454" s="42">
        <v>3</v>
      </c>
      <c r="N454" s="42">
        <v>2</v>
      </c>
      <c r="O454" s="42">
        <v>3</v>
      </c>
      <c r="P454" s="42">
        <v>4</v>
      </c>
      <c r="Q454" s="42">
        <v>3</v>
      </c>
      <c r="R454" s="42">
        <v>3</v>
      </c>
      <c r="S454" s="42">
        <v>3</v>
      </c>
      <c r="T454" s="67">
        <v>3</v>
      </c>
      <c r="U454" s="53">
        <f>IF(C454&lt;3,(60/COUNTIF(C439:C458,2)),0)</f>
        <v>0</v>
      </c>
      <c r="V454" s="54">
        <f>IF(D454&lt;3,(60/COUNTIF(D439:D458,2)),0)</f>
        <v>20</v>
      </c>
      <c r="W454" s="54">
        <f>IF(E454&lt;3,(60/COUNTIF(E439:E458,2)),0)</f>
        <v>0</v>
      </c>
      <c r="X454" s="54">
        <f>IF(F454&lt;4,(60/COUNTIF(F439:F458,3)),0)</f>
        <v>0</v>
      </c>
      <c r="Y454" s="54">
        <f t="shared" ref="Y454:AG454" si="392">IF(G454&lt;3,(60/COUNTIF(G439:G458,2)),0)</f>
        <v>0</v>
      </c>
      <c r="Z454" s="54">
        <f t="shared" si="392"/>
        <v>0</v>
      </c>
      <c r="AA454" s="54">
        <f t="shared" si="392"/>
        <v>0</v>
      </c>
      <c r="AB454" s="54">
        <f t="shared" si="392"/>
        <v>0</v>
      </c>
      <c r="AC454" s="54">
        <f t="shared" si="392"/>
        <v>0</v>
      </c>
      <c r="AD454" s="54">
        <f t="shared" si="392"/>
        <v>0</v>
      </c>
      <c r="AE454" s="54">
        <f t="shared" si="392"/>
        <v>0</v>
      </c>
      <c r="AF454" s="54">
        <f t="shared" si="392"/>
        <v>7.5</v>
      </c>
      <c r="AG454" s="54">
        <f t="shared" si="392"/>
        <v>0</v>
      </c>
      <c r="AH454" s="54">
        <f>IF(P454&lt;4,(60/COUNTIF(P439:P458,3)),0)</f>
        <v>0</v>
      </c>
      <c r="AI454" s="54">
        <f>IF(Q454&lt;3,(60/COUNTIF(Q439:Q458,2)),0)</f>
        <v>0</v>
      </c>
      <c r="AJ454" s="54">
        <f>IF(R454&lt;3,(60/COUNTIF(R439:R458,2)),0)</f>
        <v>0</v>
      </c>
      <c r="AK454" s="54">
        <f>IF(S454&lt;3,(60/COUNTIF(S439:S458,2)),0)</f>
        <v>0</v>
      </c>
      <c r="AL454" s="54">
        <f>IF(T454&lt;3,(60/COUNTIF(T439:T458,2)),0)</f>
        <v>0</v>
      </c>
      <c r="AM454" s="183">
        <f t="shared" ref="AM454:AM517" si="393">SUM(U454:AL454)</f>
        <v>27.5</v>
      </c>
      <c r="AN454" s="55" t="str">
        <f t="shared" ref="AN454:AN517" si="394">B454</f>
        <v>Tor-Erik I</v>
      </c>
    </row>
    <row r="455" spans="1:40">
      <c r="A455" s="17"/>
      <c r="B455" s="18" t="s">
        <v>22</v>
      </c>
      <c r="C455" s="22">
        <v>4</v>
      </c>
      <c r="D455" s="42">
        <v>3</v>
      </c>
      <c r="E455" s="42">
        <v>4</v>
      </c>
      <c r="F455" s="42">
        <v>4</v>
      </c>
      <c r="G455" s="42">
        <v>3</v>
      </c>
      <c r="H455" s="42">
        <v>2</v>
      </c>
      <c r="I455" s="42">
        <v>7</v>
      </c>
      <c r="J455" s="42">
        <v>4</v>
      </c>
      <c r="K455" s="42">
        <v>3</v>
      </c>
      <c r="L455" s="42">
        <v>3</v>
      </c>
      <c r="M455" s="42">
        <v>3</v>
      </c>
      <c r="N455" s="42">
        <v>2</v>
      </c>
      <c r="O455" s="42">
        <v>2</v>
      </c>
      <c r="P455" s="42">
        <v>4</v>
      </c>
      <c r="Q455" s="42">
        <v>3</v>
      </c>
      <c r="R455" s="42">
        <v>2</v>
      </c>
      <c r="S455" s="42">
        <v>3</v>
      </c>
      <c r="T455" s="67">
        <v>4</v>
      </c>
      <c r="U455" s="53">
        <f>IF(C455&lt;3,(60/COUNTIF(C439:C458,2)),0)</f>
        <v>0</v>
      </c>
      <c r="V455" s="54">
        <f>IF(D455&lt;3,(60/COUNTIF(D439:D458,2)),0)</f>
        <v>0</v>
      </c>
      <c r="W455" s="54">
        <f>IF(E455&lt;3,(60/COUNTIF(E439:E458,2)),0)</f>
        <v>0</v>
      </c>
      <c r="X455" s="54">
        <f>IF(F455&lt;4,(60/COUNTIF(F439:F458,3)),0)</f>
        <v>0</v>
      </c>
      <c r="Y455" s="54">
        <f t="shared" ref="Y455:AG455" si="395">IF(G455&lt;3,(60/COUNTIF(G439:G458,2)),0)</f>
        <v>0</v>
      </c>
      <c r="Z455" s="54">
        <f t="shared" si="395"/>
        <v>8.5714285714285712</v>
      </c>
      <c r="AA455" s="54">
        <f t="shared" si="395"/>
        <v>0</v>
      </c>
      <c r="AB455" s="54">
        <f t="shared" si="395"/>
        <v>0</v>
      </c>
      <c r="AC455" s="54">
        <f t="shared" si="395"/>
        <v>0</v>
      </c>
      <c r="AD455" s="54">
        <f t="shared" si="395"/>
        <v>0</v>
      </c>
      <c r="AE455" s="54">
        <f t="shared" si="395"/>
        <v>0</v>
      </c>
      <c r="AF455" s="54">
        <f t="shared" si="395"/>
        <v>7.5</v>
      </c>
      <c r="AG455" s="54">
        <f t="shared" si="395"/>
        <v>10</v>
      </c>
      <c r="AH455" s="54">
        <f>IF(P455&lt;4,(60/COUNTIF(P439:P458,3)),0)</f>
        <v>0</v>
      </c>
      <c r="AI455" s="54">
        <f>IF(Q455&lt;3,(60/COUNTIF(Q439:Q458,2)),0)</f>
        <v>0</v>
      </c>
      <c r="AJ455" s="54">
        <f>IF(R455&lt;3,(60/COUNTIF(R439:R458,2)),0)</f>
        <v>12</v>
      </c>
      <c r="AK455" s="54">
        <f>IF(S455&lt;3,(60/COUNTIF(S439:S458,2)),0)</f>
        <v>0</v>
      </c>
      <c r="AL455" s="54">
        <f>IF(T455&lt;3,(60/COUNTIF(T439:T458,2)),0)</f>
        <v>0</v>
      </c>
      <c r="AM455" s="183">
        <f t="shared" si="393"/>
        <v>38.071428571428569</v>
      </c>
      <c r="AN455" s="55" t="str">
        <f t="shared" si="394"/>
        <v>Vegar L</v>
      </c>
    </row>
    <row r="456" spans="1:40">
      <c r="A456" s="17"/>
      <c r="B456" s="18" t="s">
        <v>21</v>
      </c>
      <c r="C456" s="22">
        <v>3</v>
      </c>
      <c r="D456" s="42">
        <v>4</v>
      </c>
      <c r="E456" s="42">
        <v>3</v>
      </c>
      <c r="F456" s="42">
        <v>5</v>
      </c>
      <c r="G456" s="42">
        <v>4</v>
      </c>
      <c r="H456" s="42">
        <v>2</v>
      </c>
      <c r="I456" s="42">
        <v>4</v>
      </c>
      <c r="J456" s="42">
        <v>3</v>
      </c>
      <c r="K456" s="42">
        <v>3</v>
      </c>
      <c r="L456" s="42">
        <v>3</v>
      </c>
      <c r="M456" s="42">
        <v>3</v>
      </c>
      <c r="N456" s="42">
        <v>3</v>
      </c>
      <c r="O456" s="42">
        <v>3</v>
      </c>
      <c r="P456" s="42">
        <v>4</v>
      </c>
      <c r="Q456" s="42">
        <v>3</v>
      </c>
      <c r="R456" s="42">
        <v>2</v>
      </c>
      <c r="S456" s="42">
        <v>3</v>
      </c>
      <c r="T456" s="67">
        <v>3</v>
      </c>
      <c r="U456" s="53">
        <f>IF(C456&lt;3,(60/COUNTIF(C439:C458,2)),0)</f>
        <v>0</v>
      </c>
      <c r="V456" s="54">
        <f>IF(D456&lt;3,(60/COUNTIF(D439:D458,2)),0)</f>
        <v>0</v>
      </c>
      <c r="W456" s="54">
        <f>IF(E456&lt;3,(60/COUNTIF(E439:E458,2)),0)</f>
        <v>0</v>
      </c>
      <c r="X456" s="54">
        <f>IF(F456&lt;4,(60/COUNTIF(F439:F458,3)),0)</f>
        <v>0</v>
      </c>
      <c r="Y456" s="54">
        <f t="shared" ref="Y456:AG456" si="396">IF(G456&lt;3,(60/COUNTIF(G439:G458,2)),0)</f>
        <v>0</v>
      </c>
      <c r="Z456" s="54">
        <f t="shared" si="396"/>
        <v>8.5714285714285712</v>
      </c>
      <c r="AA456" s="54">
        <f t="shared" si="396"/>
        <v>0</v>
      </c>
      <c r="AB456" s="54">
        <f t="shared" si="396"/>
        <v>0</v>
      </c>
      <c r="AC456" s="54">
        <f t="shared" si="396"/>
        <v>0</v>
      </c>
      <c r="AD456" s="54">
        <f t="shared" si="396"/>
        <v>0</v>
      </c>
      <c r="AE456" s="54">
        <f t="shared" si="396"/>
        <v>0</v>
      </c>
      <c r="AF456" s="54">
        <f t="shared" si="396"/>
        <v>0</v>
      </c>
      <c r="AG456" s="54">
        <f t="shared" si="396"/>
        <v>0</v>
      </c>
      <c r="AH456" s="54">
        <f>IF(P456&lt;4,(60/COUNTIF(P439:P458,3)),0)</f>
        <v>0</v>
      </c>
      <c r="AI456" s="54">
        <f>IF(Q456&lt;3,(60/COUNTIF(Q439:Q458,2)),0)</f>
        <v>0</v>
      </c>
      <c r="AJ456" s="54">
        <f>IF(R456&lt;3,(60/COUNTIF(R439:R458,2)),0)</f>
        <v>12</v>
      </c>
      <c r="AK456" s="54">
        <f>IF(S456&lt;3,(60/COUNTIF(S439:S458,2)),0)</f>
        <v>0</v>
      </c>
      <c r="AL456" s="54">
        <f>IF(T456&lt;3,(60/COUNTIF(T439:T458,2)),0)</f>
        <v>0</v>
      </c>
      <c r="AM456" s="183">
        <f t="shared" si="393"/>
        <v>20.571428571428569</v>
      </c>
      <c r="AN456" s="55" t="str">
        <f t="shared" si="394"/>
        <v>Øystein Borander</v>
      </c>
    </row>
    <row r="457" spans="1:40">
      <c r="A457" s="17"/>
      <c r="B457" s="18" t="s">
        <v>23</v>
      </c>
      <c r="C457" s="22">
        <v>4</v>
      </c>
      <c r="D457" s="42">
        <v>3</v>
      </c>
      <c r="E457" s="42">
        <v>3</v>
      </c>
      <c r="F457" s="42">
        <v>6</v>
      </c>
      <c r="G457" s="42">
        <v>3</v>
      </c>
      <c r="H457" s="42">
        <v>3</v>
      </c>
      <c r="I457" s="42">
        <v>3</v>
      </c>
      <c r="J457" s="42">
        <v>3</v>
      </c>
      <c r="K457" s="42">
        <v>4</v>
      </c>
      <c r="L457" s="42">
        <v>3</v>
      </c>
      <c r="M457" s="42">
        <v>4</v>
      </c>
      <c r="N457" s="42">
        <v>2</v>
      </c>
      <c r="O457" s="42">
        <v>3</v>
      </c>
      <c r="P457" s="42">
        <v>4</v>
      </c>
      <c r="Q457" s="42">
        <v>3</v>
      </c>
      <c r="R457" s="42">
        <v>4</v>
      </c>
      <c r="S457" s="42">
        <v>2</v>
      </c>
      <c r="T457" s="67">
        <v>4</v>
      </c>
      <c r="U457" s="53">
        <f>IF(C457&lt;3,(60/COUNTIF(C439:C458,2)),0)</f>
        <v>0</v>
      </c>
      <c r="V457" s="54">
        <f>IF(D457&lt;3,(60/COUNTIF(D439:D458,2)),0)</f>
        <v>0</v>
      </c>
      <c r="W457" s="54">
        <f>IF(E457&lt;3,(60/COUNTIF(E439:E458,2)),0)</f>
        <v>0</v>
      </c>
      <c r="X457" s="54">
        <f>IF(F457&lt;4,(60/COUNTIF(F439:F458,3)),0)</f>
        <v>0</v>
      </c>
      <c r="Y457" s="54">
        <f t="shared" ref="Y457:AG457" si="397">IF(G457&lt;3,(60/COUNTIF(G439:G458,2)),0)</f>
        <v>0</v>
      </c>
      <c r="Z457" s="54">
        <f t="shared" si="397"/>
        <v>0</v>
      </c>
      <c r="AA457" s="54">
        <f t="shared" si="397"/>
        <v>0</v>
      </c>
      <c r="AB457" s="54">
        <f t="shared" si="397"/>
        <v>0</v>
      </c>
      <c r="AC457" s="54">
        <f t="shared" si="397"/>
        <v>0</v>
      </c>
      <c r="AD457" s="54">
        <f t="shared" si="397"/>
        <v>0</v>
      </c>
      <c r="AE457" s="54">
        <f t="shared" si="397"/>
        <v>0</v>
      </c>
      <c r="AF457" s="54">
        <f t="shared" si="397"/>
        <v>7.5</v>
      </c>
      <c r="AG457" s="54">
        <f t="shared" si="397"/>
        <v>0</v>
      </c>
      <c r="AH457" s="54">
        <f>IF(P457&lt;4,(60/COUNTIF(P439:P458,3)),0)</f>
        <v>0</v>
      </c>
      <c r="AI457" s="54">
        <f>IF(Q457&lt;3,(60/COUNTIF(Q439:Q458,2)),0)</f>
        <v>0</v>
      </c>
      <c r="AJ457" s="54">
        <f>IF(R457&lt;3,(60/COUNTIF(R439:R458,2)),0)</f>
        <v>0</v>
      </c>
      <c r="AK457" s="54">
        <f>IF(S457&lt;3,(60/COUNTIF(S439:S458,2)),0)</f>
        <v>12</v>
      </c>
      <c r="AL457" s="54">
        <f>IF(T457&lt;3,(60/COUNTIF(T439:T458,2)),0)</f>
        <v>0</v>
      </c>
      <c r="AM457" s="183">
        <f t="shared" si="393"/>
        <v>19.5</v>
      </c>
      <c r="AN457" s="55" t="str">
        <f t="shared" si="394"/>
        <v>Øystein H</v>
      </c>
    </row>
    <row r="458" spans="1:40">
      <c r="A458" s="17"/>
      <c r="B458" s="18" t="s">
        <v>28</v>
      </c>
      <c r="C458" s="22">
        <v>3</v>
      </c>
      <c r="D458" s="42">
        <v>4</v>
      </c>
      <c r="E458" s="42">
        <v>6</v>
      </c>
      <c r="F458" s="42">
        <v>5</v>
      </c>
      <c r="G458" s="42">
        <v>4</v>
      </c>
      <c r="H458" s="42">
        <v>5</v>
      </c>
      <c r="I458" s="42">
        <v>4</v>
      </c>
      <c r="J458" s="42">
        <v>3</v>
      </c>
      <c r="K458" s="42">
        <v>5</v>
      </c>
      <c r="L458" s="42">
        <v>4</v>
      </c>
      <c r="M458" s="42">
        <v>3</v>
      </c>
      <c r="N458" s="42">
        <v>5</v>
      </c>
      <c r="O458" s="42">
        <v>3</v>
      </c>
      <c r="P458" s="42">
        <v>6</v>
      </c>
      <c r="Q458" s="42">
        <v>4</v>
      </c>
      <c r="R458" s="42">
        <v>3</v>
      </c>
      <c r="S458" s="42">
        <v>4</v>
      </c>
      <c r="T458" s="67">
        <v>4</v>
      </c>
      <c r="U458" s="56">
        <f>IF(C458&lt;3,(60/COUNTIF(C439:C458,2)),0)</f>
        <v>0</v>
      </c>
      <c r="V458" s="57">
        <f>IF(D458&lt;3,(60/COUNTIF(D439:D458,2)),0)</f>
        <v>0</v>
      </c>
      <c r="W458" s="57">
        <f>IF(E458&lt;3,(60/COUNTIF(E439:E458,2)),0)</f>
        <v>0</v>
      </c>
      <c r="X458" s="57">
        <f>IF(F458&lt;4,(60/COUNTIF(F439:F458,3)),0)</f>
        <v>0</v>
      </c>
      <c r="Y458" s="57">
        <f t="shared" ref="Y458:AG458" si="398">IF(G458&lt;3,(60/COUNTIF(G439:G458,2)),0)</f>
        <v>0</v>
      </c>
      <c r="Z458" s="57">
        <f t="shared" si="398"/>
        <v>0</v>
      </c>
      <c r="AA458" s="57">
        <f t="shared" si="398"/>
        <v>0</v>
      </c>
      <c r="AB458" s="57">
        <f t="shared" si="398"/>
        <v>0</v>
      </c>
      <c r="AC458" s="57">
        <f t="shared" si="398"/>
        <v>0</v>
      </c>
      <c r="AD458" s="57">
        <f t="shared" si="398"/>
        <v>0</v>
      </c>
      <c r="AE458" s="57">
        <f t="shared" si="398"/>
        <v>0</v>
      </c>
      <c r="AF458" s="57">
        <f t="shared" si="398"/>
        <v>0</v>
      </c>
      <c r="AG458" s="57">
        <f t="shared" si="398"/>
        <v>0</v>
      </c>
      <c r="AH458" s="57">
        <f>IF(P458&lt;4,(60/COUNTIF(P439:P458,3)),0)</f>
        <v>0</v>
      </c>
      <c r="AI458" s="57">
        <f>IF(Q458&lt;3,(60/COUNTIF(Q439:Q458,2)),0)</f>
        <v>0</v>
      </c>
      <c r="AJ458" s="57">
        <f>IF(R458&lt;3,(60/COUNTIF(R439:R458,2)),0)</f>
        <v>0</v>
      </c>
      <c r="AK458" s="57">
        <f>IF(S458&lt;3,(60/COUNTIF(S439:S458,2)),0)</f>
        <v>0</v>
      </c>
      <c r="AL458" s="57">
        <f>IF(T458&lt;3,(60/COUNTIF(T439:T458,2)),0)</f>
        <v>0</v>
      </c>
      <c r="AM458" s="184">
        <f t="shared" si="393"/>
        <v>0</v>
      </c>
      <c r="AN458" s="58" t="str">
        <f t="shared" si="394"/>
        <v>Åshild</v>
      </c>
    </row>
    <row r="459" spans="1:40">
      <c r="A459" s="39">
        <v>40072</v>
      </c>
      <c r="B459" s="15" t="s">
        <v>52</v>
      </c>
      <c r="C459" s="20">
        <v>3</v>
      </c>
      <c r="D459" s="41">
        <v>3</v>
      </c>
      <c r="E459" s="41">
        <v>3</v>
      </c>
      <c r="F459" s="41">
        <v>4</v>
      </c>
      <c r="G459" s="41">
        <v>3</v>
      </c>
      <c r="H459" s="41">
        <v>3</v>
      </c>
      <c r="I459" s="41">
        <v>4</v>
      </c>
      <c r="J459" s="41">
        <v>3</v>
      </c>
      <c r="K459" s="41">
        <v>3</v>
      </c>
      <c r="L459" s="41">
        <v>3</v>
      </c>
      <c r="M459" s="41">
        <v>3</v>
      </c>
      <c r="N459" s="41">
        <v>3</v>
      </c>
      <c r="O459" s="41">
        <v>2</v>
      </c>
      <c r="P459" s="41">
        <v>4</v>
      </c>
      <c r="Q459" s="41">
        <v>3</v>
      </c>
      <c r="R459" s="41">
        <v>4</v>
      </c>
      <c r="S459" s="41">
        <v>3</v>
      </c>
      <c r="T459" s="66">
        <v>3</v>
      </c>
      <c r="U459" s="50">
        <f>IF(C459&lt;3,(60/COUNTIF(C459:C476,2)),0)</f>
        <v>0</v>
      </c>
      <c r="V459" s="51">
        <f>IF(D459&lt;3,(60/COUNTIF(D459:D476,2)),0)</f>
        <v>0</v>
      </c>
      <c r="W459" s="51">
        <f>IF(E459&lt;3,(60/COUNTIF(E459:E476,2)),0)</f>
        <v>0</v>
      </c>
      <c r="X459" s="51">
        <f>IF(F459&lt;4,(60/COUNTIF(F459:F476,3)),0)</f>
        <v>0</v>
      </c>
      <c r="Y459" s="51">
        <f t="shared" ref="Y459:AG459" si="399">IF(G459&lt;3,(60/COUNTIF(G459:G476,2)),0)</f>
        <v>0</v>
      </c>
      <c r="Z459" s="51">
        <f t="shared" si="399"/>
        <v>0</v>
      </c>
      <c r="AA459" s="51">
        <f t="shared" si="399"/>
        <v>0</v>
      </c>
      <c r="AB459" s="51">
        <f t="shared" si="399"/>
        <v>0</v>
      </c>
      <c r="AC459" s="51">
        <f t="shared" si="399"/>
        <v>0</v>
      </c>
      <c r="AD459" s="51">
        <f t="shared" si="399"/>
        <v>0</v>
      </c>
      <c r="AE459" s="51">
        <f t="shared" si="399"/>
        <v>0</v>
      </c>
      <c r="AF459" s="51">
        <f t="shared" si="399"/>
        <v>0</v>
      </c>
      <c r="AG459" s="51">
        <f t="shared" si="399"/>
        <v>8.5714285714285712</v>
      </c>
      <c r="AH459" s="51">
        <f>IF(P459&lt;4,(60/COUNTIF(P459:P476,3)),0)</f>
        <v>0</v>
      </c>
      <c r="AI459" s="51">
        <f>IF(Q459&lt;3,(60/COUNTIF(Q459:Q476,2)),0)</f>
        <v>0</v>
      </c>
      <c r="AJ459" s="51">
        <f>IF(R459&lt;3,(60/COUNTIF(R459:R476,2)),0)</f>
        <v>0</v>
      </c>
      <c r="AK459" s="51">
        <f>IF(S459&lt;3,(60/COUNTIF(S459:S476,2)),0)</f>
        <v>0</v>
      </c>
      <c r="AL459" s="51">
        <f>IF(T459&lt;3,(60/COUNTIF(T459:T476,2)),0)</f>
        <v>0</v>
      </c>
      <c r="AM459" s="182">
        <f t="shared" si="393"/>
        <v>8.5714285714285712</v>
      </c>
      <c r="AN459" s="52" t="str">
        <f t="shared" si="394"/>
        <v>Anders Derkum</v>
      </c>
    </row>
    <row r="460" spans="1:40">
      <c r="A460" s="17"/>
      <c r="B460" s="18" t="s">
        <v>10</v>
      </c>
      <c r="C460" s="22">
        <v>3</v>
      </c>
      <c r="D460" s="42">
        <v>4</v>
      </c>
      <c r="E460" s="42">
        <v>3</v>
      </c>
      <c r="F460" s="42">
        <v>5</v>
      </c>
      <c r="G460" s="42">
        <v>3</v>
      </c>
      <c r="H460" s="42">
        <v>2</v>
      </c>
      <c r="I460" s="42">
        <v>3</v>
      </c>
      <c r="J460" s="42">
        <v>4</v>
      </c>
      <c r="K460" s="42">
        <v>3</v>
      </c>
      <c r="L460" s="42">
        <v>2</v>
      </c>
      <c r="M460" s="42">
        <v>4</v>
      </c>
      <c r="N460" s="42">
        <v>2</v>
      </c>
      <c r="O460" s="42">
        <v>3</v>
      </c>
      <c r="P460" s="42">
        <v>3</v>
      </c>
      <c r="Q460" s="42">
        <v>4</v>
      </c>
      <c r="R460" s="42">
        <v>4</v>
      </c>
      <c r="S460" s="42">
        <v>3</v>
      </c>
      <c r="T460" s="67">
        <v>2</v>
      </c>
      <c r="U460" s="53">
        <f>IF(C460&lt;3,(60/COUNTIF(C459:C476,2)),0)</f>
        <v>0</v>
      </c>
      <c r="V460" s="54">
        <f>IF(D460&lt;3,(60/COUNTIF(D459:D476,2)),0)</f>
        <v>0</v>
      </c>
      <c r="W460" s="54">
        <f>IF(E460&lt;3,(60/COUNTIF(E459:E476,2)),0)</f>
        <v>0</v>
      </c>
      <c r="X460" s="54">
        <f>IF(F460&lt;4,(60/COUNTIF(F459:F476,3)),0)</f>
        <v>0</v>
      </c>
      <c r="Y460" s="54">
        <f t="shared" ref="Y460:AG460" si="400">IF(G460&lt;3,(60/COUNTIF(G459:G476,2)),0)</f>
        <v>0</v>
      </c>
      <c r="Z460" s="54">
        <f t="shared" si="400"/>
        <v>12</v>
      </c>
      <c r="AA460" s="54">
        <f t="shared" si="400"/>
        <v>0</v>
      </c>
      <c r="AB460" s="54">
        <f t="shared" si="400"/>
        <v>0</v>
      </c>
      <c r="AC460" s="54">
        <f t="shared" si="400"/>
        <v>0</v>
      </c>
      <c r="AD460" s="54">
        <f t="shared" si="400"/>
        <v>15</v>
      </c>
      <c r="AE460" s="54">
        <f t="shared" si="400"/>
        <v>0</v>
      </c>
      <c r="AF460" s="54">
        <f t="shared" si="400"/>
        <v>8.5714285714285712</v>
      </c>
      <c r="AG460" s="54">
        <f t="shared" si="400"/>
        <v>0</v>
      </c>
      <c r="AH460" s="54">
        <f>IF(P460&lt;4,(60/COUNTIF(P459:P476,3)),0)</f>
        <v>12</v>
      </c>
      <c r="AI460" s="54">
        <f>IF(Q460&lt;3,(60/COUNTIF(Q459:Q476,2)),0)</f>
        <v>0</v>
      </c>
      <c r="AJ460" s="54">
        <f>IF(R460&lt;3,(60/COUNTIF(R459:R476,2)),0)</f>
        <v>0</v>
      </c>
      <c r="AK460" s="54">
        <f>IF(S460&lt;3,(60/COUNTIF(S459:S476,2)),0)</f>
        <v>0</v>
      </c>
      <c r="AL460" s="54">
        <f>IF(T460&lt;3,(60/COUNTIF(T459:T476,2)),0)</f>
        <v>30</v>
      </c>
      <c r="AM460" s="183">
        <f t="shared" si="393"/>
        <v>77.571428571428569</v>
      </c>
      <c r="AN460" s="55" t="str">
        <f t="shared" si="394"/>
        <v>Arne F</v>
      </c>
    </row>
    <row r="461" spans="1:40">
      <c r="A461" s="17"/>
      <c r="B461" s="18" t="s">
        <v>18</v>
      </c>
      <c r="C461" s="22">
        <v>5</v>
      </c>
      <c r="D461" s="42">
        <v>5</v>
      </c>
      <c r="E461" s="42">
        <v>5</v>
      </c>
      <c r="F461" s="42">
        <v>6</v>
      </c>
      <c r="G461" s="42">
        <v>4</v>
      </c>
      <c r="H461" s="42">
        <v>5</v>
      </c>
      <c r="I461" s="42">
        <v>6</v>
      </c>
      <c r="J461" s="42">
        <v>3</v>
      </c>
      <c r="K461" s="42">
        <v>4</v>
      </c>
      <c r="L461" s="42">
        <v>3</v>
      </c>
      <c r="M461" s="42">
        <v>2</v>
      </c>
      <c r="N461" s="42">
        <v>4</v>
      </c>
      <c r="O461" s="42">
        <v>4</v>
      </c>
      <c r="P461" s="42">
        <v>5</v>
      </c>
      <c r="Q461" s="42">
        <v>4</v>
      </c>
      <c r="R461" s="42">
        <v>4</v>
      </c>
      <c r="S461" s="42">
        <v>4</v>
      </c>
      <c r="T461" s="67">
        <v>5</v>
      </c>
      <c r="U461" s="53">
        <f>IF(C461&lt;3,(60/COUNTIF(C459:C476,2)),0)</f>
        <v>0</v>
      </c>
      <c r="V461" s="54">
        <f>IF(D461&lt;3,(60/COUNTIF(D459:D476,2)),0)</f>
        <v>0</v>
      </c>
      <c r="W461" s="54">
        <f>IF(E461&lt;3,(60/COUNTIF(E459:E476,2)),0)</f>
        <v>0</v>
      </c>
      <c r="X461" s="54">
        <f>IF(F461&lt;4,(60/COUNTIF(F459:F476,3)),0)</f>
        <v>0</v>
      </c>
      <c r="Y461" s="54">
        <f t="shared" ref="Y461:AG461" si="401">IF(G461&lt;3,(60/COUNTIF(G459:G476,2)),0)</f>
        <v>0</v>
      </c>
      <c r="Z461" s="54">
        <f t="shared" si="401"/>
        <v>0</v>
      </c>
      <c r="AA461" s="54">
        <f t="shared" si="401"/>
        <v>0</v>
      </c>
      <c r="AB461" s="54">
        <f t="shared" si="401"/>
        <v>0</v>
      </c>
      <c r="AC461" s="54">
        <f t="shared" si="401"/>
        <v>0</v>
      </c>
      <c r="AD461" s="54">
        <f t="shared" si="401"/>
        <v>0</v>
      </c>
      <c r="AE461" s="54">
        <f t="shared" si="401"/>
        <v>15</v>
      </c>
      <c r="AF461" s="54">
        <f t="shared" si="401"/>
        <v>0</v>
      </c>
      <c r="AG461" s="54">
        <f t="shared" si="401"/>
        <v>0</v>
      </c>
      <c r="AH461" s="54">
        <f>IF(P461&lt;4,(60/COUNTIF(P459:P476,3)),0)</f>
        <v>0</v>
      </c>
      <c r="AI461" s="54">
        <f>IF(Q461&lt;3,(60/COUNTIF(Q459:Q476,2)),0)</f>
        <v>0</v>
      </c>
      <c r="AJ461" s="54">
        <f>IF(R461&lt;3,(60/COUNTIF(R459:R476,2)),0)</f>
        <v>0</v>
      </c>
      <c r="AK461" s="54">
        <f>IF(S461&lt;3,(60/COUNTIF(S459:S476,2)),0)</f>
        <v>0</v>
      </c>
      <c r="AL461" s="54">
        <f>IF(T461&lt;3,(60/COUNTIF(T459:T476,2)),0)</f>
        <v>0</v>
      </c>
      <c r="AM461" s="183">
        <f t="shared" si="393"/>
        <v>15</v>
      </c>
      <c r="AN461" s="55" t="str">
        <f t="shared" si="394"/>
        <v>Arturo Tovar</v>
      </c>
    </row>
    <row r="462" spans="1:40">
      <c r="A462" s="17"/>
      <c r="B462" s="18" t="s">
        <v>7</v>
      </c>
      <c r="C462" s="22">
        <v>3</v>
      </c>
      <c r="D462" s="42">
        <v>3</v>
      </c>
      <c r="E462" s="42">
        <v>4</v>
      </c>
      <c r="F462" s="42">
        <v>4</v>
      </c>
      <c r="G462" s="42">
        <v>3</v>
      </c>
      <c r="H462" s="42">
        <v>2</v>
      </c>
      <c r="I462" s="42">
        <v>3</v>
      </c>
      <c r="J462" s="42">
        <v>4</v>
      </c>
      <c r="K462" s="42">
        <v>3</v>
      </c>
      <c r="L462" s="42">
        <v>3</v>
      </c>
      <c r="M462" s="42">
        <v>2</v>
      </c>
      <c r="N462" s="42">
        <v>3</v>
      </c>
      <c r="O462" s="42">
        <v>3</v>
      </c>
      <c r="P462" s="42">
        <v>3</v>
      </c>
      <c r="Q462" s="42">
        <v>2</v>
      </c>
      <c r="R462" s="42">
        <v>3</v>
      </c>
      <c r="S462" s="42">
        <v>4</v>
      </c>
      <c r="T462" s="67">
        <v>3</v>
      </c>
      <c r="U462" s="53">
        <f>IF(C462&lt;3,(60/COUNTIF(C459:C476,2)),0)</f>
        <v>0</v>
      </c>
      <c r="V462" s="54">
        <f>IF(D462&lt;3,(60/COUNTIF(D459:D476,2)),0)</f>
        <v>0</v>
      </c>
      <c r="W462" s="54">
        <f>IF(E462&lt;3,(60/COUNTIF(E459:E476,2)),0)</f>
        <v>0</v>
      </c>
      <c r="X462" s="54">
        <f>IF(F462&lt;4,(60/COUNTIF(F459:F476,3)),0)</f>
        <v>0</v>
      </c>
      <c r="Y462" s="54">
        <f t="shared" ref="Y462:AG462" si="402">IF(G462&lt;3,(60/COUNTIF(G459:G476,2)),0)</f>
        <v>0</v>
      </c>
      <c r="Z462" s="54">
        <f t="shared" si="402"/>
        <v>12</v>
      </c>
      <c r="AA462" s="54">
        <f t="shared" si="402"/>
        <v>0</v>
      </c>
      <c r="AB462" s="54">
        <f t="shared" si="402"/>
        <v>0</v>
      </c>
      <c r="AC462" s="54">
        <f t="shared" si="402"/>
        <v>0</v>
      </c>
      <c r="AD462" s="54">
        <f t="shared" si="402"/>
        <v>0</v>
      </c>
      <c r="AE462" s="54">
        <f t="shared" si="402"/>
        <v>15</v>
      </c>
      <c r="AF462" s="54">
        <f t="shared" si="402"/>
        <v>0</v>
      </c>
      <c r="AG462" s="54">
        <f t="shared" si="402"/>
        <v>0</v>
      </c>
      <c r="AH462" s="54">
        <f>IF(P462&lt;4,(60/COUNTIF(P459:P476,3)),0)</f>
        <v>12</v>
      </c>
      <c r="AI462" s="54">
        <f>IF(Q462&lt;3,(60/COUNTIF(Q459:Q476,2)),0)</f>
        <v>12</v>
      </c>
      <c r="AJ462" s="54">
        <f>IF(R462&lt;3,(60/COUNTIF(R459:R476,2)),0)</f>
        <v>0</v>
      </c>
      <c r="AK462" s="54">
        <f>IF(S462&lt;3,(60/COUNTIF(S459:S476,2)),0)</f>
        <v>0</v>
      </c>
      <c r="AL462" s="54">
        <f>IF(T462&lt;3,(60/COUNTIF(T459:T476,2)),0)</f>
        <v>0</v>
      </c>
      <c r="AM462" s="183">
        <f t="shared" si="393"/>
        <v>51</v>
      </c>
      <c r="AN462" s="55" t="str">
        <f t="shared" si="394"/>
        <v>Eirik A</v>
      </c>
    </row>
    <row r="463" spans="1:40">
      <c r="A463" s="17"/>
      <c r="B463" s="18" t="s">
        <v>8</v>
      </c>
      <c r="C463" s="22">
        <v>4</v>
      </c>
      <c r="D463" s="42">
        <v>3</v>
      </c>
      <c r="E463" s="42">
        <v>3</v>
      </c>
      <c r="F463" s="42">
        <v>5</v>
      </c>
      <c r="G463" s="42">
        <v>5</v>
      </c>
      <c r="H463" s="42">
        <v>3</v>
      </c>
      <c r="I463" s="42">
        <v>3</v>
      </c>
      <c r="J463" s="42">
        <v>4</v>
      </c>
      <c r="K463" s="42">
        <v>3</v>
      </c>
      <c r="L463" s="42">
        <v>2</v>
      </c>
      <c r="M463" s="42">
        <v>3</v>
      </c>
      <c r="N463" s="42">
        <v>3</v>
      </c>
      <c r="O463" s="42">
        <v>2</v>
      </c>
      <c r="P463" s="42">
        <v>3</v>
      </c>
      <c r="Q463" s="42">
        <v>3</v>
      </c>
      <c r="R463" s="42">
        <v>2</v>
      </c>
      <c r="S463" s="42">
        <v>2</v>
      </c>
      <c r="T463" s="67">
        <v>3</v>
      </c>
      <c r="U463" s="53">
        <f>IF(C463&lt;3,(60/COUNTIF(C459:C476,2)),0)</f>
        <v>0</v>
      </c>
      <c r="V463" s="54">
        <f>IF(D463&lt;3,(60/COUNTIF(D459:D476,2)),0)</f>
        <v>0</v>
      </c>
      <c r="W463" s="54">
        <f>IF(E463&lt;3,(60/COUNTIF(E459:E476,2)),0)</f>
        <v>0</v>
      </c>
      <c r="X463" s="54">
        <f>IF(F463&lt;4,(60/COUNTIF(F459:F476,3)),0)</f>
        <v>0</v>
      </c>
      <c r="Y463" s="54">
        <f t="shared" ref="Y463:AG463" si="403">IF(G463&lt;3,(60/COUNTIF(G459:G476,2)),0)</f>
        <v>0</v>
      </c>
      <c r="Z463" s="54">
        <f t="shared" si="403"/>
        <v>0</v>
      </c>
      <c r="AA463" s="54">
        <f t="shared" si="403"/>
        <v>0</v>
      </c>
      <c r="AB463" s="54">
        <f t="shared" si="403"/>
        <v>0</v>
      </c>
      <c r="AC463" s="54">
        <f t="shared" si="403"/>
        <v>0</v>
      </c>
      <c r="AD463" s="54">
        <f t="shared" si="403"/>
        <v>15</v>
      </c>
      <c r="AE463" s="54">
        <f t="shared" si="403"/>
        <v>0</v>
      </c>
      <c r="AF463" s="54">
        <f t="shared" si="403"/>
        <v>0</v>
      </c>
      <c r="AG463" s="54">
        <f t="shared" si="403"/>
        <v>8.5714285714285712</v>
      </c>
      <c r="AH463" s="54">
        <f>IF(P463&lt;4,(60/COUNTIF(P459:P476,3)),0)</f>
        <v>12</v>
      </c>
      <c r="AI463" s="54">
        <f>IF(Q463&lt;3,(60/COUNTIF(Q459:Q476,2)),0)</f>
        <v>0</v>
      </c>
      <c r="AJ463" s="54">
        <f>IF(R463&lt;3,(60/COUNTIF(R459:R476,2)),0)</f>
        <v>20</v>
      </c>
      <c r="AK463" s="54">
        <f>IF(S463&lt;3,(60/COUNTIF(S459:S476,2)),0)</f>
        <v>20</v>
      </c>
      <c r="AL463" s="54">
        <f>IF(T463&lt;3,(60/COUNTIF(T459:T476,2)),0)</f>
        <v>0</v>
      </c>
      <c r="AM463" s="183">
        <f t="shared" si="393"/>
        <v>75.571428571428569</v>
      </c>
      <c r="AN463" s="55" t="str">
        <f t="shared" si="394"/>
        <v>Erik B M</v>
      </c>
    </row>
    <row r="464" spans="1:40">
      <c r="A464" s="17"/>
      <c r="B464" s="18" t="s">
        <v>13</v>
      </c>
      <c r="C464" s="22">
        <v>3</v>
      </c>
      <c r="D464" s="42">
        <v>3</v>
      </c>
      <c r="E464" s="42">
        <v>4</v>
      </c>
      <c r="F464" s="42">
        <v>4</v>
      </c>
      <c r="G464" s="42">
        <v>3</v>
      </c>
      <c r="H464" s="42">
        <v>5</v>
      </c>
      <c r="I464" s="42">
        <v>4</v>
      </c>
      <c r="J464" s="42">
        <v>2</v>
      </c>
      <c r="K464" s="42">
        <v>3</v>
      </c>
      <c r="L464" s="42">
        <v>4</v>
      </c>
      <c r="M464" s="42">
        <v>3</v>
      </c>
      <c r="N464" s="42">
        <v>2</v>
      </c>
      <c r="O464" s="42">
        <v>2</v>
      </c>
      <c r="P464" s="42">
        <v>4</v>
      </c>
      <c r="Q464" s="42">
        <v>4</v>
      </c>
      <c r="R464" s="42">
        <v>3</v>
      </c>
      <c r="S464" s="42">
        <v>4</v>
      </c>
      <c r="T464" s="67">
        <v>3</v>
      </c>
      <c r="U464" s="53">
        <f>IF(C464&lt;3,(60/COUNTIF(C459:C476,2)),0)</f>
        <v>0</v>
      </c>
      <c r="V464" s="54">
        <f>IF(D464&lt;3,(60/COUNTIF(D459:D476,2)),0)</f>
        <v>0</v>
      </c>
      <c r="W464" s="54">
        <f>IF(E464&lt;3,(60/COUNTIF(E459:E476,2)),0)</f>
        <v>0</v>
      </c>
      <c r="X464" s="54">
        <f>IF(F464&lt;4,(60/COUNTIF(F459:F476,3)),0)</f>
        <v>0</v>
      </c>
      <c r="Y464" s="54">
        <f t="shared" ref="Y464:AG464" si="404">IF(G464&lt;3,(60/COUNTIF(G459:G476,2)),0)</f>
        <v>0</v>
      </c>
      <c r="Z464" s="54">
        <f t="shared" si="404"/>
        <v>0</v>
      </c>
      <c r="AA464" s="54">
        <f t="shared" si="404"/>
        <v>0</v>
      </c>
      <c r="AB464" s="54">
        <f t="shared" si="404"/>
        <v>15</v>
      </c>
      <c r="AC464" s="54">
        <f t="shared" si="404"/>
        <v>0</v>
      </c>
      <c r="AD464" s="54">
        <f t="shared" si="404"/>
        <v>0</v>
      </c>
      <c r="AE464" s="54">
        <f t="shared" si="404"/>
        <v>0</v>
      </c>
      <c r="AF464" s="54">
        <f t="shared" si="404"/>
        <v>8.5714285714285712</v>
      </c>
      <c r="AG464" s="54">
        <f t="shared" si="404"/>
        <v>8.5714285714285712</v>
      </c>
      <c r="AH464" s="54">
        <f>IF(P464&lt;4,(60/COUNTIF(P459:P476,3)),0)</f>
        <v>0</v>
      </c>
      <c r="AI464" s="54">
        <f>IF(Q464&lt;3,(60/COUNTIF(Q459:Q476,2)),0)</f>
        <v>0</v>
      </c>
      <c r="AJ464" s="54">
        <f>IF(R464&lt;3,(60/COUNTIF(R459:R476,2)),0)</f>
        <v>0</v>
      </c>
      <c r="AK464" s="54">
        <f>IF(S464&lt;3,(60/COUNTIF(S459:S476,2)),0)</f>
        <v>0</v>
      </c>
      <c r="AL464" s="54">
        <f>IF(T464&lt;3,(60/COUNTIF(T459:T476,2)),0)</f>
        <v>0</v>
      </c>
      <c r="AM464" s="183">
        <f t="shared" si="393"/>
        <v>32.142857142857139</v>
      </c>
      <c r="AN464" s="55" t="str">
        <f t="shared" si="394"/>
        <v>Gunnar A</v>
      </c>
    </row>
    <row r="465" spans="1:40">
      <c r="A465" s="17"/>
      <c r="B465" s="18" t="s">
        <v>53</v>
      </c>
      <c r="C465" s="22">
        <v>3</v>
      </c>
      <c r="D465" s="42">
        <v>3</v>
      </c>
      <c r="E465" s="42">
        <v>4</v>
      </c>
      <c r="F465" s="42">
        <v>4</v>
      </c>
      <c r="G465" s="42">
        <v>3</v>
      </c>
      <c r="H465" s="42">
        <v>2</v>
      </c>
      <c r="I465" s="42">
        <v>3</v>
      </c>
      <c r="J465" s="42">
        <v>3</v>
      </c>
      <c r="K465" s="42">
        <v>3</v>
      </c>
      <c r="L465" s="42">
        <v>2</v>
      </c>
      <c r="M465" s="42">
        <v>2</v>
      </c>
      <c r="N465" s="42">
        <v>2</v>
      </c>
      <c r="O465" s="42">
        <v>2</v>
      </c>
      <c r="P465" s="42">
        <v>3</v>
      </c>
      <c r="Q465" s="42">
        <v>3</v>
      </c>
      <c r="R465" s="42">
        <v>4</v>
      </c>
      <c r="S465" s="42">
        <v>3</v>
      </c>
      <c r="T465" s="67">
        <v>4</v>
      </c>
      <c r="U465" s="53">
        <f>IF(C465&lt;3,(60/COUNTIF(C459:C476,2)),0)</f>
        <v>0</v>
      </c>
      <c r="V465" s="54">
        <f>IF(D465&lt;3,(60/COUNTIF(D459:D476,2)),0)</f>
        <v>0</v>
      </c>
      <c r="W465" s="54">
        <f>IF(E465&lt;3,(60/COUNTIF(E459:E476,2)),0)</f>
        <v>0</v>
      </c>
      <c r="X465" s="54">
        <f>IF(F465&lt;4,(60/COUNTIF(F459:F476,3)),0)</f>
        <v>0</v>
      </c>
      <c r="Y465" s="54">
        <f t="shared" ref="Y465:AG465" si="405">IF(G465&lt;3,(60/COUNTIF(G459:G476,2)),0)</f>
        <v>0</v>
      </c>
      <c r="Z465" s="54">
        <f t="shared" si="405"/>
        <v>12</v>
      </c>
      <c r="AA465" s="54">
        <f t="shared" si="405"/>
        <v>0</v>
      </c>
      <c r="AB465" s="54">
        <f t="shared" si="405"/>
        <v>0</v>
      </c>
      <c r="AC465" s="54">
        <f t="shared" si="405"/>
        <v>0</v>
      </c>
      <c r="AD465" s="54">
        <f t="shared" si="405"/>
        <v>15</v>
      </c>
      <c r="AE465" s="54">
        <f t="shared" si="405"/>
        <v>15</v>
      </c>
      <c r="AF465" s="54">
        <f t="shared" si="405"/>
        <v>8.5714285714285712</v>
      </c>
      <c r="AG465" s="54">
        <f t="shared" si="405"/>
        <v>8.5714285714285712</v>
      </c>
      <c r="AH465" s="54">
        <f>IF(P465&lt;4,(60/COUNTIF(P459:P476,3)),0)</f>
        <v>12</v>
      </c>
      <c r="AI465" s="54">
        <f>IF(Q465&lt;3,(60/COUNTIF(Q459:Q476,2)),0)</f>
        <v>0</v>
      </c>
      <c r="AJ465" s="54">
        <f>IF(R465&lt;3,(60/COUNTIF(R459:R476,2)),0)</f>
        <v>0</v>
      </c>
      <c r="AK465" s="54">
        <f>IF(S465&lt;3,(60/COUNTIF(S459:S476,2)),0)</f>
        <v>0</v>
      </c>
      <c r="AL465" s="54">
        <f>IF(T465&lt;3,(60/COUNTIF(T459:T476,2)),0)</f>
        <v>0</v>
      </c>
      <c r="AM465" s="183">
        <f t="shared" si="393"/>
        <v>71.142857142857139</v>
      </c>
      <c r="AN465" s="55" t="str">
        <f t="shared" si="394"/>
        <v>Johnny G</v>
      </c>
    </row>
    <row r="466" spans="1:40">
      <c r="A466" s="17"/>
      <c r="B466" s="18" t="s">
        <v>16</v>
      </c>
      <c r="C466" s="22">
        <v>4</v>
      </c>
      <c r="D466" s="42">
        <v>4</v>
      </c>
      <c r="E466" s="42">
        <v>4</v>
      </c>
      <c r="F466" s="42">
        <v>5</v>
      </c>
      <c r="G466" s="42">
        <v>3</v>
      </c>
      <c r="H466" s="42">
        <v>3</v>
      </c>
      <c r="I466" s="42">
        <v>4</v>
      </c>
      <c r="J466" s="42">
        <v>4</v>
      </c>
      <c r="K466" s="42">
        <v>3</v>
      </c>
      <c r="L466" s="42">
        <v>4</v>
      </c>
      <c r="M466" s="42">
        <v>4</v>
      </c>
      <c r="N466" s="42">
        <v>2</v>
      </c>
      <c r="O466" s="42">
        <v>3</v>
      </c>
      <c r="P466" s="42">
        <v>5</v>
      </c>
      <c r="Q466" s="42">
        <v>3</v>
      </c>
      <c r="R466" s="42">
        <v>3</v>
      </c>
      <c r="S466" s="42">
        <v>4</v>
      </c>
      <c r="T466" s="67">
        <v>3</v>
      </c>
      <c r="U466" s="53">
        <f>IF(C466&lt;3,(60/COUNTIF(C459:C476,2)),0)</f>
        <v>0</v>
      </c>
      <c r="V466" s="54">
        <f>IF(D466&lt;3,(60/COUNTIF(D459:D476,2)),0)</f>
        <v>0</v>
      </c>
      <c r="W466" s="54">
        <f>IF(E466&lt;3,(60/COUNTIF(E459:E476,2)),0)</f>
        <v>0</v>
      </c>
      <c r="X466" s="54">
        <f>IF(F466&lt;4,(60/COUNTIF(F459:F476,3)),0)</f>
        <v>0</v>
      </c>
      <c r="Y466" s="54">
        <f t="shared" ref="Y466:AG466" si="406">IF(G466&lt;3,(60/COUNTIF(G459:G476,2)),0)</f>
        <v>0</v>
      </c>
      <c r="Z466" s="54">
        <f t="shared" si="406"/>
        <v>0</v>
      </c>
      <c r="AA466" s="54">
        <f t="shared" si="406"/>
        <v>0</v>
      </c>
      <c r="AB466" s="54">
        <f t="shared" si="406"/>
        <v>0</v>
      </c>
      <c r="AC466" s="54">
        <f t="shared" si="406"/>
        <v>0</v>
      </c>
      <c r="AD466" s="54">
        <f t="shared" si="406"/>
        <v>0</v>
      </c>
      <c r="AE466" s="54">
        <f t="shared" si="406"/>
        <v>0</v>
      </c>
      <c r="AF466" s="54">
        <f t="shared" si="406"/>
        <v>8.5714285714285712</v>
      </c>
      <c r="AG466" s="54">
        <f t="shared" si="406"/>
        <v>0</v>
      </c>
      <c r="AH466" s="54">
        <f>IF(P466&lt;4,(60/COUNTIF(P459:P476,3)),0)</f>
        <v>0</v>
      </c>
      <c r="AI466" s="54">
        <f>IF(Q466&lt;3,(60/COUNTIF(Q459:Q476,2)),0)</f>
        <v>0</v>
      </c>
      <c r="AJ466" s="54">
        <f>IF(R466&lt;3,(60/COUNTIF(R459:R476,2)),0)</f>
        <v>0</v>
      </c>
      <c r="AK466" s="54">
        <f>IF(S466&lt;3,(60/COUNTIF(S459:S476,2)),0)</f>
        <v>0</v>
      </c>
      <c r="AL466" s="54">
        <f>IF(T466&lt;3,(60/COUNTIF(T459:T476,2)),0)</f>
        <v>0</v>
      </c>
      <c r="AM466" s="183">
        <f t="shared" si="393"/>
        <v>8.5714285714285712</v>
      </c>
      <c r="AN466" s="55" t="str">
        <f t="shared" si="394"/>
        <v>Lasse B</v>
      </c>
    </row>
    <row r="467" spans="1:40">
      <c r="A467" s="17"/>
      <c r="B467" s="18" t="s">
        <v>12</v>
      </c>
      <c r="C467" s="22">
        <v>3</v>
      </c>
      <c r="D467" s="42">
        <v>3</v>
      </c>
      <c r="E467" s="42">
        <v>3</v>
      </c>
      <c r="F467" s="42">
        <v>5</v>
      </c>
      <c r="G467" s="42">
        <v>3</v>
      </c>
      <c r="H467" s="42">
        <v>2</v>
      </c>
      <c r="I467" s="42">
        <v>5</v>
      </c>
      <c r="J467" s="42">
        <v>2</v>
      </c>
      <c r="K467" s="42">
        <v>4</v>
      </c>
      <c r="L467" s="42">
        <v>3</v>
      </c>
      <c r="M467" s="42">
        <v>3</v>
      </c>
      <c r="N467" s="42">
        <v>4</v>
      </c>
      <c r="O467" s="42">
        <v>3</v>
      </c>
      <c r="P467" s="42">
        <v>4</v>
      </c>
      <c r="Q467" s="42">
        <v>2</v>
      </c>
      <c r="R467" s="42">
        <v>4</v>
      </c>
      <c r="S467" s="42">
        <v>3</v>
      </c>
      <c r="T467" s="67">
        <v>3</v>
      </c>
      <c r="U467" s="53">
        <f>IF(C467&lt;3,(60/COUNTIF(C459:C476,2)),0)</f>
        <v>0</v>
      </c>
      <c r="V467" s="54">
        <f>IF(D467&lt;3,(60/COUNTIF(D459:D476,2)),0)</f>
        <v>0</v>
      </c>
      <c r="W467" s="54">
        <f>IF(E467&lt;3,(60/COUNTIF(E459:E476,2)),0)</f>
        <v>0</v>
      </c>
      <c r="X467" s="54">
        <f>IF(F467&lt;4,(60/COUNTIF(F459:F476,3)),0)</f>
        <v>0</v>
      </c>
      <c r="Y467" s="54">
        <f t="shared" ref="Y467:AG467" si="407">IF(G467&lt;3,(60/COUNTIF(G459:G476,2)),0)</f>
        <v>0</v>
      </c>
      <c r="Z467" s="54">
        <f t="shared" si="407"/>
        <v>12</v>
      </c>
      <c r="AA467" s="54">
        <f t="shared" si="407"/>
        <v>0</v>
      </c>
      <c r="AB467" s="54">
        <f t="shared" si="407"/>
        <v>15</v>
      </c>
      <c r="AC467" s="54">
        <f t="shared" si="407"/>
        <v>0</v>
      </c>
      <c r="AD467" s="54">
        <f t="shared" si="407"/>
        <v>0</v>
      </c>
      <c r="AE467" s="54">
        <f t="shared" si="407"/>
        <v>0</v>
      </c>
      <c r="AF467" s="54">
        <f t="shared" si="407"/>
        <v>0</v>
      </c>
      <c r="AG467" s="54">
        <f t="shared" si="407"/>
        <v>0</v>
      </c>
      <c r="AH467" s="54">
        <f>IF(P467&lt;4,(60/COUNTIF(P459:P476,3)),0)</f>
        <v>0</v>
      </c>
      <c r="AI467" s="54">
        <f>IF(Q467&lt;3,(60/COUNTIF(Q459:Q476,2)),0)</f>
        <v>12</v>
      </c>
      <c r="AJ467" s="54">
        <f>IF(R467&lt;3,(60/COUNTIF(R459:R476,2)),0)</f>
        <v>0</v>
      </c>
      <c r="AK467" s="54">
        <f>IF(S467&lt;3,(60/COUNTIF(S459:S476,2)),0)</f>
        <v>0</v>
      </c>
      <c r="AL467" s="54">
        <f>IF(T467&lt;3,(60/COUNTIF(T459:T476,2)),0)</f>
        <v>0</v>
      </c>
      <c r="AM467" s="183">
        <f t="shared" si="393"/>
        <v>39</v>
      </c>
      <c r="AN467" s="55" t="str">
        <f t="shared" si="394"/>
        <v>Marius L</v>
      </c>
    </row>
    <row r="468" spans="1:40">
      <c r="A468" s="17"/>
      <c r="B468" s="18" t="s">
        <v>9</v>
      </c>
      <c r="C468" s="22">
        <v>3</v>
      </c>
      <c r="D468" s="42">
        <v>4</v>
      </c>
      <c r="E468" s="42">
        <v>4</v>
      </c>
      <c r="F468" s="42">
        <v>4</v>
      </c>
      <c r="G468" s="42">
        <v>3</v>
      </c>
      <c r="H468" s="42">
        <v>3</v>
      </c>
      <c r="I468" s="42">
        <v>3</v>
      </c>
      <c r="J468" s="42">
        <v>2</v>
      </c>
      <c r="K468" s="42">
        <v>3</v>
      </c>
      <c r="L468" s="42">
        <v>3</v>
      </c>
      <c r="M468" s="42">
        <v>4</v>
      </c>
      <c r="N468" s="42">
        <v>4</v>
      </c>
      <c r="O468" s="42">
        <v>3</v>
      </c>
      <c r="P468" s="42">
        <v>3</v>
      </c>
      <c r="Q468" s="42">
        <v>2</v>
      </c>
      <c r="R468" s="42">
        <v>2</v>
      </c>
      <c r="S468" s="42">
        <v>3</v>
      </c>
      <c r="T468" s="67">
        <v>3</v>
      </c>
      <c r="U468" s="53">
        <f>IF(C468&lt;3,(60/COUNTIF(C459:C476,2)),0)</f>
        <v>0</v>
      </c>
      <c r="V468" s="54">
        <f>IF(D468&lt;3,(60/COUNTIF(D459:D476,2)),0)</f>
        <v>0</v>
      </c>
      <c r="W468" s="54">
        <f>IF(E468&lt;3,(60/COUNTIF(E459:E476,2)),0)</f>
        <v>0</v>
      </c>
      <c r="X468" s="54">
        <f>IF(F468&lt;4,(60/COUNTIF(F459:F476,3)),0)</f>
        <v>0</v>
      </c>
      <c r="Y468" s="54">
        <f t="shared" ref="Y468:AG468" si="408">IF(G468&lt;3,(60/COUNTIF(G459:G476,2)),0)</f>
        <v>0</v>
      </c>
      <c r="Z468" s="54">
        <f t="shared" si="408"/>
        <v>0</v>
      </c>
      <c r="AA468" s="54">
        <f t="shared" si="408"/>
        <v>0</v>
      </c>
      <c r="AB468" s="54">
        <f t="shared" si="408"/>
        <v>15</v>
      </c>
      <c r="AC468" s="54">
        <f t="shared" si="408"/>
        <v>0</v>
      </c>
      <c r="AD468" s="54">
        <f t="shared" si="408"/>
        <v>0</v>
      </c>
      <c r="AE468" s="54">
        <f t="shared" si="408"/>
        <v>0</v>
      </c>
      <c r="AF468" s="54">
        <f t="shared" si="408"/>
        <v>0</v>
      </c>
      <c r="AG468" s="54">
        <f t="shared" si="408"/>
        <v>0</v>
      </c>
      <c r="AH468" s="54">
        <f>IF(P468&lt;4,(60/COUNTIF(P459:P476,3)),0)</f>
        <v>12</v>
      </c>
      <c r="AI468" s="54">
        <f>IF(Q468&lt;3,(60/COUNTIF(Q459:Q476,2)),0)</f>
        <v>12</v>
      </c>
      <c r="AJ468" s="54">
        <f>IF(R468&lt;3,(60/COUNTIF(R459:R476,2)),0)</f>
        <v>20</v>
      </c>
      <c r="AK468" s="54">
        <f>IF(S468&lt;3,(60/COUNTIF(S459:S476,2)),0)</f>
        <v>0</v>
      </c>
      <c r="AL468" s="54">
        <f>IF(T468&lt;3,(60/COUNTIF(T459:T476,2)),0)</f>
        <v>0</v>
      </c>
      <c r="AM468" s="183">
        <f t="shared" si="393"/>
        <v>59</v>
      </c>
      <c r="AN468" s="55" t="str">
        <f t="shared" si="394"/>
        <v>Morten I</v>
      </c>
    </row>
    <row r="469" spans="1:40">
      <c r="A469" s="17"/>
      <c r="B469" s="18" t="s">
        <v>14</v>
      </c>
      <c r="C469" s="22">
        <v>4</v>
      </c>
      <c r="D469" s="42">
        <v>2</v>
      </c>
      <c r="E469" s="42">
        <v>3</v>
      </c>
      <c r="F469" s="42">
        <v>4</v>
      </c>
      <c r="G469" s="42">
        <v>4</v>
      </c>
      <c r="H469" s="42">
        <v>4</v>
      </c>
      <c r="I469" s="42">
        <v>4</v>
      </c>
      <c r="J469" s="42">
        <v>5</v>
      </c>
      <c r="K469" s="42">
        <v>2</v>
      </c>
      <c r="L469" s="42">
        <v>3</v>
      </c>
      <c r="M469" s="42">
        <v>4</v>
      </c>
      <c r="N469" s="42">
        <v>2</v>
      </c>
      <c r="O469" s="42">
        <v>2</v>
      </c>
      <c r="P469" s="42">
        <v>4</v>
      </c>
      <c r="Q469" s="42">
        <v>3</v>
      </c>
      <c r="R469" s="42">
        <v>3</v>
      </c>
      <c r="S469" s="42">
        <v>3</v>
      </c>
      <c r="T469" s="67">
        <v>4</v>
      </c>
      <c r="U469" s="53">
        <f>IF(C469&lt;3,(60/COUNTIF(C459:C476,2)),0)</f>
        <v>0</v>
      </c>
      <c r="V469" s="54">
        <f>IF(D469&lt;3,(60/COUNTIF(D459:D476,2)),0)</f>
        <v>30</v>
      </c>
      <c r="W469" s="54">
        <f>IF(E469&lt;3,(60/COUNTIF(E459:E476,2)),0)</f>
        <v>0</v>
      </c>
      <c r="X469" s="54">
        <f>IF(F469&lt;4,(60/COUNTIF(F459:F476,3)),0)</f>
        <v>0</v>
      </c>
      <c r="Y469" s="54">
        <f t="shared" ref="Y469:AG469" si="409">IF(G469&lt;3,(60/COUNTIF(G459:G476,2)),0)</f>
        <v>0</v>
      </c>
      <c r="Z469" s="54">
        <f t="shared" si="409"/>
        <v>0</v>
      </c>
      <c r="AA469" s="54">
        <f t="shared" si="409"/>
        <v>0</v>
      </c>
      <c r="AB469" s="54">
        <f t="shared" si="409"/>
        <v>0</v>
      </c>
      <c r="AC469" s="54">
        <f t="shared" si="409"/>
        <v>30</v>
      </c>
      <c r="AD469" s="54">
        <f t="shared" si="409"/>
        <v>0</v>
      </c>
      <c r="AE469" s="54">
        <f t="shared" si="409"/>
        <v>0</v>
      </c>
      <c r="AF469" s="54">
        <f t="shared" si="409"/>
        <v>8.5714285714285712</v>
      </c>
      <c r="AG469" s="54">
        <f t="shared" si="409"/>
        <v>8.5714285714285712</v>
      </c>
      <c r="AH469" s="54">
        <f>IF(P469&lt;4,(60/COUNTIF(P459:P476,3)),0)</f>
        <v>0</v>
      </c>
      <c r="AI469" s="54">
        <f>IF(Q469&lt;3,(60/COUNTIF(Q459:Q476,2)),0)</f>
        <v>0</v>
      </c>
      <c r="AJ469" s="54">
        <f>IF(R469&lt;3,(60/COUNTIF(R459:R476,2)),0)</f>
        <v>0</v>
      </c>
      <c r="AK469" s="54">
        <f>IF(S469&lt;3,(60/COUNTIF(S459:S476,2)),0)</f>
        <v>0</v>
      </c>
      <c r="AL469" s="54">
        <f>IF(T469&lt;3,(60/COUNTIF(T459:T476,2)),0)</f>
        <v>0</v>
      </c>
      <c r="AM469" s="183">
        <f t="shared" si="393"/>
        <v>77.142857142857139</v>
      </c>
      <c r="AN469" s="55" t="str">
        <f t="shared" si="394"/>
        <v>Per Marius</v>
      </c>
    </row>
    <row r="470" spans="1:40">
      <c r="A470" s="17"/>
      <c r="B470" s="18" t="s">
        <v>17</v>
      </c>
      <c r="C470" s="22">
        <v>4</v>
      </c>
      <c r="D470" s="42">
        <v>3</v>
      </c>
      <c r="E470" s="42">
        <v>4</v>
      </c>
      <c r="F470" s="42">
        <v>4</v>
      </c>
      <c r="G470" s="42">
        <v>3</v>
      </c>
      <c r="H470" s="42">
        <v>3</v>
      </c>
      <c r="I470" s="42">
        <v>4</v>
      </c>
      <c r="J470" s="42">
        <v>3</v>
      </c>
      <c r="K470" s="42">
        <v>4</v>
      </c>
      <c r="L470" s="42">
        <v>3</v>
      </c>
      <c r="M470" s="42">
        <v>4</v>
      </c>
      <c r="N470" s="42">
        <v>3</v>
      </c>
      <c r="O470" s="42">
        <v>3</v>
      </c>
      <c r="P470" s="42">
        <v>4</v>
      </c>
      <c r="Q470" s="42">
        <v>3</v>
      </c>
      <c r="R470" s="42">
        <v>4</v>
      </c>
      <c r="S470" s="42">
        <v>4</v>
      </c>
      <c r="T470" s="67">
        <v>5</v>
      </c>
      <c r="U470" s="53">
        <f>IF(C470&lt;3,(60/COUNTIF(C459:C476,2)),0)</f>
        <v>0</v>
      </c>
      <c r="V470" s="54">
        <f>IF(D470&lt;3,(60/COUNTIF(D459:D476,2)),0)</f>
        <v>0</v>
      </c>
      <c r="W470" s="54">
        <f>IF(E470&lt;3,(60/COUNTIF(E459:E476,2)),0)</f>
        <v>0</v>
      </c>
      <c r="X470" s="54">
        <f>IF(F470&lt;4,(60/COUNTIF(F459:F476,3)),0)</f>
        <v>0</v>
      </c>
      <c r="Y470" s="54">
        <f t="shared" ref="Y470:AG470" si="410">IF(G470&lt;3,(60/COUNTIF(G459:G476,2)),0)</f>
        <v>0</v>
      </c>
      <c r="Z470" s="54">
        <f t="shared" si="410"/>
        <v>0</v>
      </c>
      <c r="AA470" s="54">
        <f t="shared" si="410"/>
        <v>0</v>
      </c>
      <c r="AB470" s="54">
        <f t="shared" si="410"/>
        <v>0</v>
      </c>
      <c r="AC470" s="54">
        <f t="shared" si="410"/>
        <v>0</v>
      </c>
      <c r="AD470" s="54">
        <f t="shared" si="410"/>
        <v>0</v>
      </c>
      <c r="AE470" s="54">
        <f t="shared" si="410"/>
        <v>0</v>
      </c>
      <c r="AF470" s="54">
        <f t="shared" si="410"/>
        <v>0</v>
      </c>
      <c r="AG470" s="54">
        <f t="shared" si="410"/>
        <v>0</v>
      </c>
      <c r="AH470" s="54">
        <f>IF(P470&lt;4,(60/COUNTIF(P459:P476,3)),0)</f>
        <v>0</v>
      </c>
      <c r="AI470" s="54">
        <f>IF(Q470&lt;3,(60/COUNTIF(Q459:Q476,2)),0)</f>
        <v>0</v>
      </c>
      <c r="AJ470" s="54">
        <f>IF(R470&lt;3,(60/COUNTIF(R459:R476,2)),0)</f>
        <v>0</v>
      </c>
      <c r="AK470" s="54">
        <f>IF(S470&lt;3,(60/COUNTIF(S459:S476,2)),0)</f>
        <v>0</v>
      </c>
      <c r="AL470" s="54">
        <f>IF(T470&lt;3,(60/COUNTIF(T459:T476,2)),0)</f>
        <v>0</v>
      </c>
      <c r="AM470" s="183">
        <f t="shared" si="393"/>
        <v>0</v>
      </c>
      <c r="AN470" s="55" t="str">
        <f t="shared" si="394"/>
        <v>Peter R</v>
      </c>
    </row>
    <row r="471" spans="1:40">
      <c r="A471" s="17"/>
      <c r="B471" s="18" t="s">
        <v>19</v>
      </c>
      <c r="C471" s="22">
        <v>8</v>
      </c>
      <c r="D471" s="42">
        <v>5</v>
      </c>
      <c r="E471" s="42">
        <v>5</v>
      </c>
      <c r="F471" s="42">
        <v>6</v>
      </c>
      <c r="G471" s="42">
        <v>5</v>
      </c>
      <c r="H471" s="42">
        <v>4</v>
      </c>
      <c r="I471" s="42">
        <v>5</v>
      </c>
      <c r="J471" s="42">
        <v>6</v>
      </c>
      <c r="K471" s="42">
        <v>5</v>
      </c>
      <c r="L471" s="42">
        <v>5</v>
      </c>
      <c r="M471" s="42">
        <v>5</v>
      </c>
      <c r="N471" s="42">
        <v>3</v>
      </c>
      <c r="O471" s="42">
        <v>3</v>
      </c>
      <c r="P471" s="42">
        <v>7</v>
      </c>
      <c r="Q471" s="42">
        <v>6</v>
      </c>
      <c r="R471" s="42">
        <v>3</v>
      </c>
      <c r="S471" s="42">
        <v>5</v>
      </c>
      <c r="T471" s="67">
        <v>5</v>
      </c>
      <c r="U471" s="53">
        <f>IF(C471&lt;3,(60/COUNTIF(C459:C476,2)),0)</f>
        <v>0</v>
      </c>
      <c r="V471" s="54">
        <f>IF(D471&lt;3,(60/COUNTIF(D459:D476,2)),0)</f>
        <v>0</v>
      </c>
      <c r="W471" s="54">
        <f>IF(E471&lt;3,(60/COUNTIF(E459:E476,2)),0)</f>
        <v>0</v>
      </c>
      <c r="X471" s="54">
        <f>IF(F471&lt;4,(60/COUNTIF(F459:F476,3)),0)</f>
        <v>0</v>
      </c>
      <c r="Y471" s="54">
        <f t="shared" ref="Y471:AG471" si="411">IF(G471&lt;3,(60/COUNTIF(G459:G476,2)),0)</f>
        <v>0</v>
      </c>
      <c r="Z471" s="54">
        <f t="shared" si="411"/>
        <v>0</v>
      </c>
      <c r="AA471" s="54">
        <f t="shared" si="411"/>
        <v>0</v>
      </c>
      <c r="AB471" s="54">
        <f t="shared" si="411"/>
        <v>0</v>
      </c>
      <c r="AC471" s="54">
        <f t="shared" si="411"/>
        <v>0</v>
      </c>
      <c r="AD471" s="54">
        <f t="shared" si="411"/>
        <v>0</v>
      </c>
      <c r="AE471" s="54">
        <f t="shared" si="411"/>
        <v>0</v>
      </c>
      <c r="AF471" s="54">
        <f t="shared" si="411"/>
        <v>0</v>
      </c>
      <c r="AG471" s="54">
        <f t="shared" si="411"/>
        <v>0</v>
      </c>
      <c r="AH471" s="54">
        <f>IF(P471&lt;4,(60/COUNTIF(P459:P476,3)),0)</f>
        <v>0</v>
      </c>
      <c r="AI471" s="54">
        <f>IF(Q471&lt;3,(60/COUNTIF(Q459:Q476,2)),0)</f>
        <v>0</v>
      </c>
      <c r="AJ471" s="54">
        <f>IF(R471&lt;3,(60/COUNTIF(R459:R476,2)),0)</f>
        <v>0</v>
      </c>
      <c r="AK471" s="54">
        <f>IF(S471&lt;3,(60/COUNTIF(S459:S476,2)),0)</f>
        <v>0</v>
      </c>
      <c r="AL471" s="54">
        <f>IF(T471&lt;3,(60/COUNTIF(T459:T476,2)),0)</f>
        <v>0</v>
      </c>
      <c r="AM471" s="183">
        <f t="shared" si="393"/>
        <v>0</v>
      </c>
      <c r="AN471" s="55" t="str">
        <f t="shared" si="394"/>
        <v>Ragne</v>
      </c>
    </row>
    <row r="472" spans="1:40">
      <c r="A472" s="17"/>
      <c r="B472" s="18" t="s">
        <v>15</v>
      </c>
      <c r="C472" s="22">
        <v>3</v>
      </c>
      <c r="D472" s="42">
        <v>3</v>
      </c>
      <c r="E472" s="42">
        <v>4</v>
      </c>
      <c r="F472" s="42">
        <v>5</v>
      </c>
      <c r="G472" s="42">
        <v>4</v>
      </c>
      <c r="H472" s="42">
        <v>3</v>
      </c>
      <c r="I472" s="42">
        <v>3</v>
      </c>
      <c r="J472" s="42">
        <v>3</v>
      </c>
      <c r="K472" s="42">
        <v>3</v>
      </c>
      <c r="L472" s="42">
        <v>3</v>
      </c>
      <c r="M472" s="42">
        <v>2</v>
      </c>
      <c r="N472" s="42">
        <v>4</v>
      </c>
      <c r="O472" s="42">
        <v>3</v>
      </c>
      <c r="P472" s="42">
        <v>4</v>
      </c>
      <c r="Q472" s="42">
        <v>4</v>
      </c>
      <c r="R472" s="42">
        <v>4</v>
      </c>
      <c r="S472" s="42">
        <v>3</v>
      </c>
      <c r="T472" s="67">
        <v>4</v>
      </c>
      <c r="U472" s="53">
        <f>IF(C472&lt;3,(60/COUNTIF(C459:C476,2)),0)</f>
        <v>0</v>
      </c>
      <c r="V472" s="54">
        <f>IF(D472&lt;3,(60/COUNTIF(D459:D476,2)),0)</f>
        <v>0</v>
      </c>
      <c r="W472" s="54">
        <f>IF(E472&lt;3,(60/COUNTIF(E459:E476,2)),0)</f>
        <v>0</v>
      </c>
      <c r="X472" s="54">
        <f>IF(F472&lt;4,(60/COUNTIF(F459:F476,3)),0)</f>
        <v>0</v>
      </c>
      <c r="Y472" s="54">
        <f t="shared" ref="Y472:AG472" si="412">IF(G472&lt;3,(60/COUNTIF(G459:G476,2)),0)</f>
        <v>0</v>
      </c>
      <c r="Z472" s="54">
        <f t="shared" si="412"/>
        <v>0</v>
      </c>
      <c r="AA472" s="54">
        <f t="shared" si="412"/>
        <v>0</v>
      </c>
      <c r="AB472" s="54">
        <f t="shared" si="412"/>
        <v>0</v>
      </c>
      <c r="AC472" s="54">
        <f t="shared" si="412"/>
        <v>0</v>
      </c>
      <c r="AD472" s="54">
        <f t="shared" si="412"/>
        <v>0</v>
      </c>
      <c r="AE472" s="54">
        <f t="shared" si="412"/>
        <v>15</v>
      </c>
      <c r="AF472" s="54">
        <f t="shared" si="412"/>
        <v>0</v>
      </c>
      <c r="AG472" s="54">
        <f t="shared" si="412"/>
        <v>0</v>
      </c>
      <c r="AH472" s="54">
        <f>IF(P472&lt;4,(60/COUNTIF(P459:P476,3)),0)</f>
        <v>0</v>
      </c>
      <c r="AI472" s="54">
        <f>IF(Q472&lt;3,(60/COUNTIF(Q459:Q476,2)),0)</f>
        <v>0</v>
      </c>
      <c r="AJ472" s="54">
        <f>IF(R472&lt;3,(60/COUNTIF(R459:R476,2)),0)</f>
        <v>0</v>
      </c>
      <c r="AK472" s="54">
        <f>IF(S472&lt;3,(60/COUNTIF(S459:S476,2)),0)</f>
        <v>0</v>
      </c>
      <c r="AL472" s="54">
        <f>IF(T472&lt;3,(60/COUNTIF(T459:T476,2)),0)</f>
        <v>0</v>
      </c>
      <c r="AM472" s="183">
        <f t="shared" si="393"/>
        <v>15</v>
      </c>
      <c r="AN472" s="55" t="str">
        <f t="shared" si="394"/>
        <v>Reidar H</v>
      </c>
    </row>
    <row r="473" spans="1:40">
      <c r="A473" s="17"/>
      <c r="B473" s="18" t="s">
        <v>4</v>
      </c>
      <c r="C473" s="22">
        <v>3</v>
      </c>
      <c r="D473" s="42">
        <v>3</v>
      </c>
      <c r="E473" s="42">
        <v>3</v>
      </c>
      <c r="F473" s="42">
        <v>3</v>
      </c>
      <c r="G473" s="42">
        <v>3</v>
      </c>
      <c r="H473" s="42">
        <v>3</v>
      </c>
      <c r="I473" s="42">
        <v>3</v>
      </c>
      <c r="J473" s="42">
        <v>2</v>
      </c>
      <c r="K473" s="42">
        <v>3</v>
      </c>
      <c r="L473" s="42">
        <v>2</v>
      </c>
      <c r="M473" s="42">
        <v>3</v>
      </c>
      <c r="N473" s="42">
        <v>3</v>
      </c>
      <c r="O473" s="42">
        <v>3</v>
      </c>
      <c r="P473" s="42">
        <v>4</v>
      </c>
      <c r="Q473" s="42">
        <v>3</v>
      </c>
      <c r="R473" s="42">
        <v>2</v>
      </c>
      <c r="S473" s="42">
        <v>2</v>
      </c>
      <c r="T473" s="67">
        <v>3</v>
      </c>
      <c r="U473" s="53">
        <f>IF(C473&lt;3,(60/COUNTIF(C459:C476,2)),0)</f>
        <v>0</v>
      </c>
      <c r="V473" s="54">
        <f>IF(D473&lt;3,(60/COUNTIF(D459:D476,2)),0)</f>
        <v>0</v>
      </c>
      <c r="W473" s="54">
        <f>IF(E473&lt;3,(60/COUNTIF(E459:E476,2)),0)</f>
        <v>0</v>
      </c>
      <c r="X473" s="54">
        <f>IF(F473&lt;4,(60/COUNTIF(F459:F476,3)),0)</f>
        <v>60</v>
      </c>
      <c r="Y473" s="54">
        <f t="shared" ref="Y473:AG473" si="413">IF(G473&lt;3,(60/COUNTIF(G459:G476,2)),0)</f>
        <v>0</v>
      </c>
      <c r="Z473" s="54">
        <f t="shared" si="413"/>
        <v>0</v>
      </c>
      <c r="AA473" s="54">
        <f t="shared" si="413"/>
        <v>0</v>
      </c>
      <c r="AB473" s="54">
        <f t="shared" si="413"/>
        <v>15</v>
      </c>
      <c r="AC473" s="54">
        <f t="shared" si="413"/>
        <v>0</v>
      </c>
      <c r="AD473" s="54">
        <f t="shared" si="413"/>
        <v>15</v>
      </c>
      <c r="AE473" s="54">
        <f t="shared" si="413"/>
        <v>0</v>
      </c>
      <c r="AF473" s="54">
        <f t="shared" si="413"/>
        <v>0</v>
      </c>
      <c r="AG473" s="54">
        <f t="shared" si="413"/>
        <v>0</v>
      </c>
      <c r="AH473" s="54">
        <f>IF(P473&lt;4,(60/COUNTIF(P459:P476,3)),0)</f>
        <v>0</v>
      </c>
      <c r="AI473" s="54">
        <f>IF(Q473&lt;3,(60/COUNTIF(Q459:Q476,2)),0)</f>
        <v>0</v>
      </c>
      <c r="AJ473" s="54">
        <f>IF(R473&lt;3,(60/COUNTIF(R459:R476,2)),0)</f>
        <v>20</v>
      </c>
      <c r="AK473" s="54">
        <f>IF(S473&lt;3,(60/COUNTIF(S459:S476,2)),0)</f>
        <v>20</v>
      </c>
      <c r="AL473" s="54">
        <f>IF(T473&lt;3,(60/COUNTIF(T459:T476,2)),0)</f>
        <v>0</v>
      </c>
      <c r="AM473" s="183">
        <f t="shared" si="393"/>
        <v>130</v>
      </c>
      <c r="AN473" s="55" t="str">
        <f t="shared" si="394"/>
        <v>Stian W</v>
      </c>
    </row>
    <row r="474" spans="1:40">
      <c r="A474" s="17"/>
      <c r="B474" s="18" t="s">
        <v>5</v>
      </c>
      <c r="C474" s="22">
        <v>3</v>
      </c>
      <c r="D474" s="42">
        <v>2</v>
      </c>
      <c r="E474" s="42">
        <v>3</v>
      </c>
      <c r="F474" s="42">
        <v>5</v>
      </c>
      <c r="G474" s="42">
        <v>3</v>
      </c>
      <c r="H474" s="42">
        <v>3</v>
      </c>
      <c r="I474" s="42">
        <v>3</v>
      </c>
      <c r="J474" s="42">
        <v>3</v>
      </c>
      <c r="K474" s="42">
        <v>4</v>
      </c>
      <c r="L474" s="42">
        <v>3</v>
      </c>
      <c r="M474" s="42">
        <v>3</v>
      </c>
      <c r="N474" s="42">
        <v>2</v>
      </c>
      <c r="O474" s="42">
        <v>2</v>
      </c>
      <c r="P474" s="42">
        <v>5</v>
      </c>
      <c r="Q474" s="42">
        <v>2</v>
      </c>
      <c r="R474" s="42">
        <v>3</v>
      </c>
      <c r="S474" s="42">
        <v>3</v>
      </c>
      <c r="T474" s="67">
        <v>2</v>
      </c>
      <c r="U474" s="53">
        <f>IF(C474&lt;3,(60/COUNTIF(C459:C476,2)),0)</f>
        <v>0</v>
      </c>
      <c r="V474" s="54">
        <f>IF(D474&lt;3,(60/COUNTIF(D459:D476,2)),0)</f>
        <v>30</v>
      </c>
      <c r="W474" s="54">
        <f>IF(E474&lt;3,(60/COUNTIF(E459:E476,2)),0)</f>
        <v>0</v>
      </c>
      <c r="X474" s="54">
        <f>IF(F474&lt;4,(60/COUNTIF(F459:F476,3)),0)</f>
        <v>0</v>
      </c>
      <c r="Y474" s="54">
        <f t="shared" ref="Y474:AG474" si="414">IF(G474&lt;3,(60/COUNTIF(G459:G476,2)),0)</f>
        <v>0</v>
      </c>
      <c r="Z474" s="54">
        <f t="shared" si="414"/>
        <v>0</v>
      </c>
      <c r="AA474" s="54">
        <f t="shared" si="414"/>
        <v>0</v>
      </c>
      <c r="AB474" s="54">
        <f t="shared" si="414"/>
        <v>0</v>
      </c>
      <c r="AC474" s="54">
        <f t="shared" si="414"/>
        <v>0</v>
      </c>
      <c r="AD474" s="54">
        <f t="shared" si="414"/>
        <v>0</v>
      </c>
      <c r="AE474" s="54">
        <f t="shared" si="414"/>
        <v>0</v>
      </c>
      <c r="AF474" s="54">
        <f t="shared" si="414"/>
        <v>8.5714285714285712</v>
      </c>
      <c r="AG474" s="54">
        <f t="shared" si="414"/>
        <v>8.5714285714285712</v>
      </c>
      <c r="AH474" s="54">
        <f>IF(P474&lt;4,(60/COUNTIF(P459:P476,3)),0)</f>
        <v>0</v>
      </c>
      <c r="AI474" s="54">
        <f>IF(Q474&lt;3,(60/COUNTIF(Q459:Q476,2)),0)</f>
        <v>12</v>
      </c>
      <c r="AJ474" s="54">
        <f>IF(R474&lt;3,(60/COUNTIF(R459:R476,2)),0)</f>
        <v>0</v>
      </c>
      <c r="AK474" s="54">
        <f>IF(S474&lt;3,(60/COUNTIF(S459:S476,2)),0)</f>
        <v>0</v>
      </c>
      <c r="AL474" s="54">
        <f>IF(T474&lt;3,(60/COUNTIF(T459:T476,2)),0)</f>
        <v>30</v>
      </c>
      <c r="AM474" s="183">
        <f t="shared" si="393"/>
        <v>89.142857142857139</v>
      </c>
      <c r="AN474" s="55" t="str">
        <f t="shared" si="394"/>
        <v>Thomas F</v>
      </c>
    </row>
    <row r="475" spans="1:40">
      <c r="A475" s="17"/>
      <c r="B475" s="18" t="s">
        <v>6</v>
      </c>
      <c r="C475" s="22">
        <v>4</v>
      </c>
      <c r="D475" s="42">
        <v>3</v>
      </c>
      <c r="E475" s="42">
        <v>4</v>
      </c>
      <c r="F475" s="42">
        <v>4</v>
      </c>
      <c r="G475" s="42">
        <v>4</v>
      </c>
      <c r="H475" s="42">
        <v>2</v>
      </c>
      <c r="I475" s="42">
        <v>3</v>
      </c>
      <c r="J475" s="42">
        <v>3</v>
      </c>
      <c r="K475" s="42">
        <v>2</v>
      </c>
      <c r="L475" s="42">
        <v>3</v>
      </c>
      <c r="M475" s="42">
        <v>4</v>
      </c>
      <c r="N475" s="42">
        <v>2</v>
      </c>
      <c r="O475" s="42">
        <v>2</v>
      </c>
      <c r="P475" s="42">
        <v>4</v>
      </c>
      <c r="Q475" s="42">
        <v>2</v>
      </c>
      <c r="R475" s="42">
        <v>3</v>
      </c>
      <c r="S475" s="42">
        <v>2</v>
      </c>
      <c r="T475" s="67">
        <v>3</v>
      </c>
      <c r="U475" s="53">
        <f>IF(C475&lt;3,(60/COUNTIF(C459:C476,2)),0)</f>
        <v>0</v>
      </c>
      <c r="V475" s="54">
        <f>IF(D475&lt;3,(60/COUNTIF(D459:D476,2)),0)</f>
        <v>0</v>
      </c>
      <c r="W475" s="54">
        <f>IF(E475&lt;3,(60/COUNTIF(E459:E476,2)),0)</f>
        <v>0</v>
      </c>
      <c r="X475" s="54">
        <f>IF(F475&lt;4,(60/COUNTIF(F459:F476,3)),0)</f>
        <v>0</v>
      </c>
      <c r="Y475" s="54">
        <f t="shared" ref="Y475:AG475" si="415">IF(G475&lt;3,(60/COUNTIF(G459:G476,2)),0)</f>
        <v>0</v>
      </c>
      <c r="Z475" s="54">
        <f t="shared" si="415"/>
        <v>12</v>
      </c>
      <c r="AA475" s="54">
        <f t="shared" si="415"/>
        <v>0</v>
      </c>
      <c r="AB475" s="54">
        <f t="shared" si="415"/>
        <v>0</v>
      </c>
      <c r="AC475" s="54">
        <f t="shared" si="415"/>
        <v>30</v>
      </c>
      <c r="AD475" s="54">
        <f t="shared" si="415"/>
        <v>0</v>
      </c>
      <c r="AE475" s="54">
        <f t="shared" si="415"/>
        <v>0</v>
      </c>
      <c r="AF475" s="54">
        <f t="shared" si="415"/>
        <v>8.5714285714285712</v>
      </c>
      <c r="AG475" s="54">
        <f t="shared" si="415"/>
        <v>8.5714285714285712</v>
      </c>
      <c r="AH475" s="54">
        <f>IF(P475&lt;4,(60/COUNTIF(P459:P476,3)),0)</f>
        <v>0</v>
      </c>
      <c r="AI475" s="54">
        <f>IF(Q475&lt;3,(60/COUNTIF(Q459:Q476,2)),0)</f>
        <v>12</v>
      </c>
      <c r="AJ475" s="54">
        <f>IF(R475&lt;3,(60/COUNTIF(R459:R476,2)),0)</f>
        <v>0</v>
      </c>
      <c r="AK475" s="54">
        <f>IF(S475&lt;3,(60/COUNTIF(S459:S476,2)),0)</f>
        <v>20</v>
      </c>
      <c r="AL475" s="54">
        <f>IF(T475&lt;3,(60/COUNTIF(T459:T476,2)),0)</f>
        <v>0</v>
      </c>
      <c r="AM475" s="183">
        <f t="shared" si="393"/>
        <v>91.142857142857139</v>
      </c>
      <c r="AN475" s="55" t="str">
        <f t="shared" si="394"/>
        <v>Tor-Erik I</v>
      </c>
    </row>
    <row r="476" spans="1:40">
      <c r="A476" s="17"/>
      <c r="B476" s="18" t="s">
        <v>90</v>
      </c>
      <c r="C476" s="22">
        <v>3</v>
      </c>
      <c r="D476" s="42">
        <v>5</v>
      </c>
      <c r="E476" s="42">
        <v>5</v>
      </c>
      <c r="F476" s="42">
        <v>5</v>
      </c>
      <c r="G476" s="42">
        <v>5</v>
      </c>
      <c r="H476" s="42">
        <v>4</v>
      </c>
      <c r="I476" s="42">
        <v>5</v>
      </c>
      <c r="J476" s="42">
        <v>5</v>
      </c>
      <c r="K476" s="42">
        <v>3</v>
      </c>
      <c r="L476" s="42">
        <v>3</v>
      </c>
      <c r="M476" s="42">
        <v>4</v>
      </c>
      <c r="N476" s="42">
        <v>3</v>
      </c>
      <c r="O476" s="42">
        <v>4</v>
      </c>
      <c r="P476" s="42">
        <v>5</v>
      </c>
      <c r="Q476" s="42">
        <v>4</v>
      </c>
      <c r="R476" s="42">
        <v>4</v>
      </c>
      <c r="S476" s="42">
        <v>5</v>
      </c>
      <c r="T476" s="67">
        <v>4</v>
      </c>
      <c r="U476" s="56">
        <f>IF(C476&lt;3,(60/COUNTIF(C459:C476,2)),0)</f>
        <v>0</v>
      </c>
      <c r="V476" s="57">
        <f>IF(D476&lt;3,(60/COUNTIF(D459:D476,2)),0)</f>
        <v>0</v>
      </c>
      <c r="W476" s="57">
        <f>IF(E476&lt;3,(60/COUNTIF(E459:E476,2)),0)</f>
        <v>0</v>
      </c>
      <c r="X476" s="57">
        <f>IF(F476&lt;4,(60/COUNTIF(F459:F476,3)),0)</f>
        <v>0</v>
      </c>
      <c r="Y476" s="57">
        <f t="shared" ref="Y476:AG476" si="416">IF(G476&lt;3,(60/COUNTIF(G459:G476,2)),0)</f>
        <v>0</v>
      </c>
      <c r="Z476" s="57">
        <f t="shared" si="416"/>
        <v>0</v>
      </c>
      <c r="AA476" s="57">
        <f t="shared" si="416"/>
        <v>0</v>
      </c>
      <c r="AB476" s="57">
        <f t="shared" si="416"/>
        <v>0</v>
      </c>
      <c r="AC476" s="57">
        <f t="shared" si="416"/>
        <v>0</v>
      </c>
      <c r="AD476" s="57">
        <f t="shared" si="416"/>
        <v>0</v>
      </c>
      <c r="AE476" s="57">
        <f t="shared" si="416"/>
        <v>0</v>
      </c>
      <c r="AF476" s="57">
        <f t="shared" si="416"/>
        <v>0</v>
      </c>
      <c r="AG476" s="57">
        <f t="shared" si="416"/>
        <v>0</v>
      </c>
      <c r="AH476" s="57">
        <f>IF(P476&lt;4,(60/COUNTIF(P459:P476,3)),0)</f>
        <v>0</v>
      </c>
      <c r="AI476" s="57">
        <f>IF(Q476&lt;3,(60/COUNTIF(Q459:Q476,2)),0)</f>
        <v>0</v>
      </c>
      <c r="AJ476" s="57">
        <f>IF(R476&lt;3,(60/COUNTIF(R459:R476,2)),0)</f>
        <v>0</v>
      </c>
      <c r="AK476" s="57">
        <f>IF(S476&lt;3,(60/COUNTIF(S459:S476,2)),0)</f>
        <v>0</v>
      </c>
      <c r="AL476" s="57">
        <f>IF(T476&lt;3,(60/COUNTIF(T459:T476,2)),0)</f>
        <v>0</v>
      </c>
      <c r="AM476" s="184">
        <f t="shared" si="393"/>
        <v>0</v>
      </c>
      <c r="AN476" s="58" t="str">
        <f t="shared" si="394"/>
        <v>Åsa Svendsson</v>
      </c>
    </row>
    <row r="477" spans="1:40">
      <c r="A477" s="39">
        <v>40079</v>
      </c>
      <c r="B477" s="15" t="s">
        <v>37</v>
      </c>
      <c r="C477" s="20">
        <v>4</v>
      </c>
      <c r="D477" s="41">
        <v>3</v>
      </c>
      <c r="E477" s="41">
        <v>5</v>
      </c>
      <c r="F477" s="41">
        <v>6</v>
      </c>
      <c r="G477" s="41">
        <v>3</v>
      </c>
      <c r="H477" s="41">
        <v>3</v>
      </c>
      <c r="I477" s="41">
        <v>3</v>
      </c>
      <c r="J477" s="41">
        <v>2</v>
      </c>
      <c r="K477" s="41">
        <v>3</v>
      </c>
      <c r="L477" s="41">
        <v>3</v>
      </c>
      <c r="M477" s="41">
        <v>3</v>
      </c>
      <c r="N477" s="41">
        <v>2</v>
      </c>
      <c r="O477" s="41">
        <v>2</v>
      </c>
      <c r="P477" s="41">
        <v>3</v>
      </c>
      <c r="Q477" s="41">
        <v>4</v>
      </c>
      <c r="R477" s="41">
        <v>3</v>
      </c>
      <c r="S477" s="41">
        <v>3</v>
      </c>
      <c r="T477" s="66">
        <v>4</v>
      </c>
      <c r="U477" s="50">
        <f>IF(C477&lt;3,(60/COUNTIF(C477:C499,2)),0)</f>
        <v>0</v>
      </c>
      <c r="V477" s="51">
        <f>IF(D477&lt;3,(60/COUNTIF(D477:D499,2)),0)</f>
        <v>0</v>
      </c>
      <c r="W477" s="51">
        <f>IF(E477&lt;3,(60/COUNTIF(E477:E499,2)),0)</f>
        <v>0</v>
      </c>
      <c r="X477" s="51">
        <f>IF(F477&lt;4,(60/COUNTIF(F477:F499,3)),0)</f>
        <v>0</v>
      </c>
      <c r="Y477" s="51">
        <f t="shared" ref="Y477:AG477" si="417">IF(G477&lt;3,(60/COUNTIF(G477:G499,2)),0)</f>
        <v>0</v>
      </c>
      <c r="Z477" s="51">
        <f t="shared" si="417"/>
        <v>0</v>
      </c>
      <c r="AA477" s="51">
        <f t="shared" si="417"/>
        <v>0</v>
      </c>
      <c r="AB477" s="51">
        <f t="shared" si="417"/>
        <v>8.5714285714285712</v>
      </c>
      <c r="AC477" s="51">
        <f t="shared" si="417"/>
        <v>0</v>
      </c>
      <c r="AD477" s="51">
        <f t="shared" si="417"/>
        <v>0</v>
      </c>
      <c r="AE477" s="51">
        <f t="shared" si="417"/>
        <v>0</v>
      </c>
      <c r="AF477" s="51">
        <f t="shared" si="417"/>
        <v>10</v>
      </c>
      <c r="AG477" s="51">
        <f t="shared" si="417"/>
        <v>6</v>
      </c>
      <c r="AH477" s="51">
        <f>IF(P477&lt;4,(60/COUNTIF(P477:P499,3)),0)</f>
        <v>10</v>
      </c>
      <c r="AI477" s="51">
        <f>IF(Q477&lt;3,(60/COUNTIF(Q477:Q499,2)),0)</f>
        <v>0</v>
      </c>
      <c r="AJ477" s="51">
        <f>IF(R477&lt;3,(60/COUNTIF(R477:R499,2)),0)</f>
        <v>0</v>
      </c>
      <c r="AK477" s="51">
        <f>IF(S477&lt;3,(60/COUNTIF(S477:S499,2)),0)</f>
        <v>0</v>
      </c>
      <c r="AL477" s="51">
        <f>IF(T477&lt;3,(60/COUNTIF(T477:T499,2)),0)</f>
        <v>0</v>
      </c>
      <c r="AM477" s="182">
        <f t="shared" si="393"/>
        <v>34.571428571428569</v>
      </c>
      <c r="AN477" s="52" t="str">
        <f t="shared" si="394"/>
        <v>Anders A</v>
      </c>
    </row>
    <row r="478" spans="1:40">
      <c r="A478" s="17"/>
      <c r="B478" s="18" t="s">
        <v>52</v>
      </c>
      <c r="C478" s="22">
        <v>5</v>
      </c>
      <c r="D478" s="42">
        <v>3</v>
      </c>
      <c r="E478" s="42">
        <v>3</v>
      </c>
      <c r="F478" s="42">
        <v>4</v>
      </c>
      <c r="G478" s="42">
        <v>3</v>
      </c>
      <c r="H478" s="42">
        <v>2</v>
      </c>
      <c r="I478" s="42">
        <v>3</v>
      </c>
      <c r="J478" s="42">
        <v>3</v>
      </c>
      <c r="K478" s="42">
        <v>3</v>
      </c>
      <c r="L478" s="42">
        <v>3</v>
      </c>
      <c r="M478" s="42">
        <v>4</v>
      </c>
      <c r="N478" s="42">
        <v>2</v>
      </c>
      <c r="O478" s="42">
        <v>3</v>
      </c>
      <c r="P478" s="42">
        <v>4</v>
      </c>
      <c r="Q478" s="42">
        <v>3</v>
      </c>
      <c r="R478" s="42">
        <v>2</v>
      </c>
      <c r="S478" s="42">
        <v>3</v>
      </c>
      <c r="T478" s="67">
        <v>3</v>
      </c>
      <c r="U478" s="53">
        <f>IF(C478&lt;3,(60/COUNTIF(C477:C499,2)),0)</f>
        <v>0</v>
      </c>
      <c r="V478" s="54">
        <f>IF(D478&lt;3,(60/COUNTIF(D477:D499,2)),0)</f>
        <v>0</v>
      </c>
      <c r="W478" s="54">
        <f>IF(E478&lt;3,(60/COUNTIF(E477:E499,2)),0)</f>
        <v>0</v>
      </c>
      <c r="X478" s="54">
        <f>IF(F478&lt;4,(60/COUNTIF(F477:F499,3)),0)</f>
        <v>0</v>
      </c>
      <c r="Y478" s="54">
        <f t="shared" ref="Y478:AG478" si="418">IF(G478&lt;3,(60/COUNTIF(G477:G499,2)),0)</f>
        <v>0</v>
      </c>
      <c r="Z478" s="54">
        <f t="shared" si="418"/>
        <v>6</v>
      </c>
      <c r="AA478" s="54">
        <f t="shared" si="418"/>
        <v>0</v>
      </c>
      <c r="AB478" s="54">
        <f t="shared" si="418"/>
        <v>0</v>
      </c>
      <c r="AC478" s="54">
        <f t="shared" si="418"/>
        <v>0</v>
      </c>
      <c r="AD478" s="54">
        <f t="shared" si="418"/>
        <v>0</v>
      </c>
      <c r="AE478" s="54">
        <f t="shared" si="418"/>
        <v>0</v>
      </c>
      <c r="AF478" s="54">
        <f t="shared" si="418"/>
        <v>10</v>
      </c>
      <c r="AG478" s="54">
        <f t="shared" si="418"/>
        <v>0</v>
      </c>
      <c r="AH478" s="54">
        <f>IF(P478&lt;4,(60/COUNTIF(P477:P499,3)),0)</f>
        <v>0</v>
      </c>
      <c r="AI478" s="54">
        <f>IF(Q478&lt;3,(60/COUNTIF(Q477:Q499,2)),0)</f>
        <v>0</v>
      </c>
      <c r="AJ478" s="54">
        <f>IF(R478&lt;3,(60/COUNTIF(R477:R499,2)),0)</f>
        <v>15</v>
      </c>
      <c r="AK478" s="54">
        <f>IF(S478&lt;3,(60/COUNTIF(S477:S499,2)),0)</f>
        <v>0</v>
      </c>
      <c r="AL478" s="54">
        <f>IF(T478&lt;3,(60/COUNTIF(T477:T499,2)),0)</f>
        <v>0</v>
      </c>
      <c r="AM478" s="183">
        <f t="shared" si="393"/>
        <v>31</v>
      </c>
      <c r="AN478" s="55" t="str">
        <f t="shared" si="394"/>
        <v>Anders Derkum</v>
      </c>
    </row>
    <row r="479" spans="1:40">
      <c r="A479" s="17"/>
      <c r="B479" s="18" t="s">
        <v>10</v>
      </c>
      <c r="C479" s="22">
        <v>4</v>
      </c>
      <c r="D479" s="42">
        <v>4</v>
      </c>
      <c r="E479" s="42">
        <v>4</v>
      </c>
      <c r="F479" s="42">
        <v>4</v>
      </c>
      <c r="G479" s="42">
        <v>3</v>
      </c>
      <c r="H479" s="42">
        <v>2</v>
      </c>
      <c r="I479" s="42">
        <v>4</v>
      </c>
      <c r="J479" s="42">
        <v>4</v>
      </c>
      <c r="K479" s="42">
        <v>5</v>
      </c>
      <c r="L479" s="42">
        <v>2</v>
      </c>
      <c r="M479" s="42">
        <v>4</v>
      </c>
      <c r="N479" s="42">
        <v>3</v>
      </c>
      <c r="O479" s="42">
        <v>2</v>
      </c>
      <c r="P479" s="42">
        <v>4</v>
      </c>
      <c r="Q479" s="42">
        <v>4</v>
      </c>
      <c r="R479" s="42">
        <v>4</v>
      </c>
      <c r="S479" s="42">
        <v>2</v>
      </c>
      <c r="T479" s="67">
        <v>4</v>
      </c>
      <c r="U479" s="53">
        <f>IF(C479&lt;3,(60/COUNTIF(C477:C499,2)),0)</f>
        <v>0</v>
      </c>
      <c r="V479" s="54">
        <f>IF(D479&lt;3,(60/COUNTIF(D477:D499,2)),0)</f>
        <v>0</v>
      </c>
      <c r="W479" s="54">
        <f>IF(E479&lt;3,(60/COUNTIF(E477:E499,2)),0)</f>
        <v>0</v>
      </c>
      <c r="X479" s="54">
        <f>IF(F479&lt;4,(60/COUNTIF(F477:F499,3)),0)</f>
        <v>0</v>
      </c>
      <c r="Y479" s="54">
        <f t="shared" ref="Y479:AG479" si="419">IF(G479&lt;3,(60/COUNTIF(G477:G499,2)),0)</f>
        <v>0</v>
      </c>
      <c r="Z479" s="54">
        <f t="shared" si="419"/>
        <v>6</v>
      </c>
      <c r="AA479" s="54">
        <f t="shared" si="419"/>
        <v>0</v>
      </c>
      <c r="AB479" s="54">
        <f t="shared" si="419"/>
        <v>0</v>
      </c>
      <c r="AC479" s="54">
        <f t="shared" si="419"/>
        <v>0</v>
      </c>
      <c r="AD479" s="54">
        <f t="shared" si="419"/>
        <v>10</v>
      </c>
      <c r="AE479" s="54">
        <f t="shared" si="419"/>
        <v>0</v>
      </c>
      <c r="AF479" s="54">
        <f t="shared" si="419"/>
        <v>0</v>
      </c>
      <c r="AG479" s="54">
        <f t="shared" si="419"/>
        <v>6</v>
      </c>
      <c r="AH479" s="54">
        <f>IF(P479&lt;4,(60/COUNTIF(P477:P499,3)),0)</f>
        <v>0</v>
      </c>
      <c r="AI479" s="54">
        <f>IF(Q479&lt;3,(60/COUNTIF(Q477:Q499,2)),0)</f>
        <v>0</v>
      </c>
      <c r="AJ479" s="54">
        <f>IF(R479&lt;3,(60/COUNTIF(R477:R499,2)),0)</f>
        <v>0</v>
      </c>
      <c r="AK479" s="54">
        <f>IF(S479&lt;3,(60/COUNTIF(S477:S499,2)),0)</f>
        <v>10</v>
      </c>
      <c r="AL479" s="54">
        <f>IF(T479&lt;3,(60/COUNTIF(T477:T499,2)),0)</f>
        <v>0</v>
      </c>
      <c r="AM479" s="183">
        <f t="shared" si="393"/>
        <v>32</v>
      </c>
      <c r="AN479" s="55" t="str">
        <f t="shared" si="394"/>
        <v>Arne F</v>
      </c>
    </row>
    <row r="480" spans="1:40">
      <c r="A480" s="17"/>
      <c r="B480" s="18" t="s">
        <v>18</v>
      </c>
      <c r="C480" s="22">
        <v>4</v>
      </c>
      <c r="D480" s="42">
        <v>3</v>
      </c>
      <c r="E480" s="42">
        <v>4</v>
      </c>
      <c r="F480" s="42">
        <v>5</v>
      </c>
      <c r="G480" s="42">
        <v>4</v>
      </c>
      <c r="H480" s="42">
        <v>3</v>
      </c>
      <c r="I480" s="42">
        <v>4</v>
      </c>
      <c r="J480" s="42">
        <v>4</v>
      </c>
      <c r="K480" s="42">
        <v>3</v>
      </c>
      <c r="L480" s="42">
        <v>3</v>
      </c>
      <c r="M480" s="42">
        <v>4</v>
      </c>
      <c r="N480" s="42">
        <v>4</v>
      </c>
      <c r="O480" s="42">
        <v>3</v>
      </c>
      <c r="P480" s="42">
        <v>4</v>
      </c>
      <c r="Q480" s="42">
        <v>4</v>
      </c>
      <c r="R480" s="42">
        <v>3</v>
      </c>
      <c r="S480" s="42">
        <v>5</v>
      </c>
      <c r="T480" s="67">
        <v>3</v>
      </c>
      <c r="U480" s="53">
        <f>IF(C480&lt;3,(60/COUNTIF(C477:C499,2)),0)</f>
        <v>0</v>
      </c>
      <c r="V480" s="54">
        <f>IF(D480&lt;3,(60/COUNTIF(D477:D499,2)),0)</f>
        <v>0</v>
      </c>
      <c r="W480" s="54">
        <f>IF(E480&lt;3,(60/COUNTIF(E477:E499,2)),0)</f>
        <v>0</v>
      </c>
      <c r="X480" s="54">
        <f>IF(F480&lt;4,(60/COUNTIF(F477:F499,3)),0)</f>
        <v>0</v>
      </c>
      <c r="Y480" s="54">
        <f t="shared" ref="Y480:AG480" si="420">IF(G480&lt;3,(60/COUNTIF(G477:G499,2)),0)</f>
        <v>0</v>
      </c>
      <c r="Z480" s="54">
        <f t="shared" si="420"/>
        <v>0</v>
      </c>
      <c r="AA480" s="54">
        <f t="shared" si="420"/>
        <v>0</v>
      </c>
      <c r="AB480" s="54">
        <f t="shared" si="420"/>
        <v>0</v>
      </c>
      <c r="AC480" s="54">
        <f t="shared" si="420"/>
        <v>0</v>
      </c>
      <c r="AD480" s="54">
        <f t="shared" si="420"/>
        <v>0</v>
      </c>
      <c r="AE480" s="54">
        <f t="shared" si="420"/>
        <v>0</v>
      </c>
      <c r="AF480" s="54">
        <f t="shared" si="420"/>
        <v>0</v>
      </c>
      <c r="AG480" s="54">
        <f t="shared" si="420"/>
        <v>0</v>
      </c>
      <c r="AH480" s="54">
        <f>IF(P480&lt;4,(60/COUNTIF(P477:P499,3)),0)</f>
        <v>0</v>
      </c>
      <c r="AI480" s="54">
        <f>IF(Q480&lt;3,(60/COUNTIF(Q477:Q499,2)),0)</f>
        <v>0</v>
      </c>
      <c r="AJ480" s="54">
        <f>IF(R480&lt;3,(60/COUNTIF(R477:R499,2)),0)</f>
        <v>0</v>
      </c>
      <c r="AK480" s="54">
        <f>IF(S480&lt;3,(60/COUNTIF(S477:S499,2)),0)</f>
        <v>0</v>
      </c>
      <c r="AL480" s="54">
        <f>IF(T480&lt;3,(60/COUNTIF(T477:T499,2)),0)</f>
        <v>0</v>
      </c>
      <c r="AM480" s="183">
        <f t="shared" si="393"/>
        <v>0</v>
      </c>
      <c r="AN480" s="55" t="str">
        <f t="shared" si="394"/>
        <v>Arturo Tovar</v>
      </c>
    </row>
    <row r="481" spans="1:40">
      <c r="A481" s="17"/>
      <c r="B481" s="18" t="s">
        <v>168</v>
      </c>
      <c r="C481" s="22">
        <v>6</v>
      </c>
      <c r="D481" s="42">
        <v>4</v>
      </c>
      <c r="E481" s="42">
        <v>6</v>
      </c>
      <c r="F481" s="42">
        <v>10</v>
      </c>
      <c r="G481" s="42">
        <v>4</v>
      </c>
      <c r="H481" s="42">
        <v>3</v>
      </c>
      <c r="I481" s="42">
        <v>6</v>
      </c>
      <c r="J481" s="42">
        <v>6</v>
      </c>
      <c r="K481" s="42">
        <v>5</v>
      </c>
      <c r="L481" s="42">
        <v>6</v>
      </c>
      <c r="M481" s="42">
        <v>4</v>
      </c>
      <c r="N481" s="42">
        <v>6</v>
      </c>
      <c r="O481" s="42">
        <v>3</v>
      </c>
      <c r="P481" s="42">
        <v>7</v>
      </c>
      <c r="Q481" s="42">
        <v>7</v>
      </c>
      <c r="R481" s="42">
        <v>5</v>
      </c>
      <c r="S481" s="42">
        <v>3</v>
      </c>
      <c r="T481" s="67">
        <v>5</v>
      </c>
      <c r="U481" s="53">
        <f>IF(C481&lt;3,(60/COUNTIF(C477:C499,2)),0)</f>
        <v>0</v>
      </c>
      <c r="V481" s="54">
        <f>IF(D481&lt;3,(60/COUNTIF(D477:D499,2)),0)</f>
        <v>0</v>
      </c>
      <c r="W481" s="54">
        <f>IF(E481&lt;3,(60/COUNTIF(E477:E499,2)),0)</f>
        <v>0</v>
      </c>
      <c r="X481" s="54">
        <f>IF(F481&lt;4,(60/COUNTIF(F477:F499,3)),0)</f>
        <v>0</v>
      </c>
      <c r="Y481" s="54">
        <f t="shared" ref="Y481:AG481" si="421">IF(G481&lt;3,(60/COUNTIF(G477:G499,2)),0)</f>
        <v>0</v>
      </c>
      <c r="Z481" s="54">
        <f t="shared" si="421"/>
        <v>0</v>
      </c>
      <c r="AA481" s="54">
        <f t="shared" si="421"/>
        <v>0</v>
      </c>
      <c r="AB481" s="54">
        <f t="shared" si="421"/>
        <v>0</v>
      </c>
      <c r="AC481" s="54">
        <f t="shared" si="421"/>
        <v>0</v>
      </c>
      <c r="AD481" s="54">
        <f t="shared" si="421"/>
        <v>0</v>
      </c>
      <c r="AE481" s="54">
        <f t="shared" si="421"/>
        <v>0</v>
      </c>
      <c r="AF481" s="54">
        <f t="shared" si="421"/>
        <v>0</v>
      </c>
      <c r="AG481" s="54">
        <f t="shared" si="421"/>
        <v>0</v>
      </c>
      <c r="AH481" s="54">
        <f>IF(P481&lt;4,(60/COUNTIF(P477:P499,3)),0)</f>
        <v>0</v>
      </c>
      <c r="AI481" s="54">
        <f>IF(Q481&lt;3,(60/COUNTIF(Q477:Q499,2)),0)</f>
        <v>0</v>
      </c>
      <c r="AJ481" s="54">
        <f>IF(R481&lt;3,(60/COUNTIF(R477:R499,2)),0)</f>
        <v>0</v>
      </c>
      <c r="AK481" s="54">
        <f>IF(S481&lt;3,(60/COUNTIF(S477:S499,2)),0)</f>
        <v>0</v>
      </c>
      <c r="AL481" s="54">
        <f>IF(T481&lt;3,(60/COUNTIF(T477:T499,2)),0)</f>
        <v>0</v>
      </c>
      <c r="AM481" s="183">
        <f t="shared" si="393"/>
        <v>0</v>
      </c>
      <c r="AN481" s="55" t="str">
        <f t="shared" si="394"/>
        <v>Birgitte N. Danielsen</v>
      </c>
    </row>
    <row r="482" spans="1:40">
      <c r="A482" s="17"/>
      <c r="B482" s="18" t="s">
        <v>64</v>
      </c>
      <c r="C482" s="22">
        <v>4</v>
      </c>
      <c r="D482" s="42">
        <v>3</v>
      </c>
      <c r="E482" s="42">
        <v>4</v>
      </c>
      <c r="F482" s="42">
        <v>5</v>
      </c>
      <c r="G482" s="42">
        <v>3</v>
      </c>
      <c r="H482" s="42">
        <v>3</v>
      </c>
      <c r="I482" s="42">
        <v>4</v>
      </c>
      <c r="J482" s="42">
        <v>3</v>
      </c>
      <c r="K482" s="42">
        <v>4</v>
      </c>
      <c r="L482" s="42">
        <v>2</v>
      </c>
      <c r="M482" s="42">
        <v>4</v>
      </c>
      <c r="N482" s="42">
        <v>4</v>
      </c>
      <c r="O482" s="42">
        <v>3</v>
      </c>
      <c r="P482" s="42">
        <v>4</v>
      </c>
      <c r="Q482" s="42">
        <v>3</v>
      </c>
      <c r="R482" s="42">
        <v>4</v>
      </c>
      <c r="S482" s="42">
        <v>3</v>
      </c>
      <c r="T482" s="67">
        <v>5</v>
      </c>
      <c r="U482" s="53">
        <f>IF(C482&lt;3,(60/COUNTIF(C477:C499,2)),0)</f>
        <v>0</v>
      </c>
      <c r="V482" s="54">
        <f>IF(D482&lt;3,(60/COUNTIF(D477:D499,2)),0)</f>
        <v>0</v>
      </c>
      <c r="W482" s="54">
        <f>IF(E482&lt;3,(60/COUNTIF(E477:E499,2)),0)</f>
        <v>0</v>
      </c>
      <c r="X482" s="54">
        <f>IF(F482&lt;4,(60/COUNTIF(F477:F499,3)),0)</f>
        <v>0</v>
      </c>
      <c r="Y482" s="54">
        <f t="shared" ref="Y482:AG482" si="422">IF(G482&lt;3,(60/COUNTIF(G477:G499,2)),0)</f>
        <v>0</v>
      </c>
      <c r="Z482" s="54">
        <f t="shared" si="422"/>
        <v>0</v>
      </c>
      <c r="AA482" s="54">
        <f t="shared" si="422"/>
        <v>0</v>
      </c>
      <c r="AB482" s="54">
        <f t="shared" si="422"/>
        <v>0</v>
      </c>
      <c r="AC482" s="54">
        <f t="shared" si="422"/>
        <v>0</v>
      </c>
      <c r="AD482" s="54">
        <f t="shared" si="422"/>
        <v>10</v>
      </c>
      <c r="AE482" s="54">
        <f t="shared" si="422"/>
        <v>0</v>
      </c>
      <c r="AF482" s="54">
        <f t="shared" si="422"/>
        <v>0</v>
      </c>
      <c r="AG482" s="54">
        <f t="shared" si="422"/>
        <v>0</v>
      </c>
      <c r="AH482" s="54">
        <f>IF(P482&lt;4,(60/COUNTIF(P477:P499,3)),0)</f>
        <v>0</v>
      </c>
      <c r="AI482" s="54">
        <f>IF(Q482&lt;3,(60/COUNTIF(Q477:Q499,2)),0)</f>
        <v>0</v>
      </c>
      <c r="AJ482" s="54">
        <f>IF(R482&lt;3,(60/COUNTIF(R477:R499,2)),0)</f>
        <v>0</v>
      </c>
      <c r="AK482" s="54">
        <f>IF(S482&lt;3,(60/COUNTIF(S477:S499,2)),0)</f>
        <v>0</v>
      </c>
      <c r="AL482" s="54">
        <f>IF(T482&lt;3,(60/COUNTIF(T477:T499,2)),0)</f>
        <v>0</v>
      </c>
      <c r="AM482" s="183">
        <f t="shared" si="393"/>
        <v>10</v>
      </c>
      <c r="AN482" s="55" t="str">
        <f t="shared" si="394"/>
        <v>Dagfinn</v>
      </c>
    </row>
    <row r="483" spans="1:40">
      <c r="A483" s="17"/>
      <c r="B483" s="18" t="s">
        <v>32</v>
      </c>
      <c r="C483" s="22">
        <v>3</v>
      </c>
      <c r="D483" s="42">
        <v>3</v>
      </c>
      <c r="E483" s="42">
        <v>3</v>
      </c>
      <c r="F483" s="42">
        <v>4</v>
      </c>
      <c r="G483" s="42">
        <v>3</v>
      </c>
      <c r="H483" s="42">
        <v>2</v>
      </c>
      <c r="I483" s="42">
        <v>3</v>
      </c>
      <c r="J483" s="42">
        <v>3</v>
      </c>
      <c r="K483" s="42">
        <v>2</v>
      </c>
      <c r="L483" s="42">
        <v>3</v>
      </c>
      <c r="M483" s="42">
        <v>2</v>
      </c>
      <c r="N483" s="42">
        <v>2</v>
      </c>
      <c r="O483" s="42">
        <v>2</v>
      </c>
      <c r="P483" s="42">
        <v>4</v>
      </c>
      <c r="Q483" s="42">
        <v>4</v>
      </c>
      <c r="R483" s="42">
        <v>5</v>
      </c>
      <c r="S483" s="42">
        <v>3</v>
      </c>
      <c r="T483" s="67">
        <v>4</v>
      </c>
      <c r="U483" s="53">
        <f>IF(C483&lt;3,(60/COUNTIF(C477:C499,2)),0)</f>
        <v>0</v>
      </c>
      <c r="V483" s="54">
        <f>IF(D483&lt;3,(60/COUNTIF(D477:D499,2)),0)</f>
        <v>0</v>
      </c>
      <c r="W483" s="54">
        <f>IF(E483&lt;3,(60/COUNTIF(E477:E499,2)),0)</f>
        <v>0</v>
      </c>
      <c r="X483" s="54">
        <f>IF(F483&lt;4,(60/COUNTIF(F477:F499,3)),0)</f>
        <v>0</v>
      </c>
      <c r="Y483" s="54">
        <f t="shared" ref="Y483:AG483" si="423">IF(G483&lt;3,(60/COUNTIF(G477:G499,2)),0)</f>
        <v>0</v>
      </c>
      <c r="Z483" s="54">
        <f t="shared" si="423"/>
        <v>6</v>
      </c>
      <c r="AA483" s="54">
        <f t="shared" si="423"/>
        <v>0</v>
      </c>
      <c r="AB483" s="54">
        <f t="shared" si="423"/>
        <v>0</v>
      </c>
      <c r="AC483" s="54">
        <f t="shared" si="423"/>
        <v>15</v>
      </c>
      <c r="AD483" s="54">
        <f t="shared" si="423"/>
        <v>0</v>
      </c>
      <c r="AE483" s="54">
        <f t="shared" si="423"/>
        <v>7.5</v>
      </c>
      <c r="AF483" s="54">
        <f t="shared" si="423"/>
        <v>10</v>
      </c>
      <c r="AG483" s="54">
        <f t="shared" si="423"/>
        <v>6</v>
      </c>
      <c r="AH483" s="54">
        <f>IF(P483&lt;4,(60/COUNTIF(P477:P499,3)),0)</f>
        <v>0</v>
      </c>
      <c r="AI483" s="54">
        <f>IF(Q483&lt;3,(60/COUNTIF(Q477:Q499,2)),0)</f>
        <v>0</v>
      </c>
      <c r="AJ483" s="54">
        <f>IF(R483&lt;3,(60/COUNTIF(R477:R499,2)),0)</f>
        <v>0</v>
      </c>
      <c r="AK483" s="54">
        <f>IF(S483&lt;3,(60/COUNTIF(S477:S499,2)),0)</f>
        <v>0</v>
      </c>
      <c r="AL483" s="54">
        <f>IF(T483&lt;3,(60/COUNTIF(T477:T499,2)),0)</f>
        <v>0</v>
      </c>
      <c r="AM483" s="183">
        <f t="shared" si="393"/>
        <v>44.5</v>
      </c>
      <c r="AN483" s="55" t="str">
        <f t="shared" si="394"/>
        <v>Halvor K</v>
      </c>
    </row>
    <row r="484" spans="1:40">
      <c r="A484" s="17"/>
      <c r="B484" s="18" t="s">
        <v>38</v>
      </c>
      <c r="C484" s="22">
        <v>4</v>
      </c>
      <c r="D484" s="42">
        <v>2</v>
      </c>
      <c r="E484" s="42">
        <v>4</v>
      </c>
      <c r="F484" s="42">
        <v>4</v>
      </c>
      <c r="G484" s="42">
        <v>4</v>
      </c>
      <c r="H484" s="42">
        <v>2</v>
      </c>
      <c r="I484" s="42">
        <v>3</v>
      </c>
      <c r="J484" s="42">
        <v>2</v>
      </c>
      <c r="K484" s="42">
        <v>3</v>
      </c>
      <c r="L484" s="42">
        <v>3</v>
      </c>
      <c r="M484" s="42">
        <v>4</v>
      </c>
      <c r="N484" s="42">
        <v>3</v>
      </c>
      <c r="O484" s="42">
        <v>3</v>
      </c>
      <c r="P484" s="42">
        <v>5</v>
      </c>
      <c r="Q484" s="42">
        <v>3</v>
      </c>
      <c r="R484" s="42">
        <v>4</v>
      </c>
      <c r="S484" s="42">
        <v>3</v>
      </c>
      <c r="T484" s="67">
        <v>3</v>
      </c>
      <c r="U484" s="53">
        <f>IF(C484&lt;3,(60/COUNTIF(C477:C499,2)),0)</f>
        <v>0</v>
      </c>
      <c r="V484" s="54">
        <f>IF(D484&lt;3,(60/COUNTIF(D477:D499,2)),0)</f>
        <v>20</v>
      </c>
      <c r="W484" s="54">
        <f>IF(E484&lt;3,(60/COUNTIF(E477:E499,2)),0)</f>
        <v>0</v>
      </c>
      <c r="X484" s="54">
        <f>IF(F484&lt;4,(60/COUNTIF(F477:F499,3)),0)</f>
        <v>0</v>
      </c>
      <c r="Y484" s="54">
        <f t="shared" ref="Y484:AG484" si="424">IF(G484&lt;3,(60/COUNTIF(G477:G499,2)),0)</f>
        <v>0</v>
      </c>
      <c r="Z484" s="54">
        <f t="shared" si="424"/>
        <v>6</v>
      </c>
      <c r="AA484" s="54">
        <f t="shared" si="424"/>
        <v>0</v>
      </c>
      <c r="AB484" s="54">
        <f t="shared" si="424"/>
        <v>8.5714285714285712</v>
      </c>
      <c r="AC484" s="54">
        <f t="shared" si="424"/>
        <v>0</v>
      </c>
      <c r="AD484" s="54">
        <f t="shared" si="424"/>
        <v>0</v>
      </c>
      <c r="AE484" s="54">
        <f t="shared" si="424"/>
        <v>0</v>
      </c>
      <c r="AF484" s="54">
        <f t="shared" si="424"/>
        <v>0</v>
      </c>
      <c r="AG484" s="54">
        <f t="shared" si="424"/>
        <v>0</v>
      </c>
      <c r="AH484" s="54">
        <f>IF(P484&lt;4,(60/COUNTIF(P477:P499,3)),0)</f>
        <v>0</v>
      </c>
      <c r="AI484" s="54">
        <f>IF(Q484&lt;3,(60/COUNTIF(Q477:Q499,2)),0)</f>
        <v>0</v>
      </c>
      <c r="AJ484" s="54">
        <f>IF(R484&lt;3,(60/COUNTIF(R477:R499,2)),0)</f>
        <v>0</v>
      </c>
      <c r="AK484" s="54">
        <f>IF(S484&lt;3,(60/COUNTIF(S477:S499,2)),0)</f>
        <v>0</v>
      </c>
      <c r="AL484" s="54">
        <f>IF(T484&lt;3,(60/COUNTIF(T477:T499,2)),0)</f>
        <v>0</v>
      </c>
      <c r="AM484" s="183">
        <f t="shared" si="393"/>
        <v>34.571428571428569</v>
      </c>
      <c r="AN484" s="55" t="str">
        <f t="shared" si="394"/>
        <v>Kim B</v>
      </c>
    </row>
    <row r="485" spans="1:40">
      <c r="A485" s="17"/>
      <c r="B485" s="18" t="s">
        <v>33</v>
      </c>
      <c r="C485" s="22">
        <v>3</v>
      </c>
      <c r="D485" s="42">
        <v>3</v>
      </c>
      <c r="E485" s="42">
        <v>4</v>
      </c>
      <c r="F485" s="42">
        <v>4</v>
      </c>
      <c r="G485" s="42">
        <v>4</v>
      </c>
      <c r="H485" s="42">
        <v>2</v>
      </c>
      <c r="I485" s="42">
        <v>3</v>
      </c>
      <c r="J485" s="42">
        <v>3</v>
      </c>
      <c r="K485" s="42">
        <v>3</v>
      </c>
      <c r="L485" s="42">
        <v>3</v>
      </c>
      <c r="M485" s="42">
        <v>2</v>
      </c>
      <c r="N485" s="42">
        <v>3</v>
      </c>
      <c r="O485" s="42">
        <v>2</v>
      </c>
      <c r="P485" s="42">
        <v>3</v>
      </c>
      <c r="Q485" s="42">
        <v>4</v>
      </c>
      <c r="R485" s="42">
        <v>2</v>
      </c>
      <c r="S485" s="42">
        <v>3</v>
      </c>
      <c r="T485" s="67">
        <v>3</v>
      </c>
      <c r="U485" s="53">
        <f>IF(C485&lt;3,(60/COUNTIF(C477:C499,2)),0)</f>
        <v>0</v>
      </c>
      <c r="V485" s="54">
        <f>IF(D485&lt;3,(60/COUNTIF(D477:D499,2)),0)</f>
        <v>0</v>
      </c>
      <c r="W485" s="54">
        <f>IF(E485&lt;3,(60/COUNTIF(E477:E499,2)),0)</f>
        <v>0</v>
      </c>
      <c r="X485" s="54">
        <f>IF(F485&lt;4,(60/COUNTIF(F477:F499,3)),0)</f>
        <v>0</v>
      </c>
      <c r="Y485" s="54">
        <f t="shared" ref="Y485:AG485" si="425">IF(G485&lt;3,(60/COUNTIF(G477:G499,2)),0)</f>
        <v>0</v>
      </c>
      <c r="Z485" s="54">
        <f t="shared" si="425"/>
        <v>6</v>
      </c>
      <c r="AA485" s="54">
        <f t="shared" si="425"/>
        <v>0</v>
      </c>
      <c r="AB485" s="54">
        <f t="shared" si="425"/>
        <v>0</v>
      </c>
      <c r="AC485" s="54">
        <f t="shared" si="425"/>
        <v>0</v>
      </c>
      <c r="AD485" s="54">
        <f t="shared" si="425"/>
        <v>0</v>
      </c>
      <c r="AE485" s="54">
        <f t="shared" si="425"/>
        <v>7.5</v>
      </c>
      <c r="AF485" s="54">
        <f t="shared" si="425"/>
        <v>0</v>
      </c>
      <c r="AG485" s="54">
        <f t="shared" si="425"/>
        <v>6</v>
      </c>
      <c r="AH485" s="54">
        <f>IF(P485&lt;4,(60/COUNTIF(P477:P499,3)),0)</f>
        <v>10</v>
      </c>
      <c r="AI485" s="54">
        <f>IF(Q485&lt;3,(60/COUNTIF(Q477:Q499,2)),0)</f>
        <v>0</v>
      </c>
      <c r="AJ485" s="54">
        <f>IF(R485&lt;3,(60/COUNTIF(R477:R499,2)),0)</f>
        <v>15</v>
      </c>
      <c r="AK485" s="54">
        <f>IF(S485&lt;3,(60/COUNTIF(S477:S499,2)),0)</f>
        <v>0</v>
      </c>
      <c r="AL485" s="54">
        <f>IF(T485&lt;3,(60/COUNTIF(T477:T499,2)),0)</f>
        <v>0</v>
      </c>
      <c r="AM485" s="183">
        <f t="shared" si="393"/>
        <v>44.5</v>
      </c>
      <c r="AN485" s="55" t="str">
        <f t="shared" si="394"/>
        <v>Lars S</v>
      </c>
    </row>
    <row r="486" spans="1:40">
      <c r="A486" s="17"/>
      <c r="B486" s="18" t="s">
        <v>16</v>
      </c>
      <c r="C486" s="22">
        <v>4</v>
      </c>
      <c r="D486" s="42">
        <v>3</v>
      </c>
      <c r="E486" s="42">
        <v>3</v>
      </c>
      <c r="F486" s="42">
        <v>4</v>
      </c>
      <c r="G486" s="42">
        <v>3</v>
      </c>
      <c r="H486" s="42">
        <v>3</v>
      </c>
      <c r="I486" s="42">
        <v>5</v>
      </c>
      <c r="J486" s="42">
        <v>4</v>
      </c>
      <c r="K486" s="42">
        <v>2</v>
      </c>
      <c r="L486" s="42">
        <v>3</v>
      </c>
      <c r="M486" s="42">
        <v>2</v>
      </c>
      <c r="N486" s="42">
        <v>3</v>
      </c>
      <c r="O486" s="42">
        <v>2</v>
      </c>
      <c r="P486" s="42">
        <v>4</v>
      </c>
      <c r="Q486" s="42">
        <v>4</v>
      </c>
      <c r="R486" s="42">
        <v>4</v>
      </c>
      <c r="S486" s="42">
        <v>3</v>
      </c>
      <c r="T486" s="67">
        <v>3</v>
      </c>
      <c r="U486" s="53">
        <f>IF(C486&lt;3,(60/COUNTIF(C477:C499,2)),0)</f>
        <v>0</v>
      </c>
      <c r="V486" s="54">
        <f>IF(D486&lt;3,(60/COUNTIF(D477:D499,2)),0)</f>
        <v>0</v>
      </c>
      <c r="W486" s="54">
        <f>IF(E486&lt;3,(60/COUNTIF(E477:E499,2)),0)</f>
        <v>0</v>
      </c>
      <c r="X486" s="54">
        <f>IF(F486&lt;4,(60/COUNTIF(F477:F499,3)),0)</f>
        <v>0</v>
      </c>
      <c r="Y486" s="54">
        <f t="shared" ref="Y486:AG486" si="426">IF(G486&lt;3,(60/COUNTIF(G477:G499,2)),0)</f>
        <v>0</v>
      </c>
      <c r="Z486" s="54">
        <f t="shared" si="426"/>
        <v>0</v>
      </c>
      <c r="AA486" s="54">
        <f t="shared" si="426"/>
        <v>0</v>
      </c>
      <c r="AB486" s="54">
        <f t="shared" si="426"/>
        <v>0</v>
      </c>
      <c r="AC486" s="54">
        <f t="shared" si="426"/>
        <v>15</v>
      </c>
      <c r="AD486" s="54">
        <f t="shared" si="426"/>
        <v>0</v>
      </c>
      <c r="AE486" s="54">
        <f t="shared" si="426"/>
        <v>7.5</v>
      </c>
      <c r="AF486" s="54">
        <f t="shared" si="426"/>
        <v>0</v>
      </c>
      <c r="AG486" s="54">
        <f t="shared" si="426"/>
        <v>6</v>
      </c>
      <c r="AH486" s="54">
        <f>IF(P486&lt;4,(60/COUNTIF(P477:P499,3)),0)</f>
        <v>0</v>
      </c>
      <c r="AI486" s="54">
        <f>IF(Q486&lt;3,(60/COUNTIF(Q477:Q499,2)),0)</f>
        <v>0</v>
      </c>
      <c r="AJ486" s="54">
        <f>IF(R486&lt;3,(60/COUNTIF(R477:R499,2)),0)</f>
        <v>0</v>
      </c>
      <c r="AK486" s="54">
        <f>IF(S486&lt;3,(60/COUNTIF(S477:S499,2)),0)</f>
        <v>0</v>
      </c>
      <c r="AL486" s="54">
        <f>IF(T486&lt;3,(60/COUNTIF(T477:T499,2)),0)</f>
        <v>0</v>
      </c>
      <c r="AM486" s="183">
        <f t="shared" si="393"/>
        <v>28.5</v>
      </c>
      <c r="AN486" s="55" t="str">
        <f t="shared" si="394"/>
        <v>Lasse B</v>
      </c>
    </row>
    <row r="487" spans="1:40">
      <c r="A487" s="17"/>
      <c r="B487" s="18" t="s">
        <v>20</v>
      </c>
      <c r="C487" s="22">
        <v>2</v>
      </c>
      <c r="D487" s="42">
        <v>3</v>
      </c>
      <c r="E487" s="42">
        <v>3</v>
      </c>
      <c r="F487" s="42">
        <v>4</v>
      </c>
      <c r="G487" s="42">
        <v>3</v>
      </c>
      <c r="H487" s="42">
        <v>2</v>
      </c>
      <c r="I487" s="42">
        <v>3</v>
      </c>
      <c r="J487" s="42">
        <v>2</v>
      </c>
      <c r="K487" s="42">
        <v>2</v>
      </c>
      <c r="L487" s="42">
        <v>2</v>
      </c>
      <c r="M487" s="42">
        <v>4</v>
      </c>
      <c r="N487" s="42">
        <v>4</v>
      </c>
      <c r="O487" s="42">
        <v>2</v>
      </c>
      <c r="P487" s="42">
        <v>3</v>
      </c>
      <c r="Q487" s="42">
        <v>3</v>
      </c>
      <c r="R487" s="42">
        <v>3</v>
      </c>
      <c r="S487" s="42">
        <v>2</v>
      </c>
      <c r="T487" s="67">
        <v>3</v>
      </c>
      <c r="U487" s="53">
        <f>IF(C487&lt;3,(60/COUNTIF(C477:C499,2)),0)</f>
        <v>60</v>
      </c>
      <c r="V487" s="54">
        <f>IF(D487&lt;3,(60/COUNTIF(D477:D499,2)),0)</f>
        <v>0</v>
      </c>
      <c r="W487" s="54">
        <f>IF(E487&lt;3,(60/COUNTIF(E477:E499,2)),0)</f>
        <v>0</v>
      </c>
      <c r="X487" s="54">
        <f>IF(F487&lt;4,(60/COUNTIF(F477:F499,3)),0)</f>
        <v>0</v>
      </c>
      <c r="Y487" s="54">
        <f t="shared" ref="Y487:AG487" si="427">IF(G487&lt;3,(60/COUNTIF(G477:G499,2)),0)</f>
        <v>0</v>
      </c>
      <c r="Z487" s="54">
        <f t="shared" si="427"/>
        <v>6</v>
      </c>
      <c r="AA487" s="54">
        <f t="shared" si="427"/>
        <v>0</v>
      </c>
      <c r="AB487" s="54">
        <f t="shared" si="427"/>
        <v>8.5714285714285712</v>
      </c>
      <c r="AC487" s="54">
        <f t="shared" si="427"/>
        <v>15</v>
      </c>
      <c r="AD487" s="54">
        <f t="shared" si="427"/>
        <v>10</v>
      </c>
      <c r="AE487" s="54">
        <f t="shared" si="427"/>
        <v>0</v>
      </c>
      <c r="AF487" s="54">
        <f t="shared" si="427"/>
        <v>0</v>
      </c>
      <c r="AG487" s="54">
        <f t="shared" si="427"/>
        <v>6</v>
      </c>
      <c r="AH487" s="54">
        <f>IF(P487&lt;4,(60/COUNTIF(P477:P499,3)),0)</f>
        <v>10</v>
      </c>
      <c r="AI487" s="54">
        <f>IF(Q487&lt;3,(60/COUNTIF(Q477:Q499,2)),0)</f>
        <v>0</v>
      </c>
      <c r="AJ487" s="54">
        <f>IF(R487&lt;3,(60/COUNTIF(R477:R499,2)),0)</f>
        <v>0</v>
      </c>
      <c r="AK487" s="54">
        <f>IF(S487&lt;3,(60/COUNTIF(S477:S499,2)),0)</f>
        <v>10</v>
      </c>
      <c r="AL487" s="54">
        <f>IF(T487&lt;3,(60/COUNTIF(T477:T499,2)),0)</f>
        <v>0</v>
      </c>
      <c r="AM487" s="183">
        <f t="shared" si="393"/>
        <v>125.57142857142857</v>
      </c>
      <c r="AN487" s="55" t="str">
        <f t="shared" si="394"/>
        <v>Magnus P</v>
      </c>
    </row>
    <row r="488" spans="1:40">
      <c r="A488" s="17"/>
      <c r="B488" s="18" t="s">
        <v>12</v>
      </c>
      <c r="C488" s="22">
        <v>3</v>
      </c>
      <c r="D488" s="42">
        <v>3</v>
      </c>
      <c r="E488" s="42">
        <v>3</v>
      </c>
      <c r="F488" s="42">
        <v>5</v>
      </c>
      <c r="G488" s="42">
        <v>3</v>
      </c>
      <c r="H488" s="42">
        <v>3</v>
      </c>
      <c r="I488" s="42">
        <v>4</v>
      </c>
      <c r="J488" s="42">
        <v>3</v>
      </c>
      <c r="K488" s="42">
        <v>4</v>
      </c>
      <c r="L488" s="42">
        <v>2</v>
      </c>
      <c r="M488" s="42">
        <v>4</v>
      </c>
      <c r="N488" s="42">
        <v>3</v>
      </c>
      <c r="O488" s="42">
        <v>3</v>
      </c>
      <c r="P488" s="42">
        <v>3</v>
      </c>
      <c r="Q488" s="42">
        <v>3</v>
      </c>
      <c r="R488" s="42">
        <v>3</v>
      </c>
      <c r="S488" s="42">
        <v>3</v>
      </c>
      <c r="T488" s="67">
        <v>4</v>
      </c>
      <c r="U488" s="53">
        <f>IF(C488&lt;3,(60/COUNTIF(C477:C499,2)),0)</f>
        <v>0</v>
      </c>
      <c r="V488" s="54">
        <f>IF(D488&lt;3,(60/COUNTIF(D477:D499,2)),0)</f>
        <v>0</v>
      </c>
      <c r="W488" s="54">
        <f>IF(E488&lt;3,(60/COUNTIF(E477:E499,2)),0)</f>
        <v>0</v>
      </c>
      <c r="X488" s="54">
        <f>IF(F488&lt;4,(60/COUNTIF(F477:F499,3)),0)</f>
        <v>0</v>
      </c>
      <c r="Y488" s="54">
        <f t="shared" ref="Y488:AG488" si="428">IF(G488&lt;3,(60/COUNTIF(G477:G499,2)),0)</f>
        <v>0</v>
      </c>
      <c r="Z488" s="54">
        <f t="shared" si="428"/>
        <v>0</v>
      </c>
      <c r="AA488" s="54">
        <f t="shared" si="428"/>
        <v>0</v>
      </c>
      <c r="AB488" s="54">
        <f t="shared" si="428"/>
        <v>0</v>
      </c>
      <c r="AC488" s="54">
        <f t="shared" si="428"/>
        <v>0</v>
      </c>
      <c r="AD488" s="54">
        <f t="shared" si="428"/>
        <v>10</v>
      </c>
      <c r="AE488" s="54">
        <f t="shared" si="428"/>
        <v>0</v>
      </c>
      <c r="AF488" s="54">
        <f t="shared" si="428"/>
        <v>0</v>
      </c>
      <c r="AG488" s="54">
        <f t="shared" si="428"/>
        <v>0</v>
      </c>
      <c r="AH488" s="54">
        <f>IF(P488&lt;4,(60/COUNTIF(P477:P499,3)),0)</f>
        <v>10</v>
      </c>
      <c r="AI488" s="54">
        <f>IF(Q488&lt;3,(60/COUNTIF(Q477:Q499,2)),0)</f>
        <v>0</v>
      </c>
      <c r="AJ488" s="54">
        <f>IF(R488&lt;3,(60/COUNTIF(R477:R499,2)),0)</f>
        <v>0</v>
      </c>
      <c r="AK488" s="54">
        <f>IF(S488&lt;3,(60/COUNTIF(S477:S499,2)),0)</f>
        <v>0</v>
      </c>
      <c r="AL488" s="54">
        <f>IF(T488&lt;3,(60/COUNTIF(T477:T499,2)),0)</f>
        <v>0</v>
      </c>
      <c r="AM488" s="183">
        <f t="shared" si="393"/>
        <v>20</v>
      </c>
      <c r="AN488" s="55" t="str">
        <f t="shared" si="394"/>
        <v>Marius L</v>
      </c>
    </row>
    <row r="489" spans="1:40">
      <c r="A489" s="17"/>
      <c r="B489" s="18" t="s">
        <v>9</v>
      </c>
      <c r="C489" s="22">
        <v>5</v>
      </c>
      <c r="D489" s="42">
        <v>3</v>
      </c>
      <c r="E489" s="42">
        <v>4</v>
      </c>
      <c r="F489" s="42">
        <v>5</v>
      </c>
      <c r="G489" s="42">
        <v>3</v>
      </c>
      <c r="H489" s="42">
        <v>3</v>
      </c>
      <c r="I489" s="42">
        <v>3</v>
      </c>
      <c r="J489" s="42">
        <v>2</v>
      </c>
      <c r="K489" s="42">
        <v>3</v>
      </c>
      <c r="L489" s="42">
        <v>2</v>
      </c>
      <c r="M489" s="42">
        <v>4</v>
      </c>
      <c r="N489" s="42">
        <v>2</v>
      </c>
      <c r="O489" s="42">
        <v>3</v>
      </c>
      <c r="P489" s="42">
        <v>4</v>
      </c>
      <c r="Q489" s="42">
        <v>4</v>
      </c>
      <c r="R489" s="42">
        <v>2</v>
      </c>
      <c r="S489" s="42">
        <v>2</v>
      </c>
      <c r="T489" s="67">
        <v>2</v>
      </c>
      <c r="U489" s="53">
        <f>IF(C489&lt;3,(60/COUNTIF(C477:C499,2)),0)</f>
        <v>0</v>
      </c>
      <c r="V489" s="54">
        <f>IF(D489&lt;3,(60/COUNTIF(D477:D499,2)),0)</f>
        <v>0</v>
      </c>
      <c r="W489" s="54">
        <f>IF(E489&lt;3,(60/COUNTIF(E477:E499,2)),0)</f>
        <v>0</v>
      </c>
      <c r="X489" s="54">
        <f>IF(F489&lt;4,(60/COUNTIF(F477:F499,3)),0)</f>
        <v>0</v>
      </c>
      <c r="Y489" s="54">
        <f t="shared" ref="Y489:AG489" si="429">IF(G489&lt;3,(60/COUNTIF(G477:G499,2)),0)</f>
        <v>0</v>
      </c>
      <c r="Z489" s="54">
        <f t="shared" si="429"/>
        <v>0</v>
      </c>
      <c r="AA489" s="54">
        <f t="shared" si="429"/>
        <v>0</v>
      </c>
      <c r="AB489" s="54">
        <f t="shared" si="429"/>
        <v>8.5714285714285712</v>
      </c>
      <c r="AC489" s="54">
        <f t="shared" si="429"/>
        <v>0</v>
      </c>
      <c r="AD489" s="54">
        <f t="shared" si="429"/>
        <v>10</v>
      </c>
      <c r="AE489" s="54">
        <f t="shared" si="429"/>
        <v>0</v>
      </c>
      <c r="AF489" s="54">
        <f t="shared" si="429"/>
        <v>10</v>
      </c>
      <c r="AG489" s="54">
        <f t="shared" si="429"/>
        <v>0</v>
      </c>
      <c r="AH489" s="54">
        <f>IF(P489&lt;4,(60/COUNTIF(P477:P499,3)),0)</f>
        <v>0</v>
      </c>
      <c r="AI489" s="54">
        <f>IF(Q489&lt;3,(60/COUNTIF(Q477:Q499,2)),0)</f>
        <v>0</v>
      </c>
      <c r="AJ489" s="54">
        <f>IF(R489&lt;3,(60/COUNTIF(R477:R499,2)),0)</f>
        <v>15</v>
      </c>
      <c r="AK489" s="54">
        <f>IF(S489&lt;3,(60/COUNTIF(S477:S499,2)),0)</f>
        <v>10</v>
      </c>
      <c r="AL489" s="54">
        <f>IF(T489&lt;3,(60/COUNTIF(T477:T499,2)),0)</f>
        <v>30</v>
      </c>
      <c r="AM489" s="183">
        <f t="shared" si="393"/>
        <v>83.571428571428569</v>
      </c>
      <c r="AN489" s="55" t="str">
        <f t="shared" si="394"/>
        <v>Morten I</v>
      </c>
    </row>
    <row r="490" spans="1:40">
      <c r="A490" s="17"/>
      <c r="B490" s="18" t="s">
        <v>165</v>
      </c>
      <c r="C490" s="22">
        <v>4</v>
      </c>
      <c r="D490" s="42">
        <v>3</v>
      </c>
      <c r="E490" s="42">
        <v>4</v>
      </c>
      <c r="F490" s="42">
        <v>5</v>
      </c>
      <c r="G490" s="42">
        <v>3</v>
      </c>
      <c r="H490" s="42">
        <v>3</v>
      </c>
      <c r="I490" s="42">
        <v>5</v>
      </c>
      <c r="J490" s="42">
        <v>2</v>
      </c>
      <c r="K490" s="42">
        <v>4</v>
      </c>
      <c r="L490" s="42">
        <v>3</v>
      </c>
      <c r="M490" s="42">
        <v>3</v>
      </c>
      <c r="N490" s="42">
        <v>3</v>
      </c>
      <c r="O490" s="42">
        <v>3</v>
      </c>
      <c r="P490" s="42">
        <v>5</v>
      </c>
      <c r="Q490" s="42">
        <v>6</v>
      </c>
      <c r="R490" s="42">
        <v>4</v>
      </c>
      <c r="S490" s="42">
        <v>3</v>
      </c>
      <c r="T490" s="67">
        <v>4</v>
      </c>
      <c r="U490" s="53">
        <f>IF(C490&lt;3,(60/COUNTIF(C477:C499,2)),0)</f>
        <v>0</v>
      </c>
      <c r="V490" s="54">
        <f>IF(D490&lt;3,(60/COUNTIF(D477:D499,2)),0)</f>
        <v>0</v>
      </c>
      <c r="W490" s="54">
        <f>IF(E490&lt;3,(60/COUNTIF(E477:E499,2)),0)</f>
        <v>0</v>
      </c>
      <c r="X490" s="54">
        <f>IF(F490&lt;4,(60/COUNTIF(F477:F499,3)),0)</f>
        <v>0</v>
      </c>
      <c r="Y490" s="54">
        <f t="shared" ref="Y490:AG490" si="430">IF(G490&lt;3,(60/COUNTIF(G477:G499,2)),0)</f>
        <v>0</v>
      </c>
      <c r="Z490" s="54">
        <f t="shared" si="430"/>
        <v>0</v>
      </c>
      <c r="AA490" s="54">
        <f t="shared" si="430"/>
        <v>0</v>
      </c>
      <c r="AB490" s="54">
        <f t="shared" si="430"/>
        <v>8.5714285714285712</v>
      </c>
      <c r="AC490" s="54">
        <f t="shared" si="430"/>
        <v>0</v>
      </c>
      <c r="AD490" s="54">
        <f t="shared" si="430"/>
        <v>0</v>
      </c>
      <c r="AE490" s="54">
        <f t="shared" si="430"/>
        <v>0</v>
      </c>
      <c r="AF490" s="54">
        <f t="shared" si="430"/>
        <v>0</v>
      </c>
      <c r="AG490" s="54">
        <f t="shared" si="430"/>
        <v>0</v>
      </c>
      <c r="AH490" s="54">
        <f>IF(P490&lt;4,(60/COUNTIF(P477:P499,3)),0)</f>
        <v>0</v>
      </c>
      <c r="AI490" s="54">
        <f>IF(Q490&lt;3,(60/COUNTIF(Q477:Q499,2)),0)</f>
        <v>0</v>
      </c>
      <c r="AJ490" s="54">
        <f>IF(R490&lt;3,(60/COUNTIF(R477:R499,2)),0)</f>
        <v>0</v>
      </c>
      <c r="AK490" s="54">
        <f>IF(S490&lt;3,(60/COUNTIF(S477:S499,2)),0)</f>
        <v>0</v>
      </c>
      <c r="AL490" s="54">
        <f>IF(T490&lt;3,(60/COUNTIF(T477:T499,2)),0)</f>
        <v>0</v>
      </c>
      <c r="AM490" s="183">
        <f t="shared" si="393"/>
        <v>8.5714285714285712</v>
      </c>
      <c r="AN490" s="55" t="str">
        <f t="shared" si="394"/>
        <v>Patrick</v>
      </c>
    </row>
    <row r="491" spans="1:40">
      <c r="A491" s="17"/>
      <c r="B491" s="18" t="s">
        <v>14</v>
      </c>
      <c r="C491" s="22">
        <v>3</v>
      </c>
      <c r="D491" s="42">
        <v>3</v>
      </c>
      <c r="E491" s="42">
        <v>3</v>
      </c>
      <c r="F491" s="42">
        <v>5</v>
      </c>
      <c r="G491" s="42">
        <v>3</v>
      </c>
      <c r="H491" s="42">
        <v>2</v>
      </c>
      <c r="I491" s="42">
        <v>3</v>
      </c>
      <c r="J491" s="42">
        <v>3</v>
      </c>
      <c r="K491" s="42">
        <v>4</v>
      </c>
      <c r="L491" s="42">
        <v>3</v>
      </c>
      <c r="M491" s="42">
        <v>3</v>
      </c>
      <c r="N491" s="42">
        <v>4</v>
      </c>
      <c r="O491" s="42">
        <v>4</v>
      </c>
      <c r="P491" s="42">
        <v>4</v>
      </c>
      <c r="Q491" s="42">
        <v>2</v>
      </c>
      <c r="R491" s="42">
        <v>3</v>
      </c>
      <c r="S491" s="42">
        <v>2</v>
      </c>
      <c r="T491" s="67">
        <v>4</v>
      </c>
      <c r="U491" s="53">
        <f>IF(C491&lt;3,(60/COUNTIF(C477:C499,2)),0)</f>
        <v>0</v>
      </c>
      <c r="V491" s="54">
        <f>IF(D491&lt;3,(60/COUNTIF(D477:D499,2)),0)</f>
        <v>0</v>
      </c>
      <c r="W491" s="54">
        <f>IF(E491&lt;3,(60/COUNTIF(E477:E499,2)),0)</f>
        <v>0</v>
      </c>
      <c r="X491" s="54">
        <f>IF(F491&lt;4,(60/COUNTIF(F477:F499,3)),0)</f>
        <v>0</v>
      </c>
      <c r="Y491" s="54">
        <f t="shared" ref="Y491:AG491" si="431">IF(G491&lt;3,(60/COUNTIF(G477:G499,2)),0)</f>
        <v>0</v>
      </c>
      <c r="Z491" s="54">
        <f t="shared" si="431"/>
        <v>6</v>
      </c>
      <c r="AA491" s="54">
        <f t="shared" si="431"/>
        <v>0</v>
      </c>
      <c r="AB491" s="54">
        <f t="shared" si="431"/>
        <v>0</v>
      </c>
      <c r="AC491" s="54">
        <f t="shared" si="431"/>
        <v>0</v>
      </c>
      <c r="AD491" s="54">
        <f t="shared" si="431"/>
        <v>0</v>
      </c>
      <c r="AE491" s="54">
        <f t="shared" si="431"/>
        <v>0</v>
      </c>
      <c r="AF491" s="54">
        <f t="shared" si="431"/>
        <v>0</v>
      </c>
      <c r="AG491" s="54">
        <f t="shared" si="431"/>
        <v>0</v>
      </c>
      <c r="AH491" s="54">
        <f>IF(P491&lt;4,(60/COUNTIF(P477:P499,3)),0)</f>
        <v>0</v>
      </c>
      <c r="AI491" s="54">
        <f>IF(Q491&lt;3,(60/COUNTIF(Q477:Q499,2)),0)</f>
        <v>60</v>
      </c>
      <c r="AJ491" s="54">
        <f>IF(R491&lt;3,(60/COUNTIF(R477:R499,2)),0)</f>
        <v>0</v>
      </c>
      <c r="AK491" s="54">
        <f>IF(S491&lt;3,(60/COUNTIF(S477:S499,2)),0)</f>
        <v>10</v>
      </c>
      <c r="AL491" s="54">
        <f>IF(T491&lt;3,(60/COUNTIF(T477:T499,2)),0)</f>
        <v>0</v>
      </c>
      <c r="AM491" s="183">
        <f t="shared" si="393"/>
        <v>76</v>
      </c>
      <c r="AN491" s="55" t="str">
        <f t="shared" si="394"/>
        <v>Per Marius</v>
      </c>
    </row>
    <row r="492" spans="1:40">
      <c r="A492" s="17"/>
      <c r="B492" s="18" t="s">
        <v>15</v>
      </c>
      <c r="C492" s="22">
        <v>5</v>
      </c>
      <c r="D492" s="42">
        <v>2</v>
      </c>
      <c r="E492" s="42">
        <v>5</v>
      </c>
      <c r="F492" s="42">
        <v>5</v>
      </c>
      <c r="G492" s="42">
        <v>3</v>
      </c>
      <c r="H492" s="42">
        <v>3</v>
      </c>
      <c r="I492" s="42">
        <v>4</v>
      </c>
      <c r="J492" s="42">
        <v>4</v>
      </c>
      <c r="K492" s="42">
        <v>3</v>
      </c>
      <c r="L492" s="42">
        <v>3</v>
      </c>
      <c r="M492" s="42">
        <v>2</v>
      </c>
      <c r="N492" s="42">
        <v>4</v>
      </c>
      <c r="O492" s="42">
        <v>3</v>
      </c>
      <c r="P492" s="42">
        <v>4</v>
      </c>
      <c r="Q492" s="42">
        <v>3</v>
      </c>
      <c r="R492" s="42">
        <v>3</v>
      </c>
      <c r="S492" s="42">
        <v>2</v>
      </c>
      <c r="T492" s="67">
        <v>3</v>
      </c>
      <c r="U492" s="53">
        <f>IF(C492&lt;3,(60/COUNTIF(C477:C499,2)),0)</f>
        <v>0</v>
      </c>
      <c r="V492" s="54">
        <f>IF(D492&lt;3,(60/COUNTIF(D477:D499,2)),0)</f>
        <v>20</v>
      </c>
      <c r="W492" s="54">
        <f>IF(E492&lt;3,(60/COUNTIF(E477:E499,2)),0)</f>
        <v>0</v>
      </c>
      <c r="X492" s="54">
        <f>IF(F492&lt;4,(60/COUNTIF(F477:F499,3)),0)</f>
        <v>0</v>
      </c>
      <c r="Y492" s="54">
        <f t="shared" ref="Y492:AG492" si="432">IF(G492&lt;3,(60/COUNTIF(G477:G499,2)),0)</f>
        <v>0</v>
      </c>
      <c r="Z492" s="54">
        <f t="shared" si="432"/>
        <v>0</v>
      </c>
      <c r="AA492" s="54">
        <f t="shared" si="432"/>
        <v>0</v>
      </c>
      <c r="AB492" s="54">
        <f t="shared" si="432"/>
        <v>0</v>
      </c>
      <c r="AC492" s="54">
        <f t="shared" si="432"/>
        <v>0</v>
      </c>
      <c r="AD492" s="54">
        <f t="shared" si="432"/>
        <v>0</v>
      </c>
      <c r="AE492" s="54">
        <f t="shared" si="432"/>
        <v>7.5</v>
      </c>
      <c r="AF492" s="54">
        <f t="shared" si="432"/>
        <v>0</v>
      </c>
      <c r="AG492" s="54">
        <f t="shared" si="432"/>
        <v>0</v>
      </c>
      <c r="AH492" s="54">
        <f>IF(P492&lt;4,(60/COUNTIF(P477:P499,3)),0)</f>
        <v>0</v>
      </c>
      <c r="AI492" s="54">
        <f>IF(Q492&lt;3,(60/COUNTIF(Q477:Q499,2)),0)</f>
        <v>0</v>
      </c>
      <c r="AJ492" s="54">
        <f>IF(R492&lt;3,(60/COUNTIF(R477:R499,2)),0)</f>
        <v>0</v>
      </c>
      <c r="AK492" s="54">
        <f>IF(S492&lt;3,(60/COUNTIF(S477:S499,2)),0)</f>
        <v>10</v>
      </c>
      <c r="AL492" s="54">
        <f>IF(T492&lt;3,(60/COUNTIF(T477:T499,2)),0)</f>
        <v>0</v>
      </c>
      <c r="AM492" s="183">
        <f t="shared" si="393"/>
        <v>37.5</v>
      </c>
      <c r="AN492" s="55" t="str">
        <f t="shared" si="394"/>
        <v>Reidar H</v>
      </c>
    </row>
    <row r="493" spans="1:40">
      <c r="A493" s="17"/>
      <c r="B493" s="18" t="s">
        <v>167</v>
      </c>
      <c r="C493" s="22">
        <v>6</v>
      </c>
      <c r="D493" s="42">
        <v>4</v>
      </c>
      <c r="E493" s="42">
        <v>6</v>
      </c>
      <c r="F493" s="42">
        <v>6</v>
      </c>
      <c r="G493" s="42">
        <v>5</v>
      </c>
      <c r="H493" s="42">
        <v>3</v>
      </c>
      <c r="I493" s="42">
        <v>6</v>
      </c>
      <c r="J493" s="42">
        <v>5</v>
      </c>
      <c r="K493" s="42">
        <v>3</v>
      </c>
      <c r="L493" s="42">
        <v>3</v>
      </c>
      <c r="M493" s="42">
        <v>4</v>
      </c>
      <c r="N493" s="42">
        <v>3</v>
      </c>
      <c r="O493" s="42">
        <v>3</v>
      </c>
      <c r="P493" s="42">
        <v>5</v>
      </c>
      <c r="Q493" s="42">
        <v>5</v>
      </c>
      <c r="R493" s="42">
        <v>4</v>
      </c>
      <c r="S493" s="42">
        <v>4</v>
      </c>
      <c r="T493" s="67">
        <v>4</v>
      </c>
      <c r="U493" s="53">
        <f>IF(C493&lt;3,(60/COUNTIF(C477:C499,2)),0)</f>
        <v>0</v>
      </c>
      <c r="V493" s="54">
        <f>IF(D493&lt;3,(60/COUNTIF(D477:D499,2)),0)</f>
        <v>0</v>
      </c>
      <c r="W493" s="54">
        <f>IF(E493&lt;3,(60/COUNTIF(E477:E499,2)),0)</f>
        <v>0</v>
      </c>
      <c r="X493" s="54">
        <f>IF(F493&lt;4,(60/COUNTIF(F477:F499,3)),0)</f>
        <v>0</v>
      </c>
      <c r="Y493" s="54">
        <f t="shared" ref="Y493:AG493" si="433">IF(G493&lt;3,(60/COUNTIF(G477:G499,2)),0)</f>
        <v>0</v>
      </c>
      <c r="Z493" s="54">
        <f t="shared" si="433"/>
        <v>0</v>
      </c>
      <c r="AA493" s="54">
        <f t="shared" si="433"/>
        <v>0</v>
      </c>
      <c r="AB493" s="54">
        <f t="shared" si="433"/>
        <v>0</v>
      </c>
      <c r="AC493" s="54">
        <f t="shared" si="433"/>
        <v>0</v>
      </c>
      <c r="AD493" s="54">
        <f t="shared" si="433"/>
        <v>0</v>
      </c>
      <c r="AE493" s="54">
        <f t="shared" si="433"/>
        <v>0</v>
      </c>
      <c r="AF493" s="54">
        <f t="shared" si="433"/>
        <v>0</v>
      </c>
      <c r="AG493" s="54">
        <f t="shared" si="433"/>
        <v>0</v>
      </c>
      <c r="AH493" s="54">
        <f>IF(P493&lt;4,(60/COUNTIF(P477:P499,3)),0)</f>
        <v>0</v>
      </c>
      <c r="AI493" s="54">
        <f>IF(Q493&lt;3,(60/COUNTIF(Q477:Q499,2)),0)</f>
        <v>0</v>
      </c>
      <c r="AJ493" s="54">
        <f>IF(R493&lt;3,(60/COUNTIF(R477:R499,2)),0)</f>
        <v>0</v>
      </c>
      <c r="AK493" s="54">
        <f>IF(S493&lt;3,(60/COUNTIF(S477:S499,2)),0)</f>
        <v>0</v>
      </c>
      <c r="AL493" s="54">
        <f>IF(T493&lt;3,(60/COUNTIF(T477:T499,2)),0)</f>
        <v>0</v>
      </c>
      <c r="AM493" s="183">
        <f t="shared" si="393"/>
        <v>0</v>
      </c>
      <c r="AN493" s="55" t="str">
        <f t="shared" si="394"/>
        <v>Stella Bjerke</v>
      </c>
    </row>
    <row r="494" spans="1:40">
      <c r="A494" s="17"/>
      <c r="B494" s="18" t="s">
        <v>4</v>
      </c>
      <c r="C494" s="22">
        <v>3</v>
      </c>
      <c r="D494" s="42">
        <v>3</v>
      </c>
      <c r="E494" s="42">
        <v>4</v>
      </c>
      <c r="F494" s="42">
        <v>4</v>
      </c>
      <c r="G494" s="42">
        <v>4</v>
      </c>
      <c r="H494" s="42">
        <v>3</v>
      </c>
      <c r="I494" s="42">
        <v>3</v>
      </c>
      <c r="J494" s="42">
        <v>2</v>
      </c>
      <c r="K494" s="42">
        <v>3</v>
      </c>
      <c r="L494" s="42">
        <v>3</v>
      </c>
      <c r="M494" s="42">
        <v>2</v>
      </c>
      <c r="N494" s="42">
        <v>3</v>
      </c>
      <c r="O494" s="42">
        <v>2</v>
      </c>
      <c r="P494" s="42">
        <v>3</v>
      </c>
      <c r="Q494" s="42">
        <v>3</v>
      </c>
      <c r="R494" s="42">
        <v>3</v>
      </c>
      <c r="S494" s="42">
        <v>3</v>
      </c>
      <c r="T494" s="67">
        <v>3</v>
      </c>
      <c r="U494" s="53">
        <f>IF(C494&lt;3,(60/COUNTIF(C477:C499,2)),0)</f>
        <v>0</v>
      </c>
      <c r="V494" s="54">
        <f>IF(D494&lt;3,(60/COUNTIF(D477:D499,2)),0)</f>
        <v>0</v>
      </c>
      <c r="W494" s="54">
        <f>IF(E494&lt;3,(60/COUNTIF(E477:E499,2)),0)</f>
        <v>0</v>
      </c>
      <c r="X494" s="54">
        <f>IF(F494&lt;4,(60/COUNTIF(F477:F499,3)),0)</f>
        <v>0</v>
      </c>
      <c r="Y494" s="54">
        <f t="shared" ref="Y494:AG494" si="434">IF(G494&lt;3,(60/COUNTIF(G477:G499,2)),0)</f>
        <v>0</v>
      </c>
      <c r="Z494" s="54">
        <f t="shared" si="434"/>
        <v>0</v>
      </c>
      <c r="AA494" s="54">
        <f t="shared" si="434"/>
        <v>0</v>
      </c>
      <c r="AB494" s="54">
        <f t="shared" si="434"/>
        <v>8.5714285714285712</v>
      </c>
      <c r="AC494" s="54">
        <f t="shared" si="434"/>
        <v>0</v>
      </c>
      <c r="AD494" s="54">
        <f t="shared" si="434"/>
        <v>0</v>
      </c>
      <c r="AE494" s="54">
        <f t="shared" si="434"/>
        <v>7.5</v>
      </c>
      <c r="AF494" s="54">
        <f t="shared" si="434"/>
        <v>0</v>
      </c>
      <c r="AG494" s="54">
        <f t="shared" si="434"/>
        <v>6</v>
      </c>
      <c r="AH494" s="54">
        <f>IF(P494&lt;4,(60/COUNTIF(P477:P499,3)),0)</f>
        <v>10</v>
      </c>
      <c r="AI494" s="54">
        <f>IF(Q494&lt;3,(60/COUNTIF(Q477:Q499,2)),0)</f>
        <v>0</v>
      </c>
      <c r="AJ494" s="54">
        <f>IF(R494&lt;3,(60/COUNTIF(R477:R499,2)),0)</f>
        <v>0</v>
      </c>
      <c r="AK494" s="54">
        <f>IF(S494&lt;3,(60/COUNTIF(S477:S499,2)),0)</f>
        <v>0</v>
      </c>
      <c r="AL494" s="54">
        <f>IF(T494&lt;3,(60/COUNTIF(T477:T499,2)),0)</f>
        <v>0</v>
      </c>
      <c r="AM494" s="183">
        <f t="shared" si="393"/>
        <v>32.071428571428569</v>
      </c>
      <c r="AN494" s="55" t="str">
        <f t="shared" si="394"/>
        <v>Stian W</v>
      </c>
    </row>
    <row r="495" spans="1:40">
      <c r="A495" s="17"/>
      <c r="B495" s="18" t="s">
        <v>166</v>
      </c>
      <c r="C495" s="22">
        <v>5</v>
      </c>
      <c r="D495" s="42">
        <v>5</v>
      </c>
      <c r="E495" s="42">
        <v>4</v>
      </c>
      <c r="F495" s="42">
        <v>7</v>
      </c>
      <c r="G495" s="42">
        <v>4</v>
      </c>
      <c r="H495" s="42">
        <v>3</v>
      </c>
      <c r="I495" s="42">
        <v>5</v>
      </c>
      <c r="J495" s="42">
        <v>3</v>
      </c>
      <c r="K495" s="42">
        <v>5</v>
      </c>
      <c r="L495" s="42">
        <v>4</v>
      </c>
      <c r="M495" s="42">
        <v>2</v>
      </c>
      <c r="N495" s="42">
        <v>5</v>
      </c>
      <c r="O495" s="42">
        <v>5</v>
      </c>
      <c r="P495" s="42">
        <v>5</v>
      </c>
      <c r="Q495" s="42">
        <v>5</v>
      </c>
      <c r="R495" s="42">
        <v>4</v>
      </c>
      <c r="S495" s="42">
        <v>3</v>
      </c>
      <c r="T495" s="67">
        <v>4</v>
      </c>
      <c r="U495" s="53">
        <f>IF(C495&lt;3,(60/COUNTIF(C477:C499,2)),0)</f>
        <v>0</v>
      </c>
      <c r="V495" s="54">
        <f>IF(D495&lt;3,(60/COUNTIF(D477:D499,2)),0)</f>
        <v>0</v>
      </c>
      <c r="W495" s="54">
        <f>IF(E495&lt;3,(60/COUNTIF(E477:E499,2)),0)</f>
        <v>0</v>
      </c>
      <c r="X495" s="54">
        <f>IF(F495&lt;4,(60/COUNTIF(F477:F499,3)),0)</f>
        <v>0</v>
      </c>
      <c r="Y495" s="54">
        <f t="shared" ref="Y495:AG495" si="435">IF(G495&lt;3,(60/COUNTIF(G477:G499,2)),0)</f>
        <v>0</v>
      </c>
      <c r="Z495" s="54">
        <f t="shared" si="435"/>
        <v>0</v>
      </c>
      <c r="AA495" s="54">
        <f t="shared" si="435"/>
        <v>0</v>
      </c>
      <c r="AB495" s="54">
        <f t="shared" si="435"/>
        <v>0</v>
      </c>
      <c r="AC495" s="54">
        <f t="shared" si="435"/>
        <v>0</v>
      </c>
      <c r="AD495" s="54">
        <f t="shared" si="435"/>
        <v>0</v>
      </c>
      <c r="AE495" s="54">
        <f t="shared" si="435"/>
        <v>7.5</v>
      </c>
      <c r="AF495" s="54">
        <f t="shared" si="435"/>
        <v>0</v>
      </c>
      <c r="AG495" s="54">
        <f t="shared" si="435"/>
        <v>0</v>
      </c>
      <c r="AH495" s="54">
        <f>IF(P495&lt;4,(60/COUNTIF(P477:P499,3)),0)</f>
        <v>0</v>
      </c>
      <c r="AI495" s="54">
        <f>IF(Q495&lt;3,(60/COUNTIF(Q477:Q499,2)),0)</f>
        <v>0</v>
      </c>
      <c r="AJ495" s="54">
        <f>IF(R495&lt;3,(60/COUNTIF(R477:R499,2)),0)</f>
        <v>0</v>
      </c>
      <c r="AK495" s="54">
        <f>IF(S495&lt;3,(60/COUNTIF(S477:S499,2)),0)</f>
        <v>0</v>
      </c>
      <c r="AL495" s="54">
        <f>IF(T495&lt;3,(60/COUNTIF(T477:T499,2)),0)</f>
        <v>0</v>
      </c>
      <c r="AM495" s="183">
        <f t="shared" si="393"/>
        <v>7.5</v>
      </c>
      <c r="AN495" s="55" t="str">
        <f t="shared" si="394"/>
        <v>Thomas (muselunden)</v>
      </c>
    </row>
    <row r="496" spans="1:40">
      <c r="A496" s="17"/>
      <c r="B496" s="18" t="s">
        <v>89</v>
      </c>
      <c r="C496" s="22">
        <v>4</v>
      </c>
      <c r="D496" s="42">
        <v>2</v>
      </c>
      <c r="E496" s="42">
        <v>3</v>
      </c>
      <c r="F496" s="42">
        <v>5</v>
      </c>
      <c r="G496" s="42">
        <v>2</v>
      </c>
      <c r="H496" s="42">
        <v>2</v>
      </c>
      <c r="I496" s="42">
        <v>5</v>
      </c>
      <c r="J496" s="42">
        <v>2</v>
      </c>
      <c r="K496" s="42">
        <v>5</v>
      </c>
      <c r="L496" s="42">
        <v>2</v>
      </c>
      <c r="M496" s="42">
        <v>2</v>
      </c>
      <c r="N496" s="42">
        <v>2</v>
      </c>
      <c r="O496" s="42">
        <v>2</v>
      </c>
      <c r="P496" s="42">
        <v>5</v>
      </c>
      <c r="Q496" s="42">
        <v>4</v>
      </c>
      <c r="R496" s="42">
        <v>4</v>
      </c>
      <c r="S496" s="42">
        <v>3</v>
      </c>
      <c r="T496" s="67">
        <v>2</v>
      </c>
      <c r="U496" s="53">
        <f>IF(C496&lt;3,(60/COUNTIF(C477:C499,2)),0)</f>
        <v>0</v>
      </c>
      <c r="V496" s="54">
        <f>IF(D496&lt;3,(60/COUNTIF(D477:D499,2)),0)</f>
        <v>20</v>
      </c>
      <c r="W496" s="54">
        <f>IF(E496&lt;3,(60/COUNTIF(E477:E499,2)),0)</f>
        <v>0</v>
      </c>
      <c r="X496" s="54">
        <f>IF(F496&lt;4,(60/COUNTIF(F477:F499,3)),0)</f>
        <v>0</v>
      </c>
      <c r="Y496" s="54">
        <f t="shared" ref="Y496:AG496" si="436">IF(G496&lt;3,(60/COUNTIF(G477:G499,2)),0)</f>
        <v>60</v>
      </c>
      <c r="Z496" s="54">
        <f t="shared" si="436"/>
        <v>6</v>
      </c>
      <c r="AA496" s="54">
        <f t="shared" si="436"/>
        <v>0</v>
      </c>
      <c r="AB496" s="54">
        <f t="shared" si="436"/>
        <v>8.5714285714285712</v>
      </c>
      <c r="AC496" s="54">
        <f t="shared" si="436"/>
        <v>0</v>
      </c>
      <c r="AD496" s="54">
        <f t="shared" si="436"/>
        <v>10</v>
      </c>
      <c r="AE496" s="54">
        <f t="shared" si="436"/>
        <v>7.5</v>
      </c>
      <c r="AF496" s="54">
        <f t="shared" si="436"/>
        <v>10</v>
      </c>
      <c r="AG496" s="54">
        <f t="shared" si="436"/>
        <v>6</v>
      </c>
      <c r="AH496" s="54">
        <f>IF(P496&lt;4,(60/COUNTIF(P477:P499,3)),0)</f>
        <v>0</v>
      </c>
      <c r="AI496" s="54">
        <f>IF(Q496&lt;3,(60/COUNTIF(Q477:Q499,2)),0)</f>
        <v>0</v>
      </c>
      <c r="AJ496" s="54">
        <f>IF(R496&lt;3,(60/COUNTIF(R477:R499,2)),0)</f>
        <v>0</v>
      </c>
      <c r="AK496" s="54">
        <f>IF(S496&lt;3,(60/COUNTIF(S477:S499,2)),0)</f>
        <v>0</v>
      </c>
      <c r="AL496" s="54">
        <f>IF(T496&lt;3,(60/COUNTIF(T477:T499,2)),0)</f>
        <v>30</v>
      </c>
      <c r="AM496" s="183">
        <f t="shared" si="393"/>
        <v>158.07142857142856</v>
      </c>
      <c r="AN496" s="55" t="str">
        <f t="shared" si="394"/>
        <v>Thor Johansen</v>
      </c>
    </row>
    <row r="497" spans="1:40">
      <c r="A497" s="17"/>
      <c r="B497" s="18" t="s">
        <v>6</v>
      </c>
      <c r="C497" s="22">
        <v>4</v>
      </c>
      <c r="D497" s="42">
        <v>3</v>
      </c>
      <c r="E497" s="42">
        <v>3</v>
      </c>
      <c r="F497" s="42">
        <v>4</v>
      </c>
      <c r="G497" s="42">
        <v>3</v>
      </c>
      <c r="H497" s="42">
        <v>2</v>
      </c>
      <c r="I497" s="42">
        <v>3</v>
      </c>
      <c r="J497" s="42">
        <v>3</v>
      </c>
      <c r="K497" s="42">
        <v>2</v>
      </c>
      <c r="L497" s="42">
        <v>3</v>
      </c>
      <c r="M497" s="42">
        <v>2</v>
      </c>
      <c r="N497" s="42">
        <v>2</v>
      </c>
      <c r="O497" s="42">
        <v>2</v>
      </c>
      <c r="P497" s="42">
        <v>3</v>
      </c>
      <c r="Q497" s="42">
        <v>3</v>
      </c>
      <c r="R497" s="42">
        <v>3</v>
      </c>
      <c r="S497" s="42">
        <v>2</v>
      </c>
      <c r="T497" s="67">
        <v>3</v>
      </c>
      <c r="U497" s="53">
        <f>IF(C497&lt;3,(60/COUNTIF(C477:C499,2)),0)</f>
        <v>0</v>
      </c>
      <c r="V497" s="54">
        <f>IF(D497&lt;3,(60/COUNTIF(D477:D499,2)),0)</f>
        <v>0</v>
      </c>
      <c r="W497" s="54">
        <f>IF(E497&lt;3,(60/COUNTIF(E477:E499,2)),0)</f>
        <v>0</v>
      </c>
      <c r="X497" s="54">
        <f>IF(F497&lt;4,(60/COUNTIF(F477:F499,3)),0)</f>
        <v>0</v>
      </c>
      <c r="Y497" s="54">
        <f t="shared" ref="Y497:AG497" si="437">IF(G497&lt;3,(60/COUNTIF(G477:G499,2)),0)</f>
        <v>0</v>
      </c>
      <c r="Z497" s="54">
        <f t="shared" si="437"/>
        <v>6</v>
      </c>
      <c r="AA497" s="54">
        <f t="shared" si="437"/>
        <v>0</v>
      </c>
      <c r="AB497" s="54">
        <f t="shared" si="437"/>
        <v>0</v>
      </c>
      <c r="AC497" s="54">
        <f t="shared" si="437"/>
        <v>15</v>
      </c>
      <c r="AD497" s="54">
        <f t="shared" si="437"/>
        <v>0</v>
      </c>
      <c r="AE497" s="54">
        <f t="shared" si="437"/>
        <v>7.5</v>
      </c>
      <c r="AF497" s="54">
        <f t="shared" si="437"/>
        <v>10</v>
      </c>
      <c r="AG497" s="54">
        <f t="shared" si="437"/>
        <v>6</v>
      </c>
      <c r="AH497" s="54">
        <f>IF(P497&lt;4,(60/COUNTIF(P477:P499,3)),0)</f>
        <v>10</v>
      </c>
      <c r="AI497" s="54">
        <f>IF(Q497&lt;3,(60/COUNTIF(Q477:Q499,2)),0)</f>
        <v>0</v>
      </c>
      <c r="AJ497" s="54">
        <f>IF(R497&lt;3,(60/COUNTIF(R477:R499,2)),0)</f>
        <v>0</v>
      </c>
      <c r="AK497" s="54">
        <f>IF(S497&lt;3,(60/COUNTIF(S477:S499,2)),0)</f>
        <v>10</v>
      </c>
      <c r="AL497" s="54">
        <f>IF(T497&lt;3,(60/COUNTIF(T477:T499,2)),0)</f>
        <v>0</v>
      </c>
      <c r="AM497" s="183">
        <f t="shared" si="393"/>
        <v>64.5</v>
      </c>
      <c r="AN497" s="55" t="str">
        <f t="shared" si="394"/>
        <v>Tor-Erik I</v>
      </c>
    </row>
    <row r="498" spans="1:40">
      <c r="A498" s="17"/>
      <c r="B498" s="18" t="s">
        <v>22</v>
      </c>
      <c r="C498" s="22">
        <v>3</v>
      </c>
      <c r="D498" s="42">
        <v>3</v>
      </c>
      <c r="E498" s="42">
        <v>3</v>
      </c>
      <c r="F498" s="42">
        <v>4</v>
      </c>
      <c r="G498" s="42">
        <v>3</v>
      </c>
      <c r="H498" s="42">
        <v>2</v>
      </c>
      <c r="I498" s="42">
        <v>4</v>
      </c>
      <c r="J498" s="42">
        <v>4</v>
      </c>
      <c r="K498" s="42">
        <v>3</v>
      </c>
      <c r="L498" s="42">
        <v>3</v>
      </c>
      <c r="M498" s="42">
        <v>4</v>
      </c>
      <c r="N498" s="42">
        <v>3</v>
      </c>
      <c r="O498" s="42">
        <v>2</v>
      </c>
      <c r="P498" s="42">
        <v>4</v>
      </c>
      <c r="Q498" s="42">
        <v>3</v>
      </c>
      <c r="R498" s="42">
        <v>2</v>
      </c>
      <c r="S498" s="42">
        <v>3</v>
      </c>
      <c r="T498" s="67">
        <v>3</v>
      </c>
      <c r="U498" s="53">
        <f>IF(C498&lt;3,(60/COUNTIF(C477:C499,2)),0)</f>
        <v>0</v>
      </c>
      <c r="V498" s="54">
        <f>IF(D498&lt;3,(60/COUNTIF(D477:D499,2)),0)</f>
        <v>0</v>
      </c>
      <c r="W498" s="54">
        <f>IF(E498&lt;3,(60/COUNTIF(E477:E499,2)),0)</f>
        <v>0</v>
      </c>
      <c r="X498" s="54">
        <f>IF(F498&lt;4,(60/COUNTIF(F477:F499,3)),0)</f>
        <v>0</v>
      </c>
      <c r="Y498" s="54">
        <f t="shared" ref="Y498:AG498" si="438">IF(G498&lt;3,(60/COUNTIF(G477:G499,2)),0)</f>
        <v>0</v>
      </c>
      <c r="Z498" s="54">
        <f t="shared" si="438"/>
        <v>6</v>
      </c>
      <c r="AA498" s="54">
        <f t="shared" si="438"/>
        <v>0</v>
      </c>
      <c r="AB498" s="54">
        <f t="shared" si="438"/>
        <v>0</v>
      </c>
      <c r="AC498" s="54">
        <f t="shared" si="438"/>
        <v>0</v>
      </c>
      <c r="AD498" s="54">
        <f t="shared" si="438"/>
        <v>0</v>
      </c>
      <c r="AE498" s="54">
        <f t="shared" si="438"/>
        <v>0</v>
      </c>
      <c r="AF498" s="54">
        <f t="shared" si="438"/>
        <v>0</v>
      </c>
      <c r="AG498" s="54">
        <f t="shared" si="438"/>
        <v>6</v>
      </c>
      <c r="AH498" s="54">
        <f>IF(P498&lt;4,(60/COUNTIF(P477:P499,3)),0)</f>
        <v>0</v>
      </c>
      <c r="AI498" s="54">
        <f>IF(Q498&lt;3,(60/COUNTIF(Q477:Q499,2)),0)</f>
        <v>0</v>
      </c>
      <c r="AJ498" s="54">
        <f>IF(R498&lt;3,(60/COUNTIF(R477:R499,2)),0)</f>
        <v>15</v>
      </c>
      <c r="AK498" s="54">
        <f>IF(S498&lt;3,(60/COUNTIF(S477:S499,2)),0)</f>
        <v>0</v>
      </c>
      <c r="AL498" s="54">
        <f>IF(T498&lt;3,(60/COUNTIF(T477:T499,2)),0)</f>
        <v>0</v>
      </c>
      <c r="AM498" s="183">
        <f t="shared" si="393"/>
        <v>27</v>
      </c>
      <c r="AN498" s="55" t="str">
        <f t="shared" si="394"/>
        <v>Vegar L</v>
      </c>
    </row>
    <row r="499" spans="1:40">
      <c r="A499" s="17"/>
      <c r="B499" s="18" t="s">
        <v>90</v>
      </c>
      <c r="C499" s="22">
        <v>6</v>
      </c>
      <c r="D499" s="42">
        <v>4</v>
      </c>
      <c r="E499" s="42">
        <v>4</v>
      </c>
      <c r="F499" s="42">
        <v>6</v>
      </c>
      <c r="G499" s="42">
        <v>4</v>
      </c>
      <c r="H499" s="42">
        <v>3</v>
      </c>
      <c r="I499" s="42">
        <v>8</v>
      </c>
      <c r="J499" s="42">
        <v>4</v>
      </c>
      <c r="K499" s="42">
        <v>5</v>
      </c>
      <c r="L499" s="42">
        <v>4</v>
      </c>
      <c r="M499" s="42">
        <v>4</v>
      </c>
      <c r="N499" s="42">
        <v>3</v>
      </c>
      <c r="O499" s="42">
        <v>3</v>
      </c>
      <c r="P499" s="42">
        <v>6</v>
      </c>
      <c r="Q499" s="42">
        <v>6</v>
      </c>
      <c r="R499" s="42">
        <v>4</v>
      </c>
      <c r="S499" s="42">
        <v>4</v>
      </c>
      <c r="T499" s="67">
        <v>5</v>
      </c>
      <c r="U499" s="56">
        <f>IF(C499&lt;3,(60/COUNTIF(C477:C499,2)),0)</f>
        <v>0</v>
      </c>
      <c r="V499" s="57">
        <f>IF(D499&lt;3,(60/COUNTIF(D477:D499,2)),0)</f>
        <v>0</v>
      </c>
      <c r="W499" s="57">
        <f>IF(E499&lt;3,(60/COUNTIF(E477:E499,2)),0)</f>
        <v>0</v>
      </c>
      <c r="X499" s="57">
        <f>IF(F499&lt;4,(60/COUNTIF(F477:F499,3)),0)</f>
        <v>0</v>
      </c>
      <c r="Y499" s="57">
        <f t="shared" ref="Y499:AG499" si="439">IF(G499&lt;3,(60/COUNTIF(G477:G499,2)),0)</f>
        <v>0</v>
      </c>
      <c r="Z499" s="57">
        <f t="shared" si="439"/>
        <v>0</v>
      </c>
      <c r="AA499" s="57">
        <f t="shared" si="439"/>
        <v>0</v>
      </c>
      <c r="AB499" s="57">
        <f t="shared" si="439"/>
        <v>0</v>
      </c>
      <c r="AC499" s="57">
        <f t="shared" si="439"/>
        <v>0</v>
      </c>
      <c r="AD499" s="57">
        <f t="shared" si="439"/>
        <v>0</v>
      </c>
      <c r="AE499" s="57">
        <f t="shared" si="439"/>
        <v>0</v>
      </c>
      <c r="AF499" s="57">
        <f t="shared" si="439"/>
        <v>0</v>
      </c>
      <c r="AG499" s="57">
        <f t="shared" si="439"/>
        <v>0</v>
      </c>
      <c r="AH499" s="57">
        <f>IF(P499&lt;4,(60/COUNTIF(P477:P499,3)),0)</f>
        <v>0</v>
      </c>
      <c r="AI499" s="57">
        <f>IF(Q499&lt;3,(60/COUNTIF(Q477:Q499,2)),0)</f>
        <v>0</v>
      </c>
      <c r="AJ499" s="57">
        <f>IF(R499&lt;3,(60/COUNTIF(R477:R499,2)),0)</f>
        <v>0</v>
      </c>
      <c r="AK499" s="57">
        <f>IF(S499&lt;3,(60/COUNTIF(S477:S499,2)),0)</f>
        <v>0</v>
      </c>
      <c r="AL499" s="57">
        <f>IF(T499&lt;3,(60/COUNTIF(T477:T499,2)),0)</f>
        <v>0</v>
      </c>
      <c r="AM499" s="184">
        <f t="shared" si="393"/>
        <v>0</v>
      </c>
      <c r="AN499" s="58" t="str">
        <f t="shared" si="394"/>
        <v>Åsa Svendsson</v>
      </c>
    </row>
    <row r="500" spans="1:40">
      <c r="A500" s="39">
        <v>40086</v>
      </c>
      <c r="B500" s="15" t="s">
        <v>37</v>
      </c>
      <c r="C500" s="20">
        <v>4</v>
      </c>
      <c r="D500" s="41">
        <v>3</v>
      </c>
      <c r="E500" s="41">
        <v>3</v>
      </c>
      <c r="F500" s="41">
        <v>3</v>
      </c>
      <c r="G500" s="41">
        <v>3</v>
      </c>
      <c r="H500" s="41">
        <v>3</v>
      </c>
      <c r="I500" s="41">
        <v>4</v>
      </c>
      <c r="J500" s="41">
        <v>5</v>
      </c>
      <c r="K500" s="41">
        <v>2</v>
      </c>
      <c r="L500" s="41">
        <v>3</v>
      </c>
      <c r="M500" s="41">
        <v>2</v>
      </c>
      <c r="N500" s="41">
        <v>2</v>
      </c>
      <c r="O500" s="41">
        <v>5</v>
      </c>
      <c r="P500" s="41">
        <v>3</v>
      </c>
      <c r="Q500" s="41">
        <v>3</v>
      </c>
      <c r="R500" s="41">
        <v>3</v>
      </c>
      <c r="S500" s="41">
        <v>3</v>
      </c>
      <c r="T500" s="66">
        <v>2</v>
      </c>
      <c r="U500" s="50">
        <f>IF(C500&lt;3,(60/COUNTIF(C500:C525,2)),0)</f>
        <v>0</v>
      </c>
      <c r="V500" s="51">
        <f>IF(D500&lt;3,(60/COUNTIF(D500:D525,2)),0)</f>
        <v>0</v>
      </c>
      <c r="W500" s="51">
        <f>IF(E500&lt;3,(60/COUNTIF(E500:E525,2)),0)</f>
        <v>0</v>
      </c>
      <c r="X500" s="51">
        <f>IF(F500&lt;4,(60/COUNTIF(F500:F525,3)),0)</f>
        <v>20</v>
      </c>
      <c r="Y500" s="51">
        <f t="shared" ref="Y500:AG500" si="440">IF(G500&lt;3,(60/COUNTIF(G500:G525,2)),0)</f>
        <v>0</v>
      </c>
      <c r="Z500" s="51">
        <f t="shared" si="440"/>
        <v>0</v>
      </c>
      <c r="AA500" s="51">
        <f t="shared" si="440"/>
        <v>0</v>
      </c>
      <c r="AB500" s="51">
        <f t="shared" si="440"/>
        <v>0</v>
      </c>
      <c r="AC500" s="51">
        <f t="shared" si="440"/>
        <v>30</v>
      </c>
      <c r="AD500" s="51">
        <f t="shared" si="440"/>
        <v>0</v>
      </c>
      <c r="AE500" s="51">
        <f t="shared" si="440"/>
        <v>8.5714285714285712</v>
      </c>
      <c r="AF500" s="51">
        <f t="shared" si="440"/>
        <v>7.5</v>
      </c>
      <c r="AG500" s="51">
        <f t="shared" si="440"/>
        <v>0</v>
      </c>
      <c r="AH500" s="51">
        <f>IF(P500&lt;4,(60/COUNTIF(P500:P525,3)),0)</f>
        <v>8.5714285714285712</v>
      </c>
      <c r="AI500" s="51">
        <f>IF(Q500&lt;3,(60/COUNTIF(Q500:Q525,2)),0)</f>
        <v>0</v>
      </c>
      <c r="AJ500" s="51">
        <f>IF(R500&lt;3,(60/COUNTIF(R500:R525,2)),0)</f>
        <v>0</v>
      </c>
      <c r="AK500" s="51">
        <f>IF(S500&lt;3,(60/COUNTIF(S500:S525,2)),0)</f>
        <v>0</v>
      </c>
      <c r="AL500" s="51">
        <f>IF(T500&lt;3,(60/COUNTIF(T500:T525,2)),0)</f>
        <v>20</v>
      </c>
      <c r="AM500" s="182">
        <f t="shared" si="393"/>
        <v>94.642857142857139</v>
      </c>
      <c r="AN500" s="52" t="str">
        <f t="shared" si="394"/>
        <v>Anders A</v>
      </c>
    </row>
    <row r="501" spans="1:40">
      <c r="A501" s="17"/>
      <c r="B501" s="18" t="s">
        <v>11</v>
      </c>
      <c r="C501" s="22">
        <v>3</v>
      </c>
      <c r="D501" s="42">
        <v>2</v>
      </c>
      <c r="E501" s="42">
        <v>4</v>
      </c>
      <c r="F501" s="42">
        <v>4</v>
      </c>
      <c r="G501" s="42">
        <v>3</v>
      </c>
      <c r="H501" s="42">
        <v>2</v>
      </c>
      <c r="I501" s="42">
        <v>4</v>
      </c>
      <c r="J501" s="42">
        <v>2</v>
      </c>
      <c r="K501" s="42">
        <v>3</v>
      </c>
      <c r="L501" s="42">
        <v>3</v>
      </c>
      <c r="M501" s="42">
        <v>4</v>
      </c>
      <c r="N501" s="42">
        <v>2</v>
      </c>
      <c r="O501" s="42">
        <v>2</v>
      </c>
      <c r="P501" s="42">
        <v>3</v>
      </c>
      <c r="Q501" s="42">
        <v>2</v>
      </c>
      <c r="R501" s="42">
        <v>3</v>
      </c>
      <c r="S501" s="42">
        <v>2</v>
      </c>
      <c r="T501" s="67">
        <v>2</v>
      </c>
      <c r="U501" s="53">
        <f>IF(C501&lt;3,(60/COUNTIF(C500:C525,2)),0)</f>
        <v>0</v>
      </c>
      <c r="V501" s="54">
        <f>IF(D501&lt;3,(60/COUNTIF(D500:D525,2)),0)</f>
        <v>15</v>
      </c>
      <c r="W501" s="54">
        <f>IF(E501&lt;3,(60/COUNTIF(E500:E525,2)),0)</f>
        <v>0</v>
      </c>
      <c r="X501" s="54">
        <f>IF(F501&lt;4,(60/COUNTIF(F500:F525,3)),0)</f>
        <v>0</v>
      </c>
      <c r="Y501" s="54">
        <f t="shared" ref="Y501:AG501" si="441">IF(G501&lt;3,(60/COUNTIF(G500:G525,2)),0)</f>
        <v>0</v>
      </c>
      <c r="Z501" s="54">
        <f t="shared" si="441"/>
        <v>6.666666666666667</v>
      </c>
      <c r="AA501" s="54">
        <f t="shared" si="441"/>
        <v>0</v>
      </c>
      <c r="AB501" s="54">
        <f t="shared" si="441"/>
        <v>10</v>
      </c>
      <c r="AC501" s="54">
        <f t="shared" si="441"/>
        <v>0</v>
      </c>
      <c r="AD501" s="54">
        <f t="shared" si="441"/>
        <v>0</v>
      </c>
      <c r="AE501" s="54">
        <f t="shared" si="441"/>
        <v>0</v>
      </c>
      <c r="AF501" s="54">
        <f t="shared" si="441"/>
        <v>7.5</v>
      </c>
      <c r="AG501" s="54">
        <f t="shared" si="441"/>
        <v>6</v>
      </c>
      <c r="AH501" s="54">
        <f>IF(P501&lt;4,(60/COUNTIF(P500:P525,3)),0)</f>
        <v>8.5714285714285712</v>
      </c>
      <c r="AI501" s="54">
        <f>IF(Q501&lt;3,(60/COUNTIF(Q500:Q525,2)),0)</f>
        <v>20</v>
      </c>
      <c r="AJ501" s="54">
        <f>IF(R501&lt;3,(60/COUNTIF(R500:R525,2)),0)</f>
        <v>0</v>
      </c>
      <c r="AK501" s="54">
        <f>IF(S501&lt;3,(60/COUNTIF(S500:S525,2)),0)</f>
        <v>12</v>
      </c>
      <c r="AL501" s="54">
        <f>IF(T501&lt;3,(60/COUNTIF(T500:T525,2)),0)</f>
        <v>20</v>
      </c>
      <c r="AM501" s="183">
        <f t="shared" si="393"/>
        <v>105.73809523809524</v>
      </c>
      <c r="AN501" s="55" t="str">
        <f t="shared" si="394"/>
        <v>Anders D</v>
      </c>
    </row>
    <row r="502" spans="1:40">
      <c r="A502" s="17"/>
      <c r="B502" s="18" t="s">
        <v>52</v>
      </c>
      <c r="C502" s="22">
        <v>4</v>
      </c>
      <c r="D502" s="42">
        <v>3</v>
      </c>
      <c r="E502" s="42">
        <v>4</v>
      </c>
      <c r="F502" s="42">
        <v>4</v>
      </c>
      <c r="G502" s="42">
        <v>3</v>
      </c>
      <c r="H502" s="42">
        <v>3</v>
      </c>
      <c r="I502" s="42">
        <v>3</v>
      </c>
      <c r="J502" s="42">
        <v>3</v>
      </c>
      <c r="K502" s="42">
        <v>3</v>
      </c>
      <c r="L502" s="42">
        <v>3</v>
      </c>
      <c r="M502" s="42">
        <v>2</v>
      </c>
      <c r="N502" s="42">
        <v>2</v>
      </c>
      <c r="O502" s="42">
        <v>3</v>
      </c>
      <c r="P502" s="42">
        <v>4</v>
      </c>
      <c r="Q502" s="42">
        <v>3</v>
      </c>
      <c r="R502" s="42">
        <v>3</v>
      </c>
      <c r="S502" s="42">
        <v>3</v>
      </c>
      <c r="T502" s="67">
        <v>3</v>
      </c>
      <c r="U502" s="53">
        <f>IF(C502&lt;3,(60/COUNTIF(C500:C525,2)),0)</f>
        <v>0</v>
      </c>
      <c r="V502" s="54">
        <f>IF(D502&lt;3,(60/COUNTIF(D500:D525,2)),0)</f>
        <v>0</v>
      </c>
      <c r="W502" s="54">
        <f>IF(E502&lt;3,(60/COUNTIF(E500:E525,2)),0)</f>
        <v>0</v>
      </c>
      <c r="X502" s="54">
        <f>IF(F502&lt;4,(60/COUNTIF(F500:F525,3)),0)</f>
        <v>0</v>
      </c>
      <c r="Y502" s="54">
        <f t="shared" ref="Y502:AG502" si="442">IF(G502&lt;3,(60/COUNTIF(G500:G525,2)),0)</f>
        <v>0</v>
      </c>
      <c r="Z502" s="54">
        <f t="shared" si="442"/>
        <v>0</v>
      </c>
      <c r="AA502" s="54">
        <f t="shared" si="442"/>
        <v>0</v>
      </c>
      <c r="AB502" s="54">
        <f t="shared" si="442"/>
        <v>0</v>
      </c>
      <c r="AC502" s="54">
        <f t="shared" si="442"/>
        <v>0</v>
      </c>
      <c r="AD502" s="54">
        <f t="shared" si="442"/>
        <v>0</v>
      </c>
      <c r="AE502" s="54">
        <f t="shared" si="442"/>
        <v>8.5714285714285712</v>
      </c>
      <c r="AF502" s="54">
        <f t="shared" si="442"/>
        <v>7.5</v>
      </c>
      <c r="AG502" s="54">
        <f t="shared" si="442"/>
        <v>0</v>
      </c>
      <c r="AH502" s="54">
        <f>IF(P502&lt;4,(60/COUNTIF(P500:P525,3)),0)</f>
        <v>0</v>
      </c>
      <c r="AI502" s="54">
        <f>IF(Q502&lt;3,(60/COUNTIF(Q500:Q525,2)),0)</f>
        <v>0</v>
      </c>
      <c r="AJ502" s="54">
        <f>IF(R502&lt;3,(60/COUNTIF(R500:R525,2)),0)</f>
        <v>0</v>
      </c>
      <c r="AK502" s="54">
        <f>IF(S502&lt;3,(60/COUNTIF(S500:S525,2)),0)</f>
        <v>0</v>
      </c>
      <c r="AL502" s="54">
        <f>IF(T502&lt;3,(60/COUNTIF(T500:T525,2)),0)</f>
        <v>0</v>
      </c>
      <c r="AM502" s="183">
        <f t="shared" si="393"/>
        <v>16.071428571428569</v>
      </c>
      <c r="AN502" s="55" t="str">
        <f t="shared" si="394"/>
        <v>Anders Derkum</v>
      </c>
    </row>
    <row r="503" spans="1:40">
      <c r="A503" s="17"/>
      <c r="B503" s="18" t="s">
        <v>72</v>
      </c>
      <c r="C503" s="22">
        <v>3</v>
      </c>
      <c r="D503" s="42">
        <v>3</v>
      </c>
      <c r="E503" s="42">
        <v>4</v>
      </c>
      <c r="F503" s="42">
        <v>5</v>
      </c>
      <c r="G503" s="42">
        <v>3</v>
      </c>
      <c r="H503" s="42">
        <v>3</v>
      </c>
      <c r="I503" s="42">
        <v>4</v>
      </c>
      <c r="J503" s="42">
        <v>3</v>
      </c>
      <c r="K503" s="42">
        <v>3</v>
      </c>
      <c r="L503" s="42">
        <v>3</v>
      </c>
      <c r="M503" s="42">
        <v>3</v>
      </c>
      <c r="N503" s="42">
        <v>3</v>
      </c>
      <c r="O503" s="42">
        <v>3</v>
      </c>
      <c r="P503" s="42">
        <v>4</v>
      </c>
      <c r="Q503" s="42">
        <v>3</v>
      </c>
      <c r="R503" s="42">
        <v>3</v>
      </c>
      <c r="S503" s="42">
        <v>3</v>
      </c>
      <c r="T503" s="67">
        <v>3</v>
      </c>
      <c r="U503" s="53">
        <f>IF(C503&lt;3,(60/COUNTIF(C500:C525,2)),0)</f>
        <v>0</v>
      </c>
      <c r="V503" s="54">
        <f>IF(D503&lt;3,(60/COUNTIF(D500:D525,2)),0)</f>
        <v>0</v>
      </c>
      <c r="W503" s="54">
        <f>IF(E503&lt;3,(60/COUNTIF(E500:E525,2)),0)</f>
        <v>0</v>
      </c>
      <c r="X503" s="54">
        <f>IF(F503&lt;4,(60/COUNTIF(F500:F525,3)),0)</f>
        <v>0</v>
      </c>
      <c r="Y503" s="54">
        <f t="shared" ref="Y503:AG503" si="443">IF(G503&lt;3,(60/COUNTIF(G500:G525,2)),0)</f>
        <v>0</v>
      </c>
      <c r="Z503" s="54">
        <f t="shared" si="443"/>
        <v>0</v>
      </c>
      <c r="AA503" s="54">
        <f t="shared" si="443"/>
        <v>0</v>
      </c>
      <c r="AB503" s="54">
        <f t="shared" si="443"/>
        <v>0</v>
      </c>
      <c r="AC503" s="54">
        <f t="shared" si="443"/>
        <v>0</v>
      </c>
      <c r="AD503" s="54">
        <f t="shared" si="443"/>
        <v>0</v>
      </c>
      <c r="AE503" s="54">
        <f t="shared" si="443"/>
        <v>0</v>
      </c>
      <c r="AF503" s="54">
        <f t="shared" si="443"/>
        <v>0</v>
      </c>
      <c r="AG503" s="54">
        <f t="shared" si="443"/>
        <v>0</v>
      </c>
      <c r="AH503" s="54">
        <f>IF(P503&lt;4,(60/COUNTIF(P500:P525,3)),0)</f>
        <v>0</v>
      </c>
      <c r="AI503" s="54">
        <f>IF(Q503&lt;3,(60/COUNTIF(Q500:Q525,2)),0)</f>
        <v>0</v>
      </c>
      <c r="AJ503" s="54">
        <f>IF(R503&lt;3,(60/COUNTIF(R500:R525,2)),0)</f>
        <v>0</v>
      </c>
      <c r="AK503" s="54">
        <f>IF(S503&lt;3,(60/COUNTIF(S500:S525,2)),0)</f>
        <v>0</v>
      </c>
      <c r="AL503" s="54">
        <f>IF(T503&lt;3,(60/COUNTIF(T500:T525,2)),0)</f>
        <v>0</v>
      </c>
      <c r="AM503" s="183">
        <f t="shared" si="393"/>
        <v>0</v>
      </c>
      <c r="AN503" s="55" t="str">
        <f t="shared" si="394"/>
        <v>Anders L</v>
      </c>
    </row>
    <row r="504" spans="1:40">
      <c r="A504" s="17"/>
      <c r="B504" s="18" t="s">
        <v>164</v>
      </c>
      <c r="C504" s="22">
        <v>9</v>
      </c>
      <c r="D504" s="42">
        <v>5</v>
      </c>
      <c r="E504" s="42">
        <v>7</v>
      </c>
      <c r="F504" s="42">
        <v>8</v>
      </c>
      <c r="G504" s="42">
        <v>5</v>
      </c>
      <c r="H504" s="42">
        <v>6</v>
      </c>
      <c r="I504" s="42">
        <v>6</v>
      </c>
      <c r="J504" s="42">
        <v>8</v>
      </c>
      <c r="K504" s="42">
        <v>6</v>
      </c>
      <c r="L504" s="42">
        <v>7</v>
      </c>
      <c r="M504" s="42">
        <v>6</v>
      </c>
      <c r="N504" s="42">
        <v>5</v>
      </c>
      <c r="O504" s="42">
        <v>5</v>
      </c>
      <c r="P504" s="42">
        <v>4</v>
      </c>
      <c r="Q504" s="42">
        <v>9</v>
      </c>
      <c r="R504" s="42">
        <v>6</v>
      </c>
      <c r="S504" s="42">
        <v>6</v>
      </c>
      <c r="T504" s="67">
        <v>7</v>
      </c>
      <c r="U504" s="53">
        <f>IF(C504&lt;3,(60/COUNTIF(C500:C525,2)),0)</f>
        <v>0</v>
      </c>
      <c r="V504" s="54">
        <f>IF(D504&lt;3,(60/COUNTIF(D500:D525,2)),0)</f>
        <v>0</v>
      </c>
      <c r="W504" s="54">
        <f>IF(E504&lt;3,(60/COUNTIF(E500:E525,2)),0)</f>
        <v>0</v>
      </c>
      <c r="X504" s="54">
        <f>IF(F504&lt;4,(60/COUNTIF(F500:F525,3)),0)</f>
        <v>0</v>
      </c>
      <c r="Y504" s="54">
        <f t="shared" ref="Y504:AG504" si="444">IF(G504&lt;3,(60/COUNTIF(G500:G525,2)),0)</f>
        <v>0</v>
      </c>
      <c r="Z504" s="54">
        <f t="shared" si="444"/>
        <v>0</v>
      </c>
      <c r="AA504" s="54">
        <f t="shared" si="444"/>
        <v>0</v>
      </c>
      <c r="AB504" s="54">
        <f t="shared" si="444"/>
        <v>0</v>
      </c>
      <c r="AC504" s="54">
        <f t="shared" si="444"/>
        <v>0</v>
      </c>
      <c r="AD504" s="54">
        <f t="shared" si="444"/>
        <v>0</v>
      </c>
      <c r="AE504" s="54">
        <f t="shared" si="444"/>
        <v>0</v>
      </c>
      <c r="AF504" s="54">
        <f t="shared" si="444"/>
        <v>0</v>
      </c>
      <c r="AG504" s="54">
        <f t="shared" si="444"/>
        <v>0</v>
      </c>
      <c r="AH504" s="54">
        <f>IF(P504&lt;4,(60/COUNTIF(P500:P525,3)),0)</f>
        <v>0</v>
      </c>
      <c r="AI504" s="54">
        <f>IF(Q504&lt;3,(60/COUNTIF(Q500:Q525,2)),0)</f>
        <v>0</v>
      </c>
      <c r="AJ504" s="54">
        <f>IF(R504&lt;3,(60/COUNTIF(R500:R525,2)),0)</f>
        <v>0</v>
      </c>
      <c r="AK504" s="54">
        <f>IF(S504&lt;3,(60/COUNTIF(S500:S525,2)),0)</f>
        <v>0</v>
      </c>
      <c r="AL504" s="54">
        <f>IF(T504&lt;3,(60/COUNTIF(T500:T525,2)),0)</f>
        <v>0</v>
      </c>
      <c r="AM504" s="183">
        <f t="shared" si="393"/>
        <v>0</v>
      </c>
      <c r="AN504" s="55" t="str">
        <f t="shared" si="394"/>
        <v>Anne Liv</v>
      </c>
    </row>
    <row r="505" spans="1:40">
      <c r="A505" s="17"/>
      <c r="B505" s="18" t="s">
        <v>36</v>
      </c>
      <c r="C505" s="22">
        <v>6</v>
      </c>
      <c r="D505" s="42">
        <v>3</v>
      </c>
      <c r="E505" s="42">
        <v>4</v>
      </c>
      <c r="F505" s="42">
        <v>5</v>
      </c>
      <c r="G505" s="42">
        <v>3</v>
      </c>
      <c r="H505" s="42">
        <v>3</v>
      </c>
      <c r="I505" s="42">
        <v>6</v>
      </c>
      <c r="J505" s="42">
        <v>2</v>
      </c>
      <c r="K505" s="42">
        <v>3</v>
      </c>
      <c r="L505" s="42">
        <v>2</v>
      </c>
      <c r="M505" s="42">
        <v>3</v>
      </c>
      <c r="N505" s="42">
        <v>2</v>
      </c>
      <c r="O505" s="42">
        <v>5</v>
      </c>
      <c r="P505" s="42">
        <v>3</v>
      </c>
      <c r="Q505" s="42">
        <v>2</v>
      </c>
      <c r="R505" s="42">
        <v>3</v>
      </c>
      <c r="S505" s="42">
        <v>2</v>
      </c>
      <c r="T505" s="67">
        <v>4</v>
      </c>
      <c r="U505" s="53">
        <f>IF(C505&lt;3,(60/COUNTIF(C500:C525,2)),0)</f>
        <v>0</v>
      </c>
      <c r="V505" s="54">
        <f>IF(D505&lt;3,(60/COUNTIF(D500:D525,2)),0)</f>
        <v>0</v>
      </c>
      <c r="W505" s="54">
        <f>IF(E505&lt;3,(60/COUNTIF(E500:E525,2)),0)</f>
        <v>0</v>
      </c>
      <c r="X505" s="54">
        <f>IF(F505&lt;4,(60/COUNTIF(F500:F525,3)),0)</f>
        <v>0</v>
      </c>
      <c r="Y505" s="54">
        <f t="shared" ref="Y505:AG505" si="445">IF(G505&lt;3,(60/COUNTIF(G500:G525,2)),0)</f>
        <v>0</v>
      </c>
      <c r="Z505" s="54">
        <f t="shared" si="445"/>
        <v>0</v>
      </c>
      <c r="AA505" s="54">
        <f t="shared" si="445"/>
        <v>0</v>
      </c>
      <c r="AB505" s="54">
        <f t="shared" si="445"/>
        <v>10</v>
      </c>
      <c r="AC505" s="54">
        <f t="shared" si="445"/>
        <v>0</v>
      </c>
      <c r="AD505" s="54">
        <f t="shared" si="445"/>
        <v>15</v>
      </c>
      <c r="AE505" s="54">
        <f t="shared" si="445"/>
        <v>0</v>
      </c>
      <c r="AF505" s="54">
        <f t="shared" si="445"/>
        <v>7.5</v>
      </c>
      <c r="AG505" s="54">
        <f t="shared" si="445"/>
        <v>0</v>
      </c>
      <c r="AH505" s="54">
        <f>IF(P505&lt;4,(60/COUNTIF(P500:P525,3)),0)</f>
        <v>8.5714285714285712</v>
      </c>
      <c r="AI505" s="54">
        <f>IF(Q505&lt;3,(60/COUNTIF(Q500:Q525,2)),0)</f>
        <v>20</v>
      </c>
      <c r="AJ505" s="54">
        <f>IF(R505&lt;3,(60/COUNTIF(R500:R525,2)),0)</f>
        <v>0</v>
      </c>
      <c r="AK505" s="54">
        <f>IF(S505&lt;3,(60/COUNTIF(S500:S525,2)),0)</f>
        <v>12</v>
      </c>
      <c r="AL505" s="54">
        <f>IF(T505&lt;3,(60/COUNTIF(T500:T525,2)),0)</f>
        <v>0</v>
      </c>
      <c r="AM505" s="183">
        <f t="shared" si="393"/>
        <v>73.071428571428569</v>
      </c>
      <c r="AN505" s="55" t="str">
        <f t="shared" si="394"/>
        <v>Cedric Stevens</v>
      </c>
    </row>
    <row r="506" spans="1:40">
      <c r="A506" s="17"/>
      <c r="B506" s="18" t="s">
        <v>67</v>
      </c>
      <c r="C506" s="22">
        <v>4</v>
      </c>
      <c r="D506" s="42">
        <v>3</v>
      </c>
      <c r="E506" s="42">
        <v>5</v>
      </c>
      <c r="F506" s="42">
        <v>6</v>
      </c>
      <c r="G506" s="42">
        <v>4</v>
      </c>
      <c r="H506" s="42">
        <v>2</v>
      </c>
      <c r="I506" s="42">
        <v>4</v>
      </c>
      <c r="J506" s="42">
        <v>3</v>
      </c>
      <c r="K506" s="42">
        <v>3</v>
      </c>
      <c r="L506" s="42">
        <v>4</v>
      </c>
      <c r="M506" s="42">
        <v>2</v>
      </c>
      <c r="N506" s="42">
        <v>3</v>
      </c>
      <c r="O506" s="42">
        <v>3</v>
      </c>
      <c r="P506" s="42">
        <v>5</v>
      </c>
      <c r="Q506" s="42">
        <v>3</v>
      </c>
      <c r="R506" s="42">
        <v>6</v>
      </c>
      <c r="S506" s="42">
        <v>4</v>
      </c>
      <c r="T506" s="67">
        <v>4</v>
      </c>
      <c r="U506" s="53">
        <f>IF(C506&lt;3,(60/COUNTIF(C500:C525,2)),0)</f>
        <v>0</v>
      </c>
      <c r="V506" s="54">
        <f>IF(D506&lt;3,(60/COUNTIF(D500:D525,2)),0)</f>
        <v>0</v>
      </c>
      <c r="W506" s="54">
        <f>IF(E506&lt;3,(60/COUNTIF(E500:E525,2)),0)</f>
        <v>0</v>
      </c>
      <c r="X506" s="54">
        <f>IF(F506&lt;4,(60/COUNTIF(F500:F525,3)),0)</f>
        <v>0</v>
      </c>
      <c r="Y506" s="54">
        <f t="shared" ref="Y506:AG506" si="446">IF(G506&lt;3,(60/COUNTIF(G500:G525,2)),0)</f>
        <v>0</v>
      </c>
      <c r="Z506" s="54">
        <f t="shared" si="446"/>
        <v>6.666666666666667</v>
      </c>
      <c r="AA506" s="54">
        <f t="shared" si="446"/>
        <v>0</v>
      </c>
      <c r="AB506" s="54">
        <f t="shared" si="446"/>
        <v>0</v>
      </c>
      <c r="AC506" s="54">
        <f t="shared" si="446"/>
        <v>0</v>
      </c>
      <c r="AD506" s="54">
        <f t="shared" si="446"/>
        <v>0</v>
      </c>
      <c r="AE506" s="54">
        <f t="shared" si="446"/>
        <v>8.5714285714285712</v>
      </c>
      <c r="AF506" s="54">
        <f t="shared" si="446"/>
        <v>0</v>
      </c>
      <c r="AG506" s="54">
        <f t="shared" si="446"/>
        <v>0</v>
      </c>
      <c r="AH506" s="54">
        <f>IF(P506&lt;4,(60/COUNTIF(P500:P525,3)),0)</f>
        <v>0</v>
      </c>
      <c r="AI506" s="54">
        <f>IF(Q506&lt;3,(60/COUNTIF(Q500:Q525,2)),0)</f>
        <v>0</v>
      </c>
      <c r="AJ506" s="54">
        <f>IF(R506&lt;3,(60/COUNTIF(R500:R525,2)),0)</f>
        <v>0</v>
      </c>
      <c r="AK506" s="54">
        <f>IF(S506&lt;3,(60/COUNTIF(S500:S525,2)),0)</f>
        <v>0</v>
      </c>
      <c r="AL506" s="54">
        <f>IF(T506&lt;3,(60/COUNTIF(T500:T525,2)),0)</f>
        <v>0</v>
      </c>
      <c r="AM506" s="183">
        <f t="shared" si="393"/>
        <v>15.238095238095237</v>
      </c>
      <c r="AN506" s="55" t="str">
        <f t="shared" si="394"/>
        <v>Christian F</v>
      </c>
    </row>
    <row r="507" spans="1:40">
      <c r="A507" s="17"/>
      <c r="B507" s="18" t="s">
        <v>7</v>
      </c>
      <c r="C507" s="22">
        <v>4</v>
      </c>
      <c r="D507" s="42">
        <v>3</v>
      </c>
      <c r="E507" s="42">
        <v>3</v>
      </c>
      <c r="F507" s="42">
        <v>3</v>
      </c>
      <c r="G507" s="42">
        <v>3</v>
      </c>
      <c r="H507" s="42">
        <v>3</v>
      </c>
      <c r="I507" s="42">
        <v>3</v>
      </c>
      <c r="J507" s="42">
        <v>3</v>
      </c>
      <c r="K507" s="42">
        <v>3</v>
      </c>
      <c r="L507" s="42">
        <v>2</v>
      </c>
      <c r="M507" s="42">
        <v>3</v>
      </c>
      <c r="N507" s="42">
        <v>2</v>
      </c>
      <c r="O507" s="42">
        <v>2</v>
      </c>
      <c r="P507" s="42">
        <v>4</v>
      </c>
      <c r="Q507" s="42">
        <v>3</v>
      </c>
      <c r="R507" s="42">
        <v>2</v>
      </c>
      <c r="S507" s="42">
        <v>3</v>
      </c>
      <c r="T507" s="67">
        <v>3</v>
      </c>
      <c r="U507" s="53">
        <f>IF(C507&lt;3,(60/COUNTIF(C500:C525,2)),0)</f>
        <v>0</v>
      </c>
      <c r="V507" s="54">
        <f>IF(D507&lt;3,(60/COUNTIF(D500:D525,2)),0)</f>
        <v>0</v>
      </c>
      <c r="W507" s="54">
        <f>IF(E507&lt;3,(60/COUNTIF(E500:E525,2)),0)</f>
        <v>0</v>
      </c>
      <c r="X507" s="54">
        <f>IF(F507&lt;4,(60/COUNTIF(F500:F525,3)),0)</f>
        <v>20</v>
      </c>
      <c r="Y507" s="54">
        <f t="shared" ref="Y507:AG507" si="447">IF(G507&lt;3,(60/COUNTIF(G500:G525,2)),0)</f>
        <v>0</v>
      </c>
      <c r="Z507" s="54">
        <f t="shared" si="447"/>
        <v>0</v>
      </c>
      <c r="AA507" s="54">
        <f t="shared" si="447"/>
        <v>0</v>
      </c>
      <c r="AB507" s="54">
        <f t="shared" si="447"/>
        <v>0</v>
      </c>
      <c r="AC507" s="54">
        <f t="shared" si="447"/>
        <v>0</v>
      </c>
      <c r="AD507" s="54">
        <f t="shared" si="447"/>
        <v>15</v>
      </c>
      <c r="AE507" s="54">
        <f t="shared" si="447"/>
        <v>0</v>
      </c>
      <c r="AF507" s="54">
        <f t="shared" si="447"/>
        <v>7.5</v>
      </c>
      <c r="AG507" s="54">
        <f t="shared" si="447"/>
        <v>6</v>
      </c>
      <c r="AH507" s="54">
        <f>IF(P507&lt;4,(60/COUNTIF(P500:P525,3)),0)</f>
        <v>0</v>
      </c>
      <c r="AI507" s="54">
        <f>IF(Q507&lt;3,(60/COUNTIF(Q500:Q525,2)),0)</f>
        <v>0</v>
      </c>
      <c r="AJ507" s="54">
        <f>IF(R507&lt;3,(60/COUNTIF(R500:R525,2)),0)</f>
        <v>20</v>
      </c>
      <c r="AK507" s="54">
        <f>IF(S507&lt;3,(60/COUNTIF(S500:S525,2)),0)</f>
        <v>0</v>
      </c>
      <c r="AL507" s="54">
        <f>IF(T507&lt;3,(60/COUNTIF(T500:T525,2)),0)</f>
        <v>0</v>
      </c>
      <c r="AM507" s="183">
        <f t="shared" si="393"/>
        <v>68.5</v>
      </c>
      <c r="AN507" s="55" t="str">
        <f t="shared" si="394"/>
        <v>Eirik A</v>
      </c>
    </row>
    <row r="508" spans="1:40">
      <c r="A508" s="17"/>
      <c r="B508" s="18" t="s">
        <v>159</v>
      </c>
      <c r="C508" s="22">
        <v>5</v>
      </c>
      <c r="D508" s="42">
        <v>5</v>
      </c>
      <c r="E508" s="42">
        <v>4</v>
      </c>
      <c r="F508" s="42">
        <v>7</v>
      </c>
      <c r="G508" s="42">
        <v>3</v>
      </c>
      <c r="H508" s="42">
        <v>3</v>
      </c>
      <c r="I508" s="42">
        <v>4</v>
      </c>
      <c r="J508" s="42">
        <v>3</v>
      </c>
      <c r="K508" s="42">
        <v>3</v>
      </c>
      <c r="L508" s="42">
        <v>4</v>
      </c>
      <c r="M508" s="42">
        <v>3</v>
      </c>
      <c r="N508" s="42">
        <v>4</v>
      </c>
      <c r="O508" s="42">
        <v>3</v>
      </c>
      <c r="P508" s="42">
        <v>5</v>
      </c>
      <c r="Q508" s="42">
        <v>4</v>
      </c>
      <c r="R508" s="42">
        <v>3</v>
      </c>
      <c r="S508" s="42">
        <v>4</v>
      </c>
      <c r="T508" s="67">
        <v>3</v>
      </c>
      <c r="U508" s="53">
        <f>IF(C508&lt;3,(60/COUNTIF(C500:C525,2)),0)</f>
        <v>0</v>
      </c>
      <c r="V508" s="54">
        <f>IF(D508&lt;3,(60/COUNTIF(D500:D525,2)),0)</f>
        <v>0</v>
      </c>
      <c r="W508" s="54">
        <f>IF(E508&lt;3,(60/COUNTIF(E500:E525,2)),0)</f>
        <v>0</v>
      </c>
      <c r="X508" s="54">
        <f>IF(F508&lt;4,(60/COUNTIF(F500:F525,3)),0)</f>
        <v>0</v>
      </c>
      <c r="Y508" s="54">
        <f t="shared" ref="Y508:AG508" si="448">IF(G508&lt;3,(60/COUNTIF(G500:G525,2)),0)</f>
        <v>0</v>
      </c>
      <c r="Z508" s="54">
        <f t="shared" si="448"/>
        <v>0</v>
      </c>
      <c r="AA508" s="54">
        <f t="shared" si="448"/>
        <v>0</v>
      </c>
      <c r="AB508" s="54">
        <f t="shared" si="448"/>
        <v>0</v>
      </c>
      <c r="AC508" s="54">
        <f t="shared" si="448"/>
        <v>0</v>
      </c>
      <c r="AD508" s="54">
        <f t="shared" si="448"/>
        <v>0</v>
      </c>
      <c r="AE508" s="54">
        <f t="shared" si="448"/>
        <v>0</v>
      </c>
      <c r="AF508" s="54">
        <f t="shared" si="448"/>
        <v>0</v>
      </c>
      <c r="AG508" s="54">
        <f t="shared" si="448"/>
        <v>0</v>
      </c>
      <c r="AH508" s="54">
        <f>IF(P508&lt;4,(60/COUNTIF(P500:P525,3)),0)</f>
        <v>0</v>
      </c>
      <c r="AI508" s="54">
        <f>IF(Q508&lt;3,(60/COUNTIF(Q500:Q525,2)),0)</f>
        <v>0</v>
      </c>
      <c r="AJ508" s="54">
        <f>IF(R508&lt;3,(60/COUNTIF(R500:R525,2)),0)</f>
        <v>0</v>
      </c>
      <c r="AK508" s="54">
        <f>IF(S508&lt;3,(60/COUNTIF(S500:S525,2)),0)</f>
        <v>0</v>
      </c>
      <c r="AL508" s="54">
        <f>IF(T508&lt;3,(60/COUNTIF(T500:T525,2)),0)</f>
        <v>0</v>
      </c>
      <c r="AM508" s="183">
        <f t="shared" si="393"/>
        <v>0</v>
      </c>
      <c r="AN508" s="55" t="str">
        <f t="shared" si="394"/>
        <v>Espen</v>
      </c>
    </row>
    <row r="509" spans="1:40">
      <c r="A509" s="17"/>
      <c r="B509" s="18" t="s">
        <v>53</v>
      </c>
      <c r="C509" s="22">
        <v>5</v>
      </c>
      <c r="D509" s="42">
        <v>3</v>
      </c>
      <c r="E509" s="42">
        <v>3</v>
      </c>
      <c r="F509" s="42">
        <v>4</v>
      </c>
      <c r="G509" s="42">
        <v>3</v>
      </c>
      <c r="H509" s="42">
        <v>2</v>
      </c>
      <c r="I509" s="42">
        <v>4</v>
      </c>
      <c r="J509" s="42">
        <v>5</v>
      </c>
      <c r="K509" s="42">
        <v>4</v>
      </c>
      <c r="L509" s="42">
        <v>3</v>
      </c>
      <c r="M509" s="42">
        <v>4</v>
      </c>
      <c r="N509" s="42">
        <v>3</v>
      </c>
      <c r="O509" s="42">
        <v>2</v>
      </c>
      <c r="P509" s="42">
        <v>5</v>
      </c>
      <c r="Q509" s="42">
        <v>3</v>
      </c>
      <c r="R509" s="42">
        <v>3</v>
      </c>
      <c r="S509" s="42">
        <v>3</v>
      </c>
      <c r="T509" s="67">
        <v>4</v>
      </c>
      <c r="U509" s="53">
        <f>IF(C509&lt;3,(60/COUNTIF(C500:C525,2)),0)</f>
        <v>0</v>
      </c>
      <c r="V509" s="54">
        <f>IF(D509&lt;3,(60/COUNTIF(D500:D525,2)),0)</f>
        <v>0</v>
      </c>
      <c r="W509" s="54">
        <f>IF(E509&lt;3,(60/COUNTIF(E500:E525,2)),0)</f>
        <v>0</v>
      </c>
      <c r="X509" s="54">
        <f>IF(F509&lt;4,(60/COUNTIF(F500:F525,3)),0)</f>
        <v>0</v>
      </c>
      <c r="Y509" s="54">
        <f t="shared" ref="Y509:AG509" si="449">IF(G509&lt;3,(60/COUNTIF(G500:G525,2)),0)</f>
        <v>0</v>
      </c>
      <c r="Z509" s="54">
        <f t="shared" si="449"/>
        <v>6.666666666666667</v>
      </c>
      <c r="AA509" s="54">
        <f t="shared" si="449"/>
        <v>0</v>
      </c>
      <c r="AB509" s="54">
        <f t="shared" si="449"/>
        <v>0</v>
      </c>
      <c r="AC509" s="54">
        <f t="shared" si="449"/>
        <v>0</v>
      </c>
      <c r="AD509" s="54">
        <f t="shared" si="449"/>
        <v>0</v>
      </c>
      <c r="AE509" s="54">
        <f t="shared" si="449"/>
        <v>0</v>
      </c>
      <c r="AF509" s="54">
        <f t="shared" si="449"/>
        <v>0</v>
      </c>
      <c r="AG509" s="54">
        <f t="shared" si="449"/>
        <v>6</v>
      </c>
      <c r="AH509" s="54">
        <f>IF(P509&lt;4,(60/COUNTIF(P500:P525,3)),0)</f>
        <v>0</v>
      </c>
      <c r="AI509" s="54">
        <f>IF(Q509&lt;3,(60/COUNTIF(Q500:Q525,2)),0)</f>
        <v>0</v>
      </c>
      <c r="AJ509" s="54">
        <f>IF(R509&lt;3,(60/COUNTIF(R500:R525,2)),0)</f>
        <v>0</v>
      </c>
      <c r="AK509" s="54">
        <f>IF(S509&lt;3,(60/COUNTIF(S500:S525,2)),0)</f>
        <v>0</v>
      </c>
      <c r="AL509" s="54">
        <f>IF(T509&lt;3,(60/COUNTIF(T500:T525,2)),0)</f>
        <v>0</v>
      </c>
      <c r="AM509" s="183">
        <f t="shared" si="393"/>
        <v>12.666666666666668</v>
      </c>
      <c r="AN509" s="55" t="str">
        <f t="shared" si="394"/>
        <v>Johnny G</v>
      </c>
    </row>
    <row r="510" spans="1:40">
      <c r="A510" s="17"/>
      <c r="B510" s="18" t="s">
        <v>161</v>
      </c>
      <c r="C510" s="22">
        <v>5</v>
      </c>
      <c r="D510" s="42">
        <v>4</v>
      </c>
      <c r="E510" s="42">
        <v>6</v>
      </c>
      <c r="F510" s="42">
        <v>6</v>
      </c>
      <c r="G510" s="42">
        <v>4</v>
      </c>
      <c r="H510" s="42">
        <v>3</v>
      </c>
      <c r="I510" s="42">
        <v>7</v>
      </c>
      <c r="J510" s="42">
        <v>5</v>
      </c>
      <c r="K510" s="42">
        <v>5</v>
      </c>
      <c r="L510" s="42">
        <v>4</v>
      </c>
      <c r="M510" s="42">
        <v>4</v>
      </c>
      <c r="N510" s="42">
        <v>4</v>
      </c>
      <c r="O510" s="42">
        <v>4</v>
      </c>
      <c r="P510" s="42">
        <v>4</v>
      </c>
      <c r="Q510" s="42">
        <v>4</v>
      </c>
      <c r="R510" s="42">
        <v>4</v>
      </c>
      <c r="S510" s="42">
        <v>4</v>
      </c>
      <c r="T510" s="67">
        <v>5</v>
      </c>
      <c r="U510" s="53">
        <f>IF(C510&lt;3,(60/COUNTIF(C500:C525,2)),0)</f>
        <v>0</v>
      </c>
      <c r="V510" s="54">
        <f>IF(D510&lt;3,(60/COUNTIF(D500:D525,2)),0)</f>
        <v>0</v>
      </c>
      <c r="W510" s="54">
        <f>IF(E510&lt;3,(60/COUNTIF(E500:E525,2)),0)</f>
        <v>0</v>
      </c>
      <c r="X510" s="54">
        <f>IF(F510&lt;4,(60/COUNTIF(F500:F525,3)),0)</f>
        <v>0</v>
      </c>
      <c r="Y510" s="54">
        <f t="shared" ref="Y510:AG510" si="450">IF(G510&lt;3,(60/COUNTIF(G500:G525,2)),0)</f>
        <v>0</v>
      </c>
      <c r="Z510" s="54">
        <f t="shared" si="450"/>
        <v>0</v>
      </c>
      <c r="AA510" s="54">
        <f t="shared" si="450"/>
        <v>0</v>
      </c>
      <c r="AB510" s="54">
        <f t="shared" si="450"/>
        <v>0</v>
      </c>
      <c r="AC510" s="54">
        <f t="shared" si="450"/>
        <v>0</v>
      </c>
      <c r="AD510" s="54">
        <f t="shared" si="450"/>
        <v>0</v>
      </c>
      <c r="AE510" s="54">
        <f t="shared" si="450"/>
        <v>0</v>
      </c>
      <c r="AF510" s="54">
        <f t="shared" si="450"/>
        <v>0</v>
      </c>
      <c r="AG510" s="54">
        <f t="shared" si="450"/>
        <v>0</v>
      </c>
      <c r="AH510" s="54">
        <f>IF(P510&lt;4,(60/COUNTIF(P500:P525,3)),0)</f>
        <v>0</v>
      </c>
      <c r="AI510" s="54">
        <f>IF(Q510&lt;3,(60/COUNTIF(Q500:Q525,2)),0)</f>
        <v>0</v>
      </c>
      <c r="AJ510" s="54">
        <f>IF(R510&lt;3,(60/COUNTIF(R500:R525,2)),0)</f>
        <v>0</v>
      </c>
      <c r="AK510" s="54">
        <f>IF(S510&lt;3,(60/COUNTIF(S500:S525,2)),0)</f>
        <v>0</v>
      </c>
      <c r="AL510" s="54">
        <f>IF(T510&lt;3,(60/COUNTIF(T500:T525,2)),0)</f>
        <v>0</v>
      </c>
      <c r="AM510" s="183">
        <f t="shared" si="393"/>
        <v>0</v>
      </c>
      <c r="AN510" s="55" t="str">
        <f t="shared" si="394"/>
        <v>Laila</v>
      </c>
    </row>
    <row r="511" spans="1:40">
      <c r="A511" s="17"/>
      <c r="B511" s="18" t="s">
        <v>33</v>
      </c>
      <c r="C511" s="22">
        <v>3</v>
      </c>
      <c r="D511" s="42">
        <v>3</v>
      </c>
      <c r="E511" s="42">
        <v>3</v>
      </c>
      <c r="F511" s="42">
        <v>4</v>
      </c>
      <c r="G511" s="42">
        <v>3</v>
      </c>
      <c r="H511" s="42">
        <v>3</v>
      </c>
      <c r="I511" s="42">
        <v>5</v>
      </c>
      <c r="J511" s="42">
        <v>2</v>
      </c>
      <c r="K511" s="42">
        <v>3</v>
      </c>
      <c r="L511" s="42">
        <v>2</v>
      </c>
      <c r="M511" s="42">
        <v>2</v>
      </c>
      <c r="N511" s="42">
        <v>3</v>
      </c>
      <c r="O511" s="42">
        <v>2</v>
      </c>
      <c r="P511" s="42">
        <v>4</v>
      </c>
      <c r="Q511" s="42">
        <v>3</v>
      </c>
      <c r="R511" s="42">
        <v>3</v>
      </c>
      <c r="S511" s="42">
        <v>4</v>
      </c>
      <c r="T511" s="67">
        <v>3</v>
      </c>
      <c r="U511" s="53">
        <f>IF(C511&lt;3,(60/COUNTIF(C500:C525,2)),0)</f>
        <v>0</v>
      </c>
      <c r="V511" s="54">
        <f>IF(D511&lt;3,(60/COUNTIF(D500:D525,2)),0)</f>
        <v>0</v>
      </c>
      <c r="W511" s="54">
        <f>IF(E511&lt;3,(60/COUNTIF(E500:E525,2)),0)</f>
        <v>0</v>
      </c>
      <c r="X511" s="54">
        <f>IF(F511&lt;4,(60/COUNTIF(F500:F525,3)),0)</f>
        <v>0</v>
      </c>
      <c r="Y511" s="54">
        <f t="shared" ref="Y511:AG511" si="451">IF(G511&lt;3,(60/COUNTIF(G500:G525,2)),0)</f>
        <v>0</v>
      </c>
      <c r="Z511" s="54">
        <f t="shared" si="451"/>
        <v>0</v>
      </c>
      <c r="AA511" s="54">
        <f t="shared" si="451"/>
        <v>0</v>
      </c>
      <c r="AB511" s="54">
        <f t="shared" si="451"/>
        <v>10</v>
      </c>
      <c r="AC511" s="54">
        <f t="shared" si="451"/>
        <v>0</v>
      </c>
      <c r="AD511" s="54">
        <f t="shared" si="451"/>
        <v>15</v>
      </c>
      <c r="AE511" s="54">
        <f t="shared" si="451"/>
        <v>8.5714285714285712</v>
      </c>
      <c r="AF511" s="54">
        <f t="shared" si="451"/>
        <v>0</v>
      </c>
      <c r="AG511" s="54">
        <f t="shared" si="451"/>
        <v>6</v>
      </c>
      <c r="AH511" s="54">
        <f>IF(P511&lt;4,(60/COUNTIF(P500:P525,3)),0)</f>
        <v>0</v>
      </c>
      <c r="AI511" s="54">
        <f>IF(Q511&lt;3,(60/COUNTIF(Q500:Q525,2)),0)</f>
        <v>0</v>
      </c>
      <c r="AJ511" s="54">
        <f>IF(R511&lt;3,(60/COUNTIF(R500:R525,2)),0)</f>
        <v>0</v>
      </c>
      <c r="AK511" s="54">
        <f>IF(S511&lt;3,(60/COUNTIF(S500:S525,2)),0)</f>
        <v>0</v>
      </c>
      <c r="AL511" s="54">
        <f>IF(T511&lt;3,(60/COUNTIF(T500:T525,2)),0)</f>
        <v>0</v>
      </c>
      <c r="AM511" s="183">
        <f t="shared" si="393"/>
        <v>39.571428571428569</v>
      </c>
      <c r="AN511" s="55" t="str">
        <f t="shared" si="394"/>
        <v>Lars S</v>
      </c>
    </row>
    <row r="512" spans="1:40">
      <c r="A512" s="17"/>
      <c r="B512" s="18" t="s">
        <v>158</v>
      </c>
      <c r="C512" s="22">
        <v>4</v>
      </c>
      <c r="D512" s="42">
        <v>4</v>
      </c>
      <c r="E512" s="42">
        <v>4</v>
      </c>
      <c r="F512" s="42">
        <v>4</v>
      </c>
      <c r="G512" s="42">
        <v>3</v>
      </c>
      <c r="H512" s="42">
        <v>3</v>
      </c>
      <c r="I512" s="42">
        <v>4</v>
      </c>
      <c r="J512" s="42">
        <v>4</v>
      </c>
      <c r="K512" s="42">
        <v>4</v>
      </c>
      <c r="L512" s="42">
        <v>3</v>
      </c>
      <c r="M512" s="42">
        <v>4</v>
      </c>
      <c r="N512" s="42">
        <v>3</v>
      </c>
      <c r="O512" s="42">
        <v>4</v>
      </c>
      <c r="P512" s="42">
        <v>4</v>
      </c>
      <c r="Q512" s="42">
        <v>4</v>
      </c>
      <c r="R512" s="42">
        <v>3</v>
      </c>
      <c r="S512" s="42">
        <v>3</v>
      </c>
      <c r="T512" s="67">
        <v>3</v>
      </c>
      <c r="U512" s="53">
        <f>IF(C512&lt;3,(60/COUNTIF(C500:C525,2)),0)</f>
        <v>0</v>
      </c>
      <c r="V512" s="54">
        <f>IF(D512&lt;3,(60/COUNTIF(D500:D525,2)),0)</f>
        <v>0</v>
      </c>
      <c r="W512" s="54">
        <f>IF(E512&lt;3,(60/COUNTIF(E500:E525,2)),0)</f>
        <v>0</v>
      </c>
      <c r="X512" s="54">
        <f>IF(F512&lt;4,(60/COUNTIF(F500:F525,3)),0)</f>
        <v>0</v>
      </c>
      <c r="Y512" s="54">
        <f t="shared" ref="Y512:AG512" si="452">IF(G512&lt;3,(60/COUNTIF(G500:G525,2)),0)</f>
        <v>0</v>
      </c>
      <c r="Z512" s="54">
        <f t="shared" si="452"/>
        <v>0</v>
      </c>
      <c r="AA512" s="54">
        <f t="shared" si="452"/>
        <v>0</v>
      </c>
      <c r="AB512" s="54">
        <f t="shared" si="452"/>
        <v>0</v>
      </c>
      <c r="AC512" s="54">
        <f t="shared" si="452"/>
        <v>0</v>
      </c>
      <c r="AD512" s="54">
        <f t="shared" si="452"/>
        <v>0</v>
      </c>
      <c r="AE512" s="54">
        <f t="shared" si="452"/>
        <v>0</v>
      </c>
      <c r="AF512" s="54">
        <f t="shared" si="452"/>
        <v>0</v>
      </c>
      <c r="AG512" s="54">
        <f t="shared" si="452"/>
        <v>0</v>
      </c>
      <c r="AH512" s="54">
        <f>IF(P512&lt;4,(60/COUNTIF(P500:P525,3)),0)</f>
        <v>0</v>
      </c>
      <c r="AI512" s="54">
        <f>IF(Q512&lt;3,(60/COUNTIF(Q500:Q525,2)),0)</f>
        <v>0</v>
      </c>
      <c r="AJ512" s="54">
        <f>IF(R512&lt;3,(60/COUNTIF(R500:R525,2)),0)</f>
        <v>0</v>
      </c>
      <c r="AK512" s="54">
        <f>IF(S512&lt;3,(60/COUNTIF(S500:S525,2)),0)</f>
        <v>0</v>
      </c>
      <c r="AL512" s="54">
        <f>IF(T512&lt;3,(60/COUNTIF(T500:T525,2)),0)</f>
        <v>0</v>
      </c>
      <c r="AM512" s="183">
        <f t="shared" si="393"/>
        <v>0</v>
      </c>
      <c r="AN512" s="55" t="str">
        <f t="shared" si="394"/>
        <v>Mag Flash</v>
      </c>
    </row>
    <row r="513" spans="1:40">
      <c r="A513" s="17"/>
      <c r="B513" s="18" t="s">
        <v>20</v>
      </c>
      <c r="C513" s="22">
        <v>5</v>
      </c>
      <c r="D513" s="42">
        <v>3</v>
      </c>
      <c r="E513" s="42">
        <v>3</v>
      </c>
      <c r="F513" s="42">
        <v>3</v>
      </c>
      <c r="G513" s="42">
        <v>3</v>
      </c>
      <c r="H513" s="42">
        <v>3</v>
      </c>
      <c r="I513" s="42">
        <v>3</v>
      </c>
      <c r="J513" s="42">
        <v>3</v>
      </c>
      <c r="K513" s="42">
        <v>4</v>
      </c>
      <c r="L513" s="42">
        <v>3</v>
      </c>
      <c r="M513" s="42">
        <v>3</v>
      </c>
      <c r="N513" s="42">
        <v>4</v>
      </c>
      <c r="O513" s="42">
        <v>2</v>
      </c>
      <c r="P513" s="42">
        <v>5</v>
      </c>
      <c r="Q513" s="42">
        <v>4</v>
      </c>
      <c r="R513" s="42">
        <v>3</v>
      </c>
      <c r="S513" s="42">
        <v>2</v>
      </c>
      <c r="T513" s="67">
        <v>3</v>
      </c>
      <c r="U513" s="53">
        <f>IF(C513&lt;3,(60/COUNTIF(C500:C525,2)),0)</f>
        <v>0</v>
      </c>
      <c r="V513" s="54">
        <f>IF(D513&lt;3,(60/COUNTIF(D500:D525,2)),0)</f>
        <v>0</v>
      </c>
      <c r="W513" s="54">
        <f>IF(E513&lt;3,(60/COUNTIF(E500:E525,2)),0)</f>
        <v>0</v>
      </c>
      <c r="X513" s="54">
        <f>IF(F513&lt;4,(60/COUNTIF(F500:F525,3)),0)</f>
        <v>20</v>
      </c>
      <c r="Y513" s="54">
        <f t="shared" ref="Y513:AG513" si="453">IF(G513&lt;3,(60/COUNTIF(G500:G525,2)),0)</f>
        <v>0</v>
      </c>
      <c r="Z513" s="54">
        <f t="shared" si="453"/>
        <v>0</v>
      </c>
      <c r="AA513" s="54">
        <f t="shared" si="453"/>
        <v>0</v>
      </c>
      <c r="AB513" s="54">
        <f t="shared" si="453"/>
        <v>0</v>
      </c>
      <c r="AC513" s="54">
        <f t="shared" si="453"/>
        <v>0</v>
      </c>
      <c r="AD513" s="54">
        <f t="shared" si="453"/>
        <v>0</v>
      </c>
      <c r="AE513" s="54">
        <f t="shared" si="453"/>
        <v>0</v>
      </c>
      <c r="AF513" s="54">
        <f t="shared" si="453"/>
        <v>0</v>
      </c>
      <c r="AG513" s="54">
        <f t="shared" si="453"/>
        <v>6</v>
      </c>
      <c r="AH513" s="54">
        <f>IF(P513&lt;4,(60/COUNTIF(P500:P525,3)),0)</f>
        <v>0</v>
      </c>
      <c r="AI513" s="54">
        <f>IF(Q513&lt;3,(60/COUNTIF(Q500:Q525,2)),0)</f>
        <v>0</v>
      </c>
      <c r="AJ513" s="54">
        <f>IF(R513&lt;3,(60/COUNTIF(R500:R525,2)),0)</f>
        <v>0</v>
      </c>
      <c r="AK513" s="54">
        <f>IF(S513&lt;3,(60/COUNTIF(S500:S525,2)),0)</f>
        <v>12</v>
      </c>
      <c r="AL513" s="54">
        <f>IF(T513&lt;3,(60/COUNTIF(T500:T525,2)),0)</f>
        <v>0</v>
      </c>
      <c r="AM513" s="183">
        <f t="shared" si="393"/>
        <v>38</v>
      </c>
      <c r="AN513" s="55" t="str">
        <f t="shared" si="394"/>
        <v>Magnus P</v>
      </c>
    </row>
    <row r="514" spans="1:40">
      <c r="A514" s="17"/>
      <c r="B514" s="18" t="s">
        <v>163</v>
      </c>
      <c r="C514" s="22">
        <v>7</v>
      </c>
      <c r="D514" s="42">
        <v>4</v>
      </c>
      <c r="E514" s="42">
        <v>6</v>
      </c>
      <c r="F514" s="42">
        <v>7</v>
      </c>
      <c r="G514" s="42">
        <v>5</v>
      </c>
      <c r="H514" s="42">
        <v>4</v>
      </c>
      <c r="I514" s="42">
        <v>4</v>
      </c>
      <c r="J514" s="42">
        <v>6</v>
      </c>
      <c r="K514" s="42">
        <v>6</v>
      </c>
      <c r="L514" s="42">
        <v>4</v>
      </c>
      <c r="M514" s="42">
        <v>4</v>
      </c>
      <c r="N514" s="42">
        <v>3</v>
      </c>
      <c r="O514" s="42">
        <v>4</v>
      </c>
      <c r="P514" s="42">
        <v>3</v>
      </c>
      <c r="Q514" s="42">
        <v>6</v>
      </c>
      <c r="R514" s="42">
        <v>4</v>
      </c>
      <c r="S514" s="42">
        <v>5</v>
      </c>
      <c r="T514" s="67">
        <v>5</v>
      </c>
      <c r="U514" s="53">
        <f>IF(C514&lt;3,(60/COUNTIF(C500:C525,2)),0)</f>
        <v>0</v>
      </c>
      <c r="V514" s="54">
        <f>IF(D514&lt;3,(60/COUNTIF(D500:D525,2)),0)</f>
        <v>0</v>
      </c>
      <c r="W514" s="54">
        <f>IF(E514&lt;3,(60/COUNTIF(E500:E525,2)),0)</f>
        <v>0</v>
      </c>
      <c r="X514" s="54">
        <f>IF(F514&lt;4,(60/COUNTIF(F500:F525,3)),0)</f>
        <v>0</v>
      </c>
      <c r="Y514" s="54">
        <f t="shared" ref="Y514:AG514" si="454">IF(G514&lt;3,(60/COUNTIF(G500:G525,2)),0)</f>
        <v>0</v>
      </c>
      <c r="Z514" s="54">
        <f t="shared" si="454"/>
        <v>0</v>
      </c>
      <c r="AA514" s="54">
        <f t="shared" si="454"/>
        <v>0</v>
      </c>
      <c r="AB514" s="54">
        <f t="shared" si="454"/>
        <v>0</v>
      </c>
      <c r="AC514" s="54">
        <f t="shared" si="454"/>
        <v>0</v>
      </c>
      <c r="AD514" s="54">
        <f t="shared" si="454"/>
        <v>0</v>
      </c>
      <c r="AE514" s="54">
        <f t="shared" si="454"/>
        <v>0</v>
      </c>
      <c r="AF514" s="54">
        <f t="shared" si="454"/>
        <v>0</v>
      </c>
      <c r="AG514" s="54">
        <f t="shared" si="454"/>
        <v>0</v>
      </c>
      <c r="AH514" s="54">
        <f>IF(P514&lt;4,(60/COUNTIF(P500:P525,3)),0)</f>
        <v>8.5714285714285712</v>
      </c>
      <c r="AI514" s="54">
        <f>IF(Q514&lt;3,(60/COUNTIF(Q500:Q525,2)),0)</f>
        <v>0</v>
      </c>
      <c r="AJ514" s="54">
        <f>IF(R514&lt;3,(60/COUNTIF(R500:R525,2)),0)</f>
        <v>0</v>
      </c>
      <c r="AK514" s="54">
        <f>IF(S514&lt;3,(60/COUNTIF(S500:S525,2)),0)</f>
        <v>0</v>
      </c>
      <c r="AL514" s="54">
        <f>IF(T514&lt;3,(60/COUNTIF(T500:T525,2)),0)</f>
        <v>0</v>
      </c>
      <c r="AM514" s="183">
        <f t="shared" si="393"/>
        <v>8.5714285714285712</v>
      </c>
      <c r="AN514" s="55" t="str">
        <f t="shared" si="394"/>
        <v>Maria</v>
      </c>
    </row>
    <row r="515" spans="1:40">
      <c r="A515" s="17"/>
      <c r="B515" s="18" t="s">
        <v>12</v>
      </c>
      <c r="C515" s="22">
        <v>3</v>
      </c>
      <c r="D515" s="42">
        <v>3</v>
      </c>
      <c r="E515" s="42">
        <v>3</v>
      </c>
      <c r="F515" s="42">
        <v>5</v>
      </c>
      <c r="G515" s="42">
        <v>3</v>
      </c>
      <c r="H515" s="42">
        <v>2</v>
      </c>
      <c r="I515" s="42">
        <v>4</v>
      </c>
      <c r="J515" s="42">
        <v>3</v>
      </c>
      <c r="K515" s="42">
        <v>3</v>
      </c>
      <c r="L515" s="42">
        <v>3</v>
      </c>
      <c r="M515" s="42">
        <v>3</v>
      </c>
      <c r="N515" s="42">
        <v>4</v>
      </c>
      <c r="O515" s="42">
        <v>3</v>
      </c>
      <c r="P515" s="42">
        <v>4</v>
      </c>
      <c r="Q515" s="42">
        <v>4</v>
      </c>
      <c r="R515" s="42">
        <v>3</v>
      </c>
      <c r="S515" s="42">
        <v>3</v>
      </c>
      <c r="T515" s="67">
        <v>3</v>
      </c>
      <c r="U515" s="53">
        <f>IF(C515&lt;3,(60/COUNTIF(C500:C525,2)),0)</f>
        <v>0</v>
      </c>
      <c r="V515" s="54">
        <f>IF(D515&lt;3,(60/COUNTIF(D500:D525,2)),0)</f>
        <v>0</v>
      </c>
      <c r="W515" s="54">
        <f>IF(E515&lt;3,(60/COUNTIF(E500:E525,2)),0)</f>
        <v>0</v>
      </c>
      <c r="X515" s="54">
        <f>IF(F515&lt;4,(60/COUNTIF(F500:F525,3)),0)</f>
        <v>0</v>
      </c>
      <c r="Y515" s="54">
        <f t="shared" ref="Y515:AG515" si="455">IF(G515&lt;3,(60/COUNTIF(G500:G525,2)),0)</f>
        <v>0</v>
      </c>
      <c r="Z515" s="54">
        <f t="shared" si="455"/>
        <v>6.666666666666667</v>
      </c>
      <c r="AA515" s="54">
        <f t="shared" si="455"/>
        <v>0</v>
      </c>
      <c r="AB515" s="54">
        <f t="shared" si="455"/>
        <v>0</v>
      </c>
      <c r="AC515" s="54">
        <f t="shared" si="455"/>
        <v>0</v>
      </c>
      <c r="AD515" s="54">
        <f t="shared" si="455"/>
        <v>0</v>
      </c>
      <c r="AE515" s="54">
        <f t="shared" si="455"/>
        <v>0</v>
      </c>
      <c r="AF515" s="54">
        <f t="shared" si="455"/>
        <v>0</v>
      </c>
      <c r="AG515" s="54">
        <f t="shared" si="455"/>
        <v>0</v>
      </c>
      <c r="AH515" s="54">
        <f>IF(P515&lt;4,(60/COUNTIF(P500:P525,3)),0)</f>
        <v>0</v>
      </c>
      <c r="AI515" s="54">
        <f>IF(Q515&lt;3,(60/COUNTIF(Q500:Q525,2)),0)</f>
        <v>0</v>
      </c>
      <c r="AJ515" s="54">
        <f>IF(R515&lt;3,(60/COUNTIF(R500:R525,2)),0)</f>
        <v>0</v>
      </c>
      <c r="AK515" s="54">
        <f>IF(S515&lt;3,(60/COUNTIF(S500:S525,2)),0)</f>
        <v>0</v>
      </c>
      <c r="AL515" s="54">
        <f>IF(T515&lt;3,(60/COUNTIF(T500:T525,2)),0)</f>
        <v>0</v>
      </c>
      <c r="AM515" s="183">
        <f t="shared" si="393"/>
        <v>6.666666666666667</v>
      </c>
      <c r="AN515" s="55" t="str">
        <f t="shared" si="394"/>
        <v>Marius L</v>
      </c>
    </row>
    <row r="516" spans="1:40">
      <c r="A516" s="17"/>
      <c r="B516" s="18" t="s">
        <v>14</v>
      </c>
      <c r="C516" s="22">
        <v>3</v>
      </c>
      <c r="D516" s="42">
        <v>3</v>
      </c>
      <c r="E516" s="42">
        <v>4</v>
      </c>
      <c r="F516" s="42">
        <v>4</v>
      </c>
      <c r="G516" s="42">
        <v>3</v>
      </c>
      <c r="H516" s="42">
        <v>2</v>
      </c>
      <c r="I516" s="42">
        <v>3</v>
      </c>
      <c r="J516" s="42">
        <v>2</v>
      </c>
      <c r="K516" s="42">
        <v>3</v>
      </c>
      <c r="L516" s="42">
        <v>3</v>
      </c>
      <c r="M516" s="42">
        <v>4</v>
      </c>
      <c r="N516" s="42">
        <v>5</v>
      </c>
      <c r="O516" s="42">
        <v>3</v>
      </c>
      <c r="P516" s="42">
        <v>3</v>
      </c>
      <c r="Q516" s="42">
        <v>3</v>
      </c>
      <c r="R516" s="42">
        <v>3</v>
      </c>
      <c r="S516" s="42">
        <v>2</v>
      </c>
      <c r="T516" s="67">
        <v>4</v>
      </c>
      <c r="U516" s="53">
        <f>IF(C516&lt;3,(60/COUNTIF(C500:C525,2)),0)</f>
        <v>0</v>
      </c>
      <c r="V516" s="54">
        <f>IF(D516&lt;3,(60/COUNTIF(D500:D525,2)),0)</f>
        <v>0</v>
      </c>
      <c r="W516" s="54">
        <f>IF(E516&lt;3,(60/COUNTIF(E500:E525,2)),0)</f>
        <v>0</v>
      </c>
      <c r="X516" s="54">
        <f>IF(F516&lt;4,(60/COUNTIF(F500:F525,3)),0)</f>
        <v>0</v>
      </c>
      <c r="Y516" s="54">
        <f t="shared" ref="Y516:AG516" si="456">IF(G516&lt;3,(60/COUNTIF(G500:G525,2)),0)</f>
        <v>0</v>
      </c>
      <c r="Z516" s="54">
        <f t="shared" si="456"/>
        <v>6.666666666666667</v>
      </c>
      <c r="AA516" s="54">
        <f t="shared" si="456"/>
        <v>0</v>
      </c>
      <c r="AB516" s="54">
        <f t="shared" si="456"/>
        <v>10</v>
      </c>
      <c r="AC516" s="54">
        <f t="shared" si="456"/>
        <v>0</v>
      </c>
      <c r="AD516" s="54">
        <f t="shared" si="456"/>
        <v>0</v>
      </c>
      <c r="AE516" s="54">
        <f t="shared" si="456"/>
        <v>0</v>
      </c>
      <c r="AF516" s="54">
        <f t="shared" si="456"/>
        <v>0</v>
      </c>
      <c r="AG516" s="54">
        <f t="shared" si="456"/>
        <v>0</v>
      </c>
      <c r="AH516" s="54">
        <f>IF(P516&lt;4,(60/COUNTIF(P500:P525,3)),0)</f>
        <v>8.5714285714285712</v>
      </c>
      <c r="AI516" s="54">
        <f>IF(Q516&lt;3,(60/COUNTIF(Q500:Q525,2)),0)</f>
        <v>0</v>
      </c>
      <c r="AJ516" s="54">
        <f>IF(R516&lt;3,(60/COUNTIF(R500:R525,2)),0)</f>
        <v>0</v>
      </c>
      <c r="AK516" s="54">
        <f>IF(S516&lt;3,(60/COUNTIF(S500:S525,2)),0)</f>
        <v>12</v>
      </c>
      <c r="AL516" s="54">
        <f>IF(T516&lt;3,(60/COUNTIF(T500:T525,2)),0)</f>
        <v>0</v>
      </c>
      <c r="AM516" s="183">
        <f t="shared" si="393"/>
        <v>37.238095238095241</v>
      </c>
      <c r="AN516" s="55" t="str">
        <f t="shared" si="394"/>
        <v>Per Marius</v>
      </c>
    </row>
    <row r="517" spans="1:40">
      <c r="A517" s="17"/>
      <c r="B517" s="18" t="s">
        <v>15</v>
      </c>
      <c r="C517" s="22">
        <v>3</v>
      </c>
      <c r="D517" s="42">
        <v>3</v>
      </c>
      <c r="E517" s="42">
        <v>4</v>
      </c>
      <c r="F517" s="42">
        <v>4</v>
      </c>
      <c r="G517" s="42">
        <v>4</v>
      </c>
      <c r="H517" s="42">
        <v>3</v>
      </c>
      <c r="I517" s="42">
        <v>4</v>
      </c>
      <c r="J517" s="42">
        <v>3</v>
      </c>
      <c r="K517" s="42">
        <v>3</v>
      </c>
      <c r="L517" s="42">
        <v>4</v>
      </c>
      <c r="M517" s="42">
        <v>3</v>
      </c>
      <c r="N517" s="42">
        <v>5</v>
      </c>
      <c r="O517" s="42">
        <v>3</v>
      </c>
      <c r="P517" s="42">
        <v>3</v>
      </c>
      <c r="Q517" s="42">
        <v>4</v>
      </c>
      <c r="R517" s="42">
        <v>3</v>
      </c>
      <c r="S517" s="42">
        <v>5</v>
      </c>
      <c r="T517" s="67">
        <v>4</v>
      </c>
      <c r="U517" s="53">
        <f>IF(C517&lt;3,(60/COUNTIF(C500:C525,2)),0)</f>
        <v>0</v>
      </c>
      <c r="V517" s="54">
        <f>IF(D517&lt;3,(60/COUNTIF(D500:D525,2)),0)</f>
        <v>0</v>
      </c>
      <c r="W517" s="54">
        <f>IF(E517&lt;3,(60/COUNTIF(E500:E525,2)),0)</f>
        <v>0</v>
      </c>
      <c r="X517" s="54">
        <f>IF(F517&lt;4,(60/COUNTIF(F500:F525,3)),0)</f>
        <v>0</v>
      </c>
      <c r="Y517" s="54">
        <f t="shared" ref="Y517:AG517" si="457">IF(G517&lt;3,(60/COUNTIF(G500:G525,2)),0)</f>
        <v>0</v>
      </c>
      <c r="Z517" s="54">
        <f t="shared" si="457"/>
        <v>0</v>
      </c>
      <c r="AA517" s="54">
        <f t="shared" si="457"/>
        <v>0</v>
      </c>
      <c r="AB517" s="54">
        <f t="shared" si="457"/>
        <v>0</v>
      </c>
      <c r="AC517" s="54">
        <f t="shared" si="457"/>
        <v>0</v>
      </c>
      <c r="AD517" s="54">
        <f t="shared" si="457"/>
        <v>0</v>
      </c>
      <c r="AE517" s="54">
        <f t="shared" si="457"/>
        <v>0</v>
      </c>
      <c r="AF517" s="54">
        <f t="shared" si="457"/>
        <v>0</v>
      </c>
      <c r="AG517" s="54">
        <f t="shared" si="457"/>
        <v>0</v>
      </c>
      <c r="AH517" s="54">
        <f>IF(P517&lt;4,(60/COUNTIF(P500:P525,3)),0)</f>
        <v>8.5714285714285712</v>
      </c>
      <c r="AI517" s="54">
        <f>IF(Q517&lt;3,(60/COUNTIF(Q500:Q525,2)),0)</f>
        <v>0</v>
      </c>
      <c r="AJ517" s="54">
        <f>IF(R517&lt;3,(60/COUNTIF(R500:R525,2)),0)</f>
        <v>0</v>
      </c>
      <c r="AK517" s="54">
        <f>IF(S517&lt;3,(60/COUNTIF(S500:S525,2)),0)</f>
        <v>0</v>
      </c>
      <c r="AL517" s="54">
        <f>IF(T517&lt;3,(60/COUNTIF(T500:T525,2)),0)</f>
        <v>0</v>
      </c>
      <c r="AM517" s="183">
        <f t="shared" si="393"/>
        <v>8.5714285714285712</v>
      </c>
      <c r="AN517" s="55" t="str">
        <f t="shared" si="394"/>
        <v>Reidar H</v>
      </c>
    </row>
    <row r="518" spans="1:40">
      <c r="A518" s="17"/>
      <c r="B518" s="18" t="s">
        <v>162</v>
      </c>
      <c r="C518" s="22">
        <v>5</v>
      </c>
      <c r="D518" s="42">
        <v>4</v>
      </c>
      <c r="E518" s="42">
        <v>3</v>
      </c>
      <c r="F518" s="42">
        <v>7</v>
      </c>
      <c r="G518" s="42">
        <v>6</v>
      </c>
      <c r="H518" s="42">
        <v>4</v>
      </c>
      <c r="I518" s="42">
        <v>6</v>
      </c>
      <c r="J518" s="42">
        <v>4</v>
      </c>
      <c r="K518" s="42">
        <v>5</v>
      </c>
      <c r="L518" s="42">
        <v>4</v>
      </c>
      <c r="M518" s="42">
        <v>4</v>
      </c>
      <c r="N518" s="42">
        <v>3</v>
      </c>
      <c r="O518" s="42">
        <v>6</v>
      </c>
      <c r="P518" s="42">
        <v>5</v>
      </c>
      <c r="Q518" s="42">
        <v>7</v>
      </c>
      <c r="R518" s="42">
        <v>4</v>
      </c>
      <c r="S518" s="42">
        <v>5</v>
      </c>
      <c r="T518" s="67">
        <v>4</v>
      </c>
      <c r="U518" s="53">
        <f>IF(C518&lt;3,(60/COUNTIF(C500:C525,2)),0)</f>
        <v>0</v>
      </c>
      <c r="V518" s="54">
        <f>IF(D518&lt;3,(60/COUNTIF(D500:D525,2)),0)</f>
        <v>0</v>
      </c>
      <c r="W518" s="54">
        <f>IF(E518&lt;3,(60/COUNTIF(E500:E525,2)),0)</f>
        <v>0</v>
      </c>
      <c r="X518" s="54">
        <f>IF(F518&lt;4,(60/COUNTIF(F500:F525,3)),0)</f>
        <v>0</v>
      </c>
      <c r="Y518" s="54">
        <f t="shared" ref="Y518:AG518" si="458">IF(G518&lt;3,(60/COUNTIF(G500:G525,2)),0)</f>
        <v>0</v>
      </c>
      <c r="Z518" s="54">
        <f t="shared" si="458"/>
        <v>0</v>
      </c>
      <c r="AA518" s="54">
        <f t="shared" si="458"/>
        <v>0</v>
      </c>
      <c r="AB518" s="54">
        <f t="shared" si="458"/>
        <v>0</v>
      </c>
      <c r="AC518" s="54">
        <f t="shared" si="458"/>
        <v>0</v>
      </c>
      <c r="AD518" s="54">
        <f t="shared" si="458"/>
        <v>0</v>
      </c>
      <c r="AE518" s="54">
        <f t="shared" si="458"/>
        <v>0</v>
      </c>
      <c r="AF518" s="54">
        <f t="shared" si="458"/>
        <v>0</v>
      </c>
      <c r="AG518" s="54">
        <f t="shared" si="458"/>
        <v>0</v>
      </c>
      <c r="AH518" s="54">
        <f>IF(P518&lt;4,(60/COUNTIF(P500:P525,3)),0)</f>
        <v>0</v>
      </c>
      <c r="AI518" s="54">
        <f>IF(Q518&lt;3,(60/COUNTIF(Q500:Q525,2)),0)</f>
        <v>0</v>
      </c>
      <c r="AJ518" s="54">
        <f>IF(R518&lt;3,(60/COUNTIF(R500:R525,2)),0)</f>
        <v>0</v>
      </c>
      <c r="AK518" s="54">
        <f>IF(S518&lt;3,(60/COUNTIF(S500:S525,2)),0)</f>
        <v>0</v>
      </c>
      <c r="AL518" s="54">
        <f>IF(T518&lt;3,(60/COUNTIF(T500:T525,2)),0)</f>
        <v>0</v>
      </c>
      <c r="AM518" s="183">
        <f t="shared" ref="AM518:AM525" si="459">SUM(U518:AL518)</f>
        <v>0</v>
      </c>
      <c r="AN518" s="55" t="str">
        <f t="shared" ref="AN518:AN525" si="460">B518</f>
        <v>Rose</v>
      </c>
    </row>
    <row r="519" spans="1:40">
      <c r="A519" s="17"/>
      <c r="B519" s="18" t="s">
        <v>4</v>
      </c>
      <c r="C519" s="22">
        <v>3</v>
      </c>
      <c r="D519" s="42">
        <v>2</v>
      </c>
      <c r="E519" s="42">
        <v>3</v>
      </c>
      <c r="F519" s="42">
        <v>4</v>
      </c>
      <c r="G519" s="42">
        <v>2</v>
      </c>
      <c r="H519" s="42">
        <v>2</v>
      </c>
      <c r="I519" s="42">
        <v>3</v>
      </c>
      <c r="J519" s="42">
        <v>2</v>
      </c>
      <c r="K519" s="42">
        <v>4</v>
      </c>
      <c r="L519" s="42">
        <v>2</v>
      </c>
      <c r="M519" s="42">
        <v>3</v>
      </c>
      <c r="N519" s="42">
        <v>2</v>
      </c>
      <c r="O519" s="42">
        <v>2</v>
      </c>
      <c r="P519" s="42">
        <v>4</v>
      </c>
      <c r="Q519" s="42">
        <v>3</v>
      </c>
      <c r="R519" s="42">
        <v>3</v>
      </c>
      <c r="S519" s="42">
        <v>4</v>
      </c>
      <c r="T519" s="67">
        <v>2</v>
      </c>
      <c r="U519" s="53">
        <f>IF(C519&lt;3,(60/COUNTIF(C500:C525,2)),0)</f>
        <v>0</v>
      </c>
      <c r="V519" s="54">
        <f>IF(D519&lt;3,(60/COUNTIF(D500:D525,2)),0)</f>
        <v>15</v>
      </c>
      <c r="W519" s="54">
        <f>IF(E519&lt;3,(60/COUNTIF(E500:E525,2)),0)</f>
        <v>0</v>
      </c>
      <c r="X519" s="54">
        <f>IF(F519&lt;4,(60/COUNTIF(F500:F525,3)),0)</f>
        <v>0</v>
      </c>
      <c r="Y519" s="54">
        <f t="shared" ref="Y519:AG519" si="461">IF(G519&lt;3,(60/COUNTIF(G500:G525,2)),0)</f>
        <v>30</v>
      </c>
      <c r="Z519" s="54">
        <f t="shared" si="461"/>
        <v>6.666666666666667</v>
      </c>
      <c r="AA519" s="54">
        <f t="shared" si="461"/>
        <v>0</v>
      </c>
      <c r="AB519" s="54">
        <f t="shared" si="461"/>
        <v>10</v>
      </c>
      <c r="AC519" s="54">
        <f t="shared" si="461"/>
        <v>0</v>
      </c>
      <c r="AD519" s="54">
        <f t="shared" si="461"/>
        <v>15</v>
      </c>
      <c r="AE519" s="54">
        <f t="shared" si="461"/>
        <v>0</v>
      </c>
      <c r="AF519" s="54">
        <f t="shared" si="461"/>
        <v>7.5</v>
      </c>
      <c r="AG519" s="54">
        <f t="shared" si="461"/>
        <v>6</v>
      </c>
      <c r="AH519" s="54">
        <f>IF(P519&lt;4,(60/COUNTIF(P500:P525,3)),0)</f>
        <v>0</v>
      </c>
      <c r="AI519" s="54">
        <f>IF(Q519&lt;3,(60/COUNTIF(Q500:Q525,2)),0)</f>
        <v>0</v>
      </c>
      <c r="AJ519" s="54">
        <f>IF(R519&lt;3,(60/COUNTIF(R500:R525,2)),0)</f>
        <v>0</v>
      </c>
      <c r="AK519" s="54">
        <f>IF(S519&lt;3,(60/COUNTIF(S500:S525,2)),0)</f>
        <v>0</v>
      </c>
      <c r="AL519" s="54">
        <f>IF(T519&lt;3,(60/COUNTIF(T500:T525,2)),0)</f>
        <v>20</v>
      </c>
      <c r="AM519" s="183">
        <f t="shared" si="459"/>
        <v>110.16666666666666</v>
      </c>
      <c r="AN519" s="55" t="str">
        <f t="shared" si="460"/>
        <v>Stian W</v>
      </c>
    </row>
    <row r="520" spans="1:40">
      <c r="A520" s="17"/>
      <c r="B520" s="18" t="s">
        <v>58</v>
      </c>
      <c r="C520" s="22">
        <v>3</v>
      </c>
      <c r="D520" s="42">
        <v>2</v>
      </c>
      <c r="E520" s="42">
        <v>4</v>
      </c>
      <c r="F520" s="42">
        <v>4</v>
      </c>
      <c r="G520" s="42">
        <v>4</v>
      </c>
      <c r="H520" s="42">
        <v>2</v>
      </c>
      <c r="I520" s="42">
        <v>4</v>
      </c>
      <c r="J520" s="42">
        <v>3</v>
      </c>
      <c r="K520" s="42">
        <v>2</v>
      </c>
      <c r="L520" s="42">
        <v>3</v>
      </c>
      <c r="M520" s="42">
        <v>3</v>
      </c>
      <c r="N520" s="42">
        <v>2</v>
      </c>
      <c r="O520" s="42">
        <v>2</v>
      </c>
      <c r="P520" s="42">
        <v>4</v>
      </c>
      <c r="Q520" s="42">
        <v>3</v>
      </c>
      <c r="R520" s="42">
        <v>2</v>
      </c>
      <c r="S520" s="42">
        <v>3</v>
      </c>
      <c r="T520" s="67">
        <v>3</v>
      </c>
      <c r="U520" s="53">
        <f>IF(C520&lt;3,(60/COUNTIF(C500:C525,2)),0)</f>
        <v>0</v>
      </c>
      <c r="V520" s="54">
        <f>IF(D520&lt;3,(60/COUNTIF(D500:D525,2)),0)</f>
        <v>15</v>
      </c>
      <c r="W520" s="54">
        <f>IF(E520&lt;3,(60/COUNTIF(E500:E525,2)),0)</f>
        <v>0</v>
      </c>
      <c r="X520" s="54">
        <f>IF(F520&lt;4,(60/COUNTIF(F500:F525,3)),0)</f>
        <v>0</v>
      </c>
      <c r="Y520" s="54">
        <f t="shared" ref="Y520:AG520" si="462">IF(G520&lt;3,(60/COUNTIF(G500:G525,2)),0)</f>
        <v>0</v>
      </c>
      <c r="Z520" s="54">
        <f t="shared" si="462"/>
        <v>6.666666666666667</v>
      </c>
      <c r="AA520" s="54">
        <f t="shared" si="462"/>
        <v>0</v>
      </c>
      <c r="AB520" s="54">
        <f t="shared" si="462"/>
        <v>0</v>
      </c>
      <c r="AC520" s="54">
        <f t="shared" si="462"/>
        <v>30</v>
      </c>
      <c r="AD520" s="54">
        <f t="shared" si="462"/>
        <v>0</v>
      </c>
      <c r="AE520" s="54">
        <f t="shared" si="462"/>
        <v>0</v>
      </c>
      <c r="AF520" s="54">
        <f t="shared" si="462"/>
        <v>7.5</v>
      </c>
      <c r="AG520" s="54">
        <f t="shared" si="462"/>
        <v>6</v>
      </c>
      <c r="AH520" s="54">
        <f>IF(P520&lt;4,(60/COUNTIF(P500:P525,3)),0)</f>
        <v>0</v>
      </c>
      <c r="AI520" s="54">
        <f>IF(Q520&lt;3,(60/COUNTIF(Q500:Q525,2)),0)</f>
        <v>0</v>
      </c>
      <c r="AJ520" s="54">
        <f>IF(R520&lt;3,(60/COUNTIF(R500:R525,2)),0)</f>
        <v>20</v>
      </c>
      <c r="AK520" s="54">
        <f>IF(S520&lt;3,(60/COUNTIF(S500:S525,2)),0)</f>
        <v>0</v>
      </c>
      <c r="AL520" s="54">
        <f>IF(T520&lt;3,(60/COUNTIF(T500:T525,2)),0)</f>
        <v>0</v>
      </c>
      <c r="AM520" s="183">
        <f t="shared" si="459"/>
        <v>85.166666666666671</v>
      </c>
      <c r="AN520" s="55" t="str">
        <f t="shared" si="460"/>
        <v>Thomas D</v>
      </c>
    </row>
    <row r="521" spans="1:40">
      <c r="A521" s="17"/>
      <c r="B521" s="18" t="s">
        <v>89</v>
      </c>
      <c r="C521" s="22">
        <v>4</v>
      </c>
      <c r="D521" s="42">
        <v>2</v>
      </c>
      <c r="E521" s="42">
        <v>3</v>
      </c>
      <c r="F521" s="42">
        <v>5</v>
      </c>
      <c r="G521" s="42">
        <v>3</v>
      </c>
      <c r="H521" s="42">
        <v>3</v>
      </c>
      <c r="I521" s="42">
        <v>4</v>
      </c>
      <c r="J521" s="42">
        <v>2</v>
      </c>
      <c r="K521" s="42">
        <v>3</v>
      </c>
      <c r="L521" s="42">
        <v>3</v>
      </c>
      <c r="M521" s="42">
        <v>2</v>
      </c>
      <c r="N521" s="42">
        <v>3</v>
      </c>
      <c r="O521" s="42">
        <v>2</v>
      </c>
      <c r="P521" s="42">
        <v>4</v>
      </c>
      <c r="Q521" s="42">
        <v>3</v>
      </c>
      <c r="R521" s="42">
        <v>2</v>
      </c>
      <c r="S521" s="42">
        <v>3</v>
      </c>
      <c r="T521" s="67">
        <v>3</v>
      </c>
      <c r="U521" s="53">
        <f>IF(C521&lt;3,(60/COUNTIF(C500:C525,2)),0)</f>
        <v>0</v>
      </c>
      <c r="V521" s="54">
        <f>IF(D521&lt;3,(60/COUNTIF(D500:D525,2)),0)</f>
        <v>15</v>
      </c>
      <c r="W521" s="54">
        <f>IF(E521&lt;3,(60/COUNTIF(E500:E525,2)),0)</f>
        <v>0</v>
      </c>
      <c r="X521" s="54">
        <f>IF(F521&lt;4,(60/COUNTIF(F500:F525,3)),0)</f>
        <v>0</v>
      </c>
      <c r="Y521" s="54">
        <f t="shared" ref="Y521:AG521" si="463">IF(G521&lt;3,(60/COUNTIF(G500:G525,2)),0)</f>
        <v>0</v>
      </c>
      <c r="Z521" s="54">
        <f t="shared" si="463"/>
        <v>0</v>
      </c>
      <c r="AA521" s="54">
        <f t="shared" si="463"/>
        <v>0</v>
      </c>
      <c r="AB521" s="54">
        <f t="shared" si="463"/>
        <v>10</v>
      </c>
      <c r="AC521" s="54">
        <f t="shared" si="463"/>
        <v>0</v>
      </c>
      <c r="AD521" s="54">
        <f t="shared" si="463"/>
        <v>0</v>
      </c>
      <c r="AE521" s="54">
        <f t="shared" si="463"/>
        <v>8.5714285714285712</v>
      </c>
      <c r="AF521" s="54">
        <f t="shared" si="463"/>
        <v>0</v>
      </c>
      <c r="AG521" s="54">
        <f t="shared" si="463"/>
        <v>6</v>
      </c>
      <c r="AH521" s="54">
        <f>IF(P521&lt;4,(60/COUNTIF(P500:P525,3)),0)</f>
        <v>0</v>
      </c>
      <c r="AI521" s="54">
        <f>IF(Q521&lt;3,(60/COUNTIF(Q500:Q525,2)),0)</f>
        <v>0</v>
      </c>
      <c r="AJ521" s="54">
        <f>IF(R521&lt;3,(60/COUNTIF(R500:R525,2)),0)</f>
        <v>20</v>
      </c>
      <c r="AK521" s="54">
        <f>IF(S521&lt;3,(60/COUNTIF(S500:S525,2)),0)</f>
        <v>0</v>
      </c>
      <c r="AL521" s="54">
        <f>IF(T521&lt;3,(60/COUNTIF(T500:T525,2)),0)</f>
        <v>0</v>
      </c>
      <c r="AM521" s="183">
        <f t="shared" si="459"/>
        <v>59.571428571428569</v>
      </c>
      <c r="AN521" s="55" t="str">
        <f t="shared" si="460"/>
        <v>Thor Johansen</v>
      </c>
    </row>
    <row r="522" spans="1:40">
      <c r="A522" s="17"/>
      <c r="B522" s="18" t="s">
        <v>160</v>
      </c>
      <c r="C522" s="22">
        <v>5</v>
      </c>
      <c r="D522" s="42">
        <v>4</v>
      </c>
      <c r="E522" s="42">
        <v>6</v>
      </c>
      <c r="F522" s="42">
        <v>6</v>
      </c>
      <c r="G522" s="42">
        <v>4</v>
      </c>
      <c r="H522" s="42">
        <v>4</v>
      </c>
      <c r="I522" s="42">
        <v>5</v>
      </c>
      <c r="J522" s="42">
        <v>6</v>
      </c>
      <c r="K522" s="42">
        <v>4</v>
      </c>
      <c r="L522" s="42">
        <v>5</v>
      </c>
      <c r="M522" s="42">
        <v>4</v>
      </c>
      <c r="N522" s="42">
        <v>3</v>
      </c>
      <c r="O522" s="42">
        <v>5</v>
      </c>
      <c r="P522" s="42">
        <v>3</v>
      </c>
      <c r="Q522" s="42">
        <v>6</v>
      </c>
      <c r="R522" s="42">
        <v>4</v>
      </c>
      <c r="S522" s="42">
        <v>5</v>
      </c>
      <c r="T522" s="67">
        <v>3</v>
      </c>
      <c r="U522" s="53">
        <f>IF(C522&lt;3,(60/COUNTIF(C500:C525,2)),0)</f>
        <v>0</v>
      </c>
      <c r="V522" s="54">
        <f>IF(D522&lt;3,(60/COUNTIF(D500:D525,2)),0)</f>
        <v>0</v>
      </c>
      <c r="W522" s="54">
        <f>IF(E522&lt;3,(60/COUNTIF(E500:E525,2)),0)</f>
        <v>0</v>
      </c>
      <c r="X522" s="54">
        <f>IF(F522&lt;4,(60/COUNTIF(F500:F525,3)),0)</f>
        <v>0</v>
      </c>
      <c r="Y522" s="54">
        <f t="shared" ref="Y522:AG522" si="464">IF(G522&lt;3,(60/COUNTIF(G500:G525,2)),0)</f>
        <v>0</v>
      </c>
      <c r="Z522" s="54">
        <f t="shared" si="464"/>
        <v>0</v>
      </c>
      <c r="AA522" s="54">
        <f t="shared" si="464"/>
        <v>0</v>
      </c>
      <c r="AB522" s="54">
        <f t="shared" si="464"/>
        <v>0</v>
      </c>
      <c r="AC522" s="54">
        <f t="shared" si="464"/>
        <v>0</v>
      </c>
      <c r="AD522" s="54">
        <f t="shared" si="464"/>
        <v>0</v>
      </c>
      <c r="AE522" s="54">
        <f t="shared" si="464"/>
        <v>0</v>
      </c>
      <c r="AF522" s="54">
        <f t="shared" si="464"/>
        <v>0</v>
      </c>
      <c r="AG522" s="54">
        <f t="shared" si="464"/>
        <v>0</v>
      </c>
      <c r="AH522" s="54">
        <f>IF(P522&lt;4,(60/COUNTIF(P500:P525,3)),0)</f>
        <v>8.5714285714285712</v>
      </c>
      <c r="AI522" s="54">
        <f>IF(Q522&lt;3,(60/COUNTIF(Q500:Q525,2)),0)</f>
        <v>0</v>
      </c>
      <c r="AJ522" s="54">
        <f>IF(R522&lt;3,(60/COUNTIF(R500:R525,2)),0)</f>
        <v>0</v>
      </c>
      <c r="AK522" s="54">
        <f>IF(S522&lt;3,(60/COUNTIF(S500:S525,2)),0)</f>
        <v>0</v>
      </c>
      <c r="AL522" s="54">
        <f>IF(T522&lt;3,(60/COUNTIF(T500:T525,2)),0)</f>
        <v>0</v>
      </c>
      <c r="AM522" s="183">
        <f t="shared" si="459"/>
        <v>8.5714285714285712</v>
      </c>
      <c r="AN522" s="55" t="str">
        <f t="shared" si="460"/>
        <v>Tonje Tutta</v>
      </c>
    </row>
    <row r="523" spans="1:40">
      <c r="A523" s="17"/>
      <c r="B523" s="18" t="s">
        <v>6</v>
      </c>
      <c r="C523" s="22">
        <v>3</v>
      </c>
      <c r="D523" s="42">
        <v>3</v>
      </c>
      <c r="E523" s="42">
        <v>3</v>
      </c>
      <c r="F523" s="42">
        <v>4</v>
      </c>
      <c r="G523" s="42">
        <v>2</v>
      </c>
      <c r="H523" s="42">
        <v>2</v>
      </c>
      <c r="I523" s="42">
        <v>3</v>
      </c>
      <c r="J523" s="42">
        <v>4</v>
      </c>
      <c r="K523" s="42">
        <v>3</v>
      </c>
      <c r="L523" s="42">
        <v>3</v>
      </c>
      <c r="M523" s="42">
        <v>2</v>
      </c>
      <c r="N523" s="42">
        <v>2</v>
      </c>
      <c r="O523" s="42">
        <v>2</v>
      </c>
      <c r="P523" s="42">
        <v>4</v>
      </c>
      <c r="Q523" s="42">
        <v>3</v>
      </c>
      <c r="R523" s="42">
        <v>3</v>
      </c>
      <c r="S523" s="42">
        <v>3</v>
      </c>
      <c r="T523" s="67">
        <v>3</v>
      </c>
      <c r="U523" s="53">
        <f>IF(C523&lt;3,(60/COUNTIF(C500:C525,2)),0)</f>
        <v>0</v>
      </c>
      <c r="V523" s="54">
        <f>IF(D523&lt;3,(60/COUNTIF(D500:D525,2)),0)</f>
        <v>0</v>
      </c>
      <c r="W523" s="54">
        <f>IF(E523&lt;3,(60/COUNTIF(E500:E525,2)),0)</f>
        <v>0</v>
      </c>
      <c r="X523" s="54">
        <f>IF(F523&lt;4,(60/COUNTIF(F500:F525,3)),0)</f>
        <v>0</v>
      </c>
      <c r="Y523" s="54">
        <f t="shared" ref="Y523:AG523" si="465">IF(G523&lt;3,(60/COUNTIF(G500:G525,2)),0)</f>
        <v>30</v>
      </c>
      <c r="Z523" s="54">
        <f t="shared" si="465"/>
        <v>6.666666666666667</v>
      </c>
      <c r="AA523" s="54">
        <f t="shared" si="465"/>
        <v>0</v>
      </c>
      <c r="AB523" s="54">
        <f t="shared" si="465"/>
        <v>0</v>
      </c>
      <c r="AC523" s="54">
        <f t="shared" si="465"/>
        <v>0</v>
      </c>
      <c r="AD523" s="54">
        <f t="shared" si="465"/>
        <v>0</v>
      </c>
      <c r="AE523" s="54">
        <f t="shared" si="465"/>
        <v>8.5714285714285712</v>
      </c>
      <c r="AF523" s="54">
        <f t="shared" si="465"/>
        <v>7.5</v>
      </c>
      <c r="AG523" s="54">
        <f t="shared" si="465"/>
        <v>6</v>
      </c>
      <c r="AH523" s="54">
        <f>IF(P523&lt;4,(60/COUNTIF(P500:P525,3)),0)</f>
        <v>0</v>
      </c>
      <c r="AI523" s="54">
        <f>IF(Q523&lt;3,(60/COUNTIF(Q500:Q525,2)),0)</f>
        <v>0</v>
      </c>
      <c r="AJ523" s="54">
        <f>IF(R523&lt;3,(60/COUNTIF(R500:R525,2)),0)</f>
        <v>0</v>
      </c>
      <c r="AK523" s="54">
        <f>IF(S523&lt;3,(60/COUNTIF(S500:S525,2)),0)</f>
        <v>0</v>
      </c>
      <c r="AL523" s="54">
        <f>IF(T523&lt;3,(60/COUNTIF(T500:T525,2)),0)</f>
        <v>0</v>
      </c>
      <c r="AM523" s="183">
        <f t="shared" si="459"/>
        <v>58.738095238095234</v>
      </c>
      <c r="AN523" s="55" t="str">
        <f t="shared" si="460"/>
        <v>Tor-Erik I</v>
      </c>
    </row>
    <row r="524" spans="1:40">
      <c r="A524" s="17"/>
      <c r="B524" s="18" t="s">
        <v>22</v>
      </c>
      <c r="C524" s="22">
        <v>4</v>
      </c>
      <c r="D524" s="42">
        <v>3</v>
      </c>
      <c r="E524" s="42">
        <v>4</v>
      </c>
      <c r="F524" s="42">
        <v>4</v>
      </c>
      <c r="G524" s="42">
        <v>3</v>
      </c>
      <c r="H524" s="42">
        <v>2</v>
      </c>
      <c r="I524" s="42">
        <v>4</v>
      </c>
      <c r="J524" s="42">
        <v>3</v>
      </c>
      <c r="K524" s="42">
        <v>3</v>
      </c>
      <c r="L524" s="42">
        <v>3</v>
      </c>
      <c r="M524" s="42">
        <v>2</v>
      </c>
      <c r="N524" s="42">
        <v>3</v>
      </c>
      <c r="O524" s="42">
        <v>2</v>
      </c>
      <c r="P524" s="42">
        <v>4</v>
      </c>
      <c r="Q524" s="42">
        <v>2</v>
      </c>
      <c r="R524" s="42">
        <v>4</v>
      </c>
      <c r="S524" s="42">
        <v>2</v>
      </c>
      <c r="T524" s="67">
        <v>4</v>
      </c>
      <c r="U524" s="53">
        <f>IF(C524&lt;3,(60/COUNTIF(C500:C525,2)),0)</f>
        <v>0</v>
      </c>
      <c r="V524" s="54">
        <f>IF(D524&lt;3,(60/COUNTIF(D500:D525,2)),0)</f>
        <v>0</v>
      </c>
      <c r="W524" s="54">
        <f>IF(E524&lt;3,(60/COUNTIF(E500:E525,2)),0)</f>
        <v>0</v>
      </c>
      <c r="X524" s="54">
        <f>IF(F524&lt;4,(60/COUNTIF(F500:F525,3)),0)</f>
        <v>0</v>
      </c>
      <c r="Y524" s="54">
        <f t="shared" ref="Y524:AG524" si="466">IF(G524&lt;3,(60/COUNTIF(G500:G525,2)),0)</f>
        <v>0</v>
      </c>
      <c r="Z524" s="54">
        <f t="shared" si="466"/>
        <v>6.666666666666667</v>
      </c>
      <c r="AA524" s="54">
        <f t="shared" si="466"/>
        <v>0</v>
      </c>
      <c r="AB524" s="54">
        <f t="shared" si="466"/>
        <v>0</v>
      </c>
      <c r="AC524" s="54">
        <f t="shared" si="466"/>
        <v>0</v>
      </c>
      <c r="AD524" s="54">
        <f t="shared" si="466"/>
        <v>0</v>
      </c>
      <c r="AE524" s="54">
        <f t="shared" si="466"/>
        <v>8.5714285714285712</v>
      </c>
      <c r="AF524" s="54">
        <f t="shared" si="466"/>
        <v>0</v>
      </c>
      <c r="AG524" s="54">
        <f t="shared" si="466"/>
        <v>6</v>
      </c>
      <c r="AH524" s="54">
        <f>IF(P524&lt;4,(60/COUNTIF(P500:P525,3)),0)</f>
        <v>0</v>
      </c>
      <c r="AI524" s="54">
        <f>IF(Q524&lt;3,(60/COUNTIF(Q500:Q525,2)),0)</f>
        <v>20</v>
      </c>
      <c r="AJ524" s="54">
        <f>IF(R524&lt;3,(60/COUNTIF(R500:R525,2)),0)</f>
        <v>0</v>
      </c>
      <c r="AK524" s="54">
        <f>IF(S524&lt;3,(60/COUNTIF(S500:S525,2)),0)</f>
        <v>12</v>
      </c>
      <c r="AL524" s="54">
        <f>IF(T524&lt;3,(60/COUNTIF(T500:T525,2)),0)</f>
        <v>0</v>
      </c>
      <c r="AM524" s="183">
        <f t="shared" si="459"/>
        <v>53.238095238095241</v>
      </c>
      <c r="AN524" s="55" t="str">
        <f t="shared" si="460"/>
        <v>Vegar L</v>
      </c>
    </row>
    <row r="525" spans="1:40">
      <c r="A525" s="68"/>
      <c r="B525" s="36" t="s">
        <v>90</v>
      </c>
      <c r="C525" s="37">
        <v>6</v>
      </c>
      <c r="D525" s="69">
        <v>4</v>
      </c>
      <c r="E525" s="69">
        <v>5</v>
      </c>
      <c r="F525" s="69">
        <v>6</v>
      </c>
      <c r="G525" s="69">
        <v>5</v>
      </c>
      <c r="H525" s="69">
        <v>5</v>
      </c>
      <c r="I525" s="69">
        <v>5</v>
      </c>
      <c r="J525" s="69">
        <v>4</v>
      </c>
      <c r="K525" s="69">
        <v>3</v>
      </c>
      <c r="L525" s="69">
        <v>6</v>
      </c>
      <c r="M525" s="69">
        <v>4</v>
      </c>
      <c r="N525" s="69">
        <v>5</v>
      </c>
      <c r="O525" s="69">
        <v>3</v>
      </c>
      <c r="P525" s="69">
        <v>5</v>
      </c>
      <c r="Q525" s="69">
        <v>5</v>
      </c>
      <c r="R525" s="69">
        <v>3</v>
      </c>
      <c r="S525" s="69">
        <v>4</v>
      </c>
      <c r="T525" s="70">
        <v>6</v>
      </c>
      <c r="U525" s="56">
        <f>IF(C525&lt;3,(60/COUNTIF(C500:C525,2)),0)</f>
        <v>0</v>
      </c>
      <c r="V525" s="57">
        <f>IF(D525&lt;3,(60/COUNTIF(D500:D525,2)),0)</f>
        <v>0</v>
      </c>
      <c r="W525" s="57">
        <f>IF(E525&lt;3,(60/COUNTIF(E500:E525,2)),0)</f>
        <v>0</v>
      </c>
      <c r="X525" s="57">
        <f>IF(F525&lt;4,(60/COUNTIF(F500:F525,3)),0)</f>
        <v>0</v>
      </c>
      <c r="Y525" s="57">
        <f t="shared" ref="Y525:AG525" si="467">IF(G525&lt;3,(60/COUNTIF(G500:G525,2)),0)</f>
        <v>0</v>
      </c>
      <c r="Z525" s="57">
        <f t="shared" si="467"/>
        <v>0</v>
      </c>
      <c r="AA525" s="57">
        <f t="shared" si="467"/>
        <v>0</v>
      </c>
      <c r="AB525" s="57">
        <f t="shared" si="467"/>
        <v>0</v>
      </c>
      <c r="AC525" s="57">
        <f t="shared" si="467"/>
        <v>0</v>
      </c>
      <c r="AD525" s="57">
        <f t="shared" si="467"/>
        <v>0</v>
      </c>
      <c r="AE525" s="57">
        <f t="shared" si="467"/>
        <v>0</v>
      </c>
      <c r="AF525" s="57">
        <f t="shared" si="467"/>
        <v>0</v>
      </c>
      <c r="AG525" s="57">
        <f t="shared" si="467"/>
        <v>0</v>
      </c>
      <c r="AH525" s="57">
        <f>IF(P525&lt;4,(60/COUNTIF(P500:P525,3)),0)</f>
        <v>0</v>
      </c>
      <c r="AI525" s="57">
        <f>IF(Q525&lt;3,(60/COUNTIF(Q500:Q525,2)),0)</f>
        <v>0</v>
      </c>
      <c r="AJ525" s="57">
        <f>IF(R525&lt;3,(60/COUNTIF(R500:R525,2)),0)</f>
        <v>0</v>
      </c>
      <c r="AK525" s="57">
        <f>IF(S525&lt;3,(60/COUNTIF(S500:S525,2)),0)</f>
        <v>0</v>
      </c>
      <c r="AL525" s="57">
        <f>IF(T525&lt;3,(60/COUNTIF(T500:T525,2)),0)</f>
        <v>0</v>
      </c>
      <c r="AM525" s="184">
        <f t="shared" si="459"/>
        <v>0</v>
      </c>
      <c r="AN525" s="58" t="str">
        <f t="shared" si="460"/>
        <v>Åsa Svendsson</v>
      </c>
    </row>
    <row r="526" spans="1:40"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</row>
  </sheetData>
  <phoneticPr fontId="4" type="noConversion"/>
  <conditionalFormatting pivot="1" sqref="F5:F525 P5:P525">
    <cfRule type="cellIs" dxfId="22" priority="1" stopIfTrue="1" operator="equal">
      <formula>2</formula>
    </cfRule>
  </conditionalFormatting>
  <conditionalFormatting pivot="1" sqref="F5:F525 P5:P525">
    <cfRule type="cellIs" dxfId="21" priority="2" stopIfTrue="1" operator="equal">
      <formula>3</formula>
    </cfRule>
  </conditionalFormatting>
  <conditionalFormatting pivot="1" sqref="C5:E525 G5:O525 Q5:T525">
    <cfRule type="cellIs" dxfId="20" priority="3" stopIfTrue="1" operator="equal">
      <formula>2</formula>
    </cfRule>
  </conditionalFormatting>
  <conditionalFormatting pivot="1" sqref="C5:E525 G5:O525 Q5:T525">
    <cfRule type="cellIs" dxfId="19" priority="4" stopIfTrue="1" operator="equal">
      <formula>1</formula>
    </cfRule>
  </conditionalFormatting>
  <pageMargins left="0.78740157499999996" right="0.78740157499999996" top="0.984251969" bottom="0.984251969" header="0.5" footer="0.5"/>
  <pageSetup paperSize="9" orientation="portrait" horizontalDpi="300" verticalDpi="300" r:id="rId2"/>
  <headerFooter alignWithMargins="0"/>
  <ignoredErrors>
    <ignoredError sqref="AH323:AH349 X323:X349 AE323:AE349 X72:X101 X371:X395 AH72:AH101 AH371:AH395 AH55:AH71 AH102:AH322 X55:X71 X102:X322 AC72:AC101 AH350:AH370 AH396:AH525 X350:X370 X396:X525 AE371:AE395 AC371:AC39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B64"/>
  <sheetViews>
    <sheetView showGridLines="0" zoomScale="85" zoomScaleNormal="85" workbookViewId="0">
      <pane xSplit="24" ySplit="54" topLeftCell="Y55" activePane="bottomRight" state="frozen"/>
      <selection pane="topRight" activeCell="Y1" sqref="Y1"/>
      <selection pane="bottomLeft" activeCell="A55" sqref="A55"/>
      <selection pane="bottomRight" activeCell="AE57" sqref="AE57"/>
    </sheetView>
  </sheetViews>
  <sheetFormatPr baseColWidth="10" defaultRowHeight="12.75" outlineLevelRow="1" outlineLevelCol="1"/>
  <cols>
    <col min="1" max="1" width="10.140625" style="72" bestFit="1" customWidth="1"/>
    <col min="2" max="2" width="16" style="191" customWidth="1"/>
    <col min="3" max="3" width="1.140625" style="72" customWidth="1"/>
    <col min="4" max="20" width="3.140625" style="72" hidden="1" customWidth="1" outlineLevel="1"/>
    <col min="21" max="24" width="5.140625" style="72" hidden="1" customWidth="1" outlineLevel="1"/>
    <col min="25" max="25" width="26" style="72" customWidth="1" collapsed="1"/>
    <col min="26" max="26" width="17.5703125" style="72" bestFit="1" customWidth="1"/>
    <col min="27" max="28" width="22.7109375" style="72" customWidth="1"/>
    <col min="29" max="47" width="13.28515625" style="72" bestFit="1" customWidth="1"/>
    <col min="48" max="49" width="18.5703125" style="72" bestFit="1" customWidth="1"/>
    <col min="50" max="16384" width="11.42578125" style="72"/>
  </cols>
  <sheetData>
    <row r="1" spans="1:20">
      <c r="A1" s="214" t="s">
        <v>228</v>
      </c>
      <c r="B1" s="205" t="s">
        <v>22</v>
      </c>
    </row>
    <row r="2" spans="1:20" hidden="1" outlineLevel="1">
      <c r="A2" s="197"/>
      <c r="B2" s="206"/>
    </row>
    <row r="3" spans="1:20" hidden="1" outlineLevel="1">
      <c r="A3" s="198"/>
      <c r="B3" s="207" t="s">
        <v>119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6"/>
      <c r="S3"/>
      <c r="T3"/>
    </row>
    <row r="4" spans="1:20" hidden="1" outlineLevel="1">
      <c r="A4" s="199" t="s">
        <v>139</v>
      </c>
      <c r="B4" s="208">
        <v>2</v>
      </c>
      <c r="C4" s="40">
        <v>4</v>
      </c>
      <c r="D4" s="40">
        <v>5</v>
      </c>
      <c r="E4" s="40">
        <v>6</v>
      </c>
      <c r="F4" s="40">
        <v>8</v>
      </c>
      <c r="G4" s="40">
        <v>9</v>
      </c>
      <c r="H4" s="40">
        <v>10</v>
      </c>
      <c r="I4" s="40">
        <v>11</v>
      </c>
      <c r="J4" s="40">
        <v>12</v>
      </c>
      <c r="K4" s="40">
        <v>16</v>
      </c>
      <c r="L4" s="40">
        <v>17</v>
      </c>
      <c r="M4" s="40">
        <v>19</v>
      </c>
      <c r="N4" s="40">
        <v>20</v>
      </c>
      <c r="O4" s="40">
        <v>21</v>
      </c>
      <c r="P4" s="40">
        <v>22</v>
      </c>
      <c r="Q4" s="40">
        <v>24</v>
      </c>
      <c r="R4" s="43">
        <v>25</v>
      </c>
      <c r="S4"/>
      <c r="T4"/>
    </row>
    <row r="5" spans="1:20" hidden="1" outlineLevel="1">
      <c r="A5" s="198" t="s">
        <v>140</v>
      </c>
      <c r="B5" s="209">
        <v>3</v>
      </c>
      <c r="C5" s="41">
        <v>4</v>
      </c>
      <c r="D5" s="41">
        <v>4</v>
      </c>
      <c r="E5" s="41">
        <v>3</v>
      </c>
      <c r="F5" s="41">
        <v>4</v>
      </c>
      <c r="G5" s="41">
        <v>6</v>
      </c>
      <c r="H5" s="41">
        <v>3</v>
      </c>
      <c r="I5" s="41">
        <v>3</v>
      </c>
      <c r="J5" s="41">
        <v>3</v>
      </c>
      <c r="K5" s="41">
        <v>3</v>
      </c>
      <c r="L5" s="41">
        <v>3</v>
      </c>
      <c r="M5" s="41">
        <v>5</v>
      </c>
      <c r="N5" s="41">
        <v>3</v>
      </c>
      <c r="O5" s="41">
        <v>4</v>
      </c>
      <c r="P5" s="41">
        <v>4</v>
      </c>
      <c r="Q5" s="41">
        <v>3</v>
      </c>
      <c r="R5" s="66">
        <v>4</v>
      </c>
      <c r="S5"/>
      <c r="T5"/>
    </row>
    <row r="6" spans="1:20" hidden="1" outlineLevel="1">
      <c r="A6" s="200" t="s">
        <v>141</v>
      </c>
      <c r="B6" s="210">
        <v>3</v>
      </c>
      <c r="C6" s="42">
        <v>3</v>
      </c>
      <c r="D6" s="42">
        <v>4</v>
      </c>
      <c r="E6" s="42">
        <v>3</v>
      </c>
      <c r="F6" s="42">
        <v>2</v>
      </c>
      <c r="G6" s="42">
        <v>4</v>
      </c>
      <c r="H6" s="42">
        <v>3</v>
      </c>
      <c r="I6" s="42">
        <v>3</v>
      </c>
      <c r="J6" s="42">
        <v>3</v>
      </c>
      <c r="K6" s="42">
        <v>3</v>
      </c>
      <c r="L6" s="42">
        <v>3</v>
      </c>
      <c r="M6" s="42">
        <v>4</v>
      </c>
      <c r="N6" s="42">
        <v>3</v>
      </c>
      <c r="O6" s="42">
        <v>4</v>
      </c>
      <c r="P6" s="42">
        <v>3</v>
      </c>
      <c r="Q6" s="42">
        <v>3</v>
      </c>
      <c r="R6" s="67">
        <v>3</v>
      </c>
      <c r="S6"/>
      <c r="T6"/>
    </row>
    <row r="7" spans="1:20" hidden="1" outlineLevel="1">
      <c r="A7" s="200" t="s">
        <v>142</v>
      </c>
      <c r="B7" s="210">
        <v>4</v>
      </c>
      <c r="C7" s="42">
        <v>3</v>
      </c>
      <c r="D7" s="42">
        <v>4</v>
      </c>
      <c r="E7" s="42">
        <v>3</v>
      </c>
      <c r="F7" s="42">
        <v>3</v>
      </c>
      <c r="G7" s="42">
        <v>4</v>
      </c>
      <c r="H7" s="42">
        <v>4</v>
      </c>
      <c r="I7" s="42">
        <v>3</v>
      </c>
      <c r="J7" s="42">
        <v>4</v>
      </c>
      <c r="K7" s="42">
        <v>5</v>
      </c>
      <c r="L7" s="42">
        <v>4</v>
      </c>
      <c r="M7" s="42">
        <v>3</v>
      </c>
      <c r="N7" s="42">
        <v>4</v>
      </c>
      <c r="O7" s="42">
        <v>4</v>
      </c>
      <c r="P7" s="42">
        <v>4</v>
      </c>
      <c r="Q7" s="42">
        <v>3</v>
      </c>
      <c r="R7" s="67">
        <v>4</v>
      </c>
      <c r="S7"/>
      <c r="T7"/>
    </row>
    <row r="8" spans="1:20" hidden="1" outlineLevel="1">
      <c r="A8" s="200" t="s">
        <v>144</v>
      </c>
      <c r="B8" s="210">
        <v>3</v>
      </c>
      <c r="C8" s="42">
        <v>3</v>
      </c>
      <c r="D8" s="42">
        <v>4</v>
      </c>
      <c r="E8" s="42">
        <v>3</v>
      </c>
      <c r="F8" s="42">
        <v>3</v>
      </c>
      <c r="G8" s="42">
        <v>3</v>
      </c>
      <c r="H8" s="42">
        <v>6</v>
      </c>
      <c r="I8" s="42">
        <v>3</v>
      </c>
      <c r="J8" s="42">
        <v>3</v>
      </c>
      <c r="K8" s="42">
        <v>3</v>
      </c>
      <c r="L8" s="42">
        <v>3</v>
      </c>
      <c r="M8" s="42">
        <v>3</v>
      </c>
      <c r="N8" s="42">
        <v>3</v>
      </c>
      <c r="O8" s="42">
        <v>3</v>
      </c>
      <c r="P8" s="42">
        <v>3</v>
      </c>
      <c r="Q8" s="42">
        <v>3</v>
      </c>
      <c r="R8" s="67">
        <v>3</v>
      </c>
      <c r="S8"/>
      <c r="T8"/>
    </row>
    <row r="9" spans="1:20" hidden="1" outlineLevel="1">
      <c r="A9" s="200" t="s">
        <v>145</v>
      </c>
      <c r="B9" s="210">
        <v>3</v>
      </c>
      <c r="C9" s="42">
        <v>3</v>
      </c>
      <c r="D9" s="42">
        <v>2</v>
      </c>
      <c r="E9" s="42">
        <v>2</v>
      </c>
      <c r="F9" s="42">
        <v>3</v>
      </c>
      <c r="G9" s="42">
        <v>2</v>
      </c>
      <c r="H9" s="42">
        <v>3</v>
      </c>
      <c r="I9" s="42">
        <v>2</v>
      </c>
      <c r="J9" s="42">
        <v>2</v>
      </c>
      <c r="K9" s="42">
        <v>3</v>
      </c>
      <c r="L9" s="42">
        <v>2</v>
      </c>
      <c r="M9" s="42">
        <v>2</v>
      </c>
      <c r="N9" s="42">
        <v>2</v>
      </c>
      <c r="O9" s="42">
        <v>3</v>
      </c>
      <c r="P9" s="42">
        <v>2</v>
      </c>
      <c r="Q9" s="42">
        <v>2</v>
      </c>
      <c r="R9" s="67">
        <v>2</v>
      </c>
      <c r="S9"/>
      <c r="T9"/>
    </row>
    <row r="10" spans="1:20" hidden="1" outlineLevel="1">
      <c r="A10" s="200" t="s">
        <v>146</v>
      </c>
      <c r="B10" s="210">
        <v>4</v>
      </c>
      <c r="C10" s="42">
        <v>4</v>
      </c>
      <c r="D10" s="42">
        <v>4</v>
      </c>
      <c r="E10" s="42">
        <v>5</v>
      </c>
      <c r="F10" s="42">
        <v>4</v>
      </c>
      <c r="G10" s="42">
        <v>4</v>
      </c>
      <c r="H10" s="42">
        <v>3</v>
      </c>
      <c r="I10" s="42">
        <v>4</v>
      </c>
      <c r="J10" s="42">
        <v>4</v>
      </c>
      <c r="K10" s="42">
        <v>4</v>
      </c>
      <c r="L10" s="42">
        <v>3</v>
      </c>
      <c r="M10" s="42">
        <v>5</v>
      </c>
      <c r="N10" s="42">
        <v>5</v>
      </c>
      <c r="O10" s="42">
        <v>4</v>
      </c>
      <c r="P10" s="42">
        <v>7</v>
      </c>
      <c r="Q10" s="42">
        <v>4</v>
      </c>
      <c r="R10" s="67">
        <v>4</v>
      </c>
      <c r="S10"/>
      <c r="T10"/>
    </row>
    <row r="11" spans="1:20" hidden="1" outlineLevel="1">
      <c r="A11" s="200" t="s">
        <v>147</v>
      </c>
      <c r="B11" s="210">
        <v>3</v>
      </c>
      <c r="C11" s="42">
        <v>3</v>
      </c>
      <c r="D11" s="42">
        <v>4</v>
      </c>
      <c r="E11" s="42">
        <v>4</v>
      </c>
      <c r="F11" s="42">
        <v>3</v>
      </c>
      <c r="G11" s="42">
        <v>3</v>
      </c>
      <c r="H11" s="42">
        <v>2</v>
      </c>
      <c r="I11" s="42">
        <v>3</v>
      </c>
      <c r="J11" s="42">
        <v>3</v>
      </c>
      <c r="K11" s="42">
        <v>3</v>
      </c>
      <c r="L11" s="42">
        <v>3</v>
      </c>
      <c r="M11" s="42">
        <v>4</v>
      </c>
      <c r="N11" s="42">
        <v>2</v>
      </c>
      <c r="O11" s="42">
        <v>4</v>
      </c>
      <c r="P11" s="42">
        <v>4</v>
      </c>
      <c r="Q11" s="42">
        <v>4</v>
      </c>
      <c r="R11" s="67">
        <v>3</v>
      </c>
      <c r="S11"/>
      <c r="T11"/>
    </row>
    <row r="12" spans="1:20" hidden="1" outlineLevel="1">
      <c r="A12" s="200" t="s">
        <v>148</v>
      </c>
      <c r="B12" s="210">
        <v>3</v>
      </c>
      <c r="C12" s="42">
        <v>3</v>
      </c>
      <c r="D12" s="42">
        <v>3</v>
      </c>
      <c r="E12" s="42">
        <v>3</v>
      </c>
      <c r="F12" s="42">
        <v>3</v>
      </c>
      <c r="G12" s="42">
        <v>2</v>
      </c>
      <c r="H12" s="42">
        <v>4</v>
      </c>
      <c r="I12" s="42">
        <v>4</v>
      </c>
      <c r="J12" s="42">
        <v>3</v>
      </c>
      <c r="K12" s="42">
        <v>3</v>
      </c>
      <c r="L12" s="42">
        <v>3</v>
      </c>
      <c r="M12" s="42">
        <v>4</v>
      </c>
      <c r="N12" s="42">
        <v>4</v>
      </c>
      <c r="O12" s="42">
        <v>3</v>
      </c>
      <c r="P12" s="42">
        <v>3</v>
      </c>
      <c r="Q12" s="42">
        <v>3</v>
      </c>
      <c r="R12" s="67">
        <v>3</v>
      </c>
      <c r="S12"/>
      <c r="T12"/>
    </row>
    <row r="13" spans="1:20" hidden="1" outlineLevel="1">
      <c r="A13" s="200" t="s">
        <v>149</v>
      </c>
      <c r="B13" s="210">
        <v>3</v>
      </c>
      <c r="C13" s="42">
        <v>3</v>
      </c>
      <c r="D13" s="42">
        <v>3</v>
      </c>
      <c r="E13" s="42">
        <v>3</v>
      </c>
      <c r="F13" s="42">
        <v>4</v>
      </c>
      <c r="G13" s="42">
        <v>3</v>
      </c>
      <c r="H13" s="42">
        <v>3</v>
      </c>
      <c r="I13" s="42">
        <v>3</v>
      </c>
      <c r="J13" s="42">
        <v>2</v>
      </c>
      <c r="K13" s="42">
        <v>3</v>
      </c>
      <c r="L13" s="42">
        <v>3</v>
      </c>
      <c r="M13" s="42">
        <v>3</v>
      </c>
      <c r="N13" s="42">
        <v>2</v>
      </c>
      <c r="O13" s="42">
        <v>3</v>
      </c>
      <c r="P13" s="42">
        <v>3</v>
      </c>
      <c r="Q13" s="42">
        <v>3</v>
      </c>
      <c r="R13" s="67">
        <v>3</v>
      </c>
      <c r="S13"/>
      <c r="T13"/>
    </row>
    <row r="14" spans="1:20" hidden="1" outlineLevel="1">
      <c r="A14" s="200" t="s">
        <v>150</v>
      </c>
      <c r="B14" s="210">
        <v>4</v>
      </c>
      <c r="C14" s="42">
        <v>2</v>
      </c>
      <c r="D14" s="42">
        <v>3</v>
      </c>
      <c r="E14" s="42">
        <v>2</v>
      </c>
      <c r="F14" s="42">
        <v>3</v>
      </c>
      <c r="G14" s="42">
        <v>3</v>
      </c>
      <c r="H14" s="42">
        <v>3</v>
      </c>
      <c r="I14" s="42">
        <v>4</v>
      </c>
      <c r="J14" s="42">
        <v>4</v>
      </c>
      <c r="K14" s="42">
        <v>2</v>
      </c>
      <c r="L14" s="42">
        <v>3</v>
      </c>
      <c r="M14" s="42">
        <v>4</v>
      </c>
      <c r="N14" s="42">
        <v>2</v>
      </c>
      <c r="O14" s="42">
        <v>2</v>
      </c>
      <c r="P14" s="42">
        <v>3</v>
      </c>
      <c r="Q14" s="42">
        <v>4</v>
      </c>
      <c r="R14" s="67">
        <v>2</v>
      </c>
      <c r="S14"/>
      <c r="T14"/>
    </row>
    <row r="15" spans="1:20" hidden="1" outlineLevel="1">
      <c r="A15" s="200" t="s">
        <v>151</v>
      </c>
      <c r="B15" s="210">
        <v>2</v>
      </c>
      <c r="C15" s="42">
        <v>5</v>
      </c>
      <c r="D15" s="42">
        <v>2</v>
      </c>
      <c r="E15" s="42">
        <v>2</v>
      </c>
      <c r="F15" s="42">
        <v>3</v>
      </c>
      <c r="G15" s="42">
        <v>5</v>
      </c>
      <c r="H15" s="42">
        <v>3</v>
      </c>
      <c r="I15" s="42">
        <v>2</v>
      </c>
      <c r="J15" s="42">
        <v>2</v>
      </c>
      <c r="K15" s="42">
        <v>2</v>
      </c>
      <c r="L15" s="42">
        <v>2</v>
      </c>
      <c r="M15" s="42">
        <v>3</v>
      </c>
      <c r="N15" s="42">
        <v>3</v>
      </c>
      <c r="O15" s="42">
        <v>3</v>
      </c>
      <c r="P15" s="42">
        <v>2</v>
      </c>
      <c r="Q15" s="42">
        <v>3</v>
      </c>
      <c r="R15" s="67">
        <v>3</v>
      </c>
      <c r="S15"/>
      <c r="T15"/>
    </row>
    <row r="16" spans="1:20" hidden="1" outlineLevel="1">
      <c r="A16" s="200" t="s">
        <v>152</v>
      </c>
      <c r="B16" s="210">
        <v>2</v>
      </c>
      <c r="C16" s="42">
        <v>3</v>
      </c>
      <c r="D16" s="42">
        <v>3</v>
      </c>
      <c r="E16" s="42">
        <v>3</v>
      </c>
      <c r="F16" s="42">
        <v>4</v>
      </c>
      <c r="G16" s="42">
        <v>2</v>
      </c>
      <c r="H16" s="42">
        <v>2</v>
      </c>
      <c r="I16" s="42">
        <v>2</v>
      </c>
      <c r="J16" s="42">
        <v>3</v>
      </c>
      <c r="K16" s="42">
        <v>3</v>
      </c>
      <c r="L16" s="42">
        <v>3</v>
      </c>
      <c r="M16" s="42">
        <v>2</v>
      </c>
      <c r="N16" s="42">
        <v>3</v>
      </c>
      <c r="O16" s="42">
        <v>3</v>
      </c>
      <c r="P16" s="42">
        <v>2</v>
      </c>
      <c r="Q16" s="42">
        <v>2</v>
      </c>
      <c r="R16" s="67">
        <v>2</v>
      </c>
      <c r="S16"/>
      <c r="T16"/>
    </row>
    <row r="17" spans="1:21" hidden="1" outlineLevel="1">
      <c r="A17" s="200" t="s">
        <v>154</v>
      </c>
      <c r="B17" s="210">
        <v>4</v>
      </c>
      <c r="C17" s="42">
        <v>3</v>
      </c>
      <c r="D17" s="42">
        <v>4</v>
      </c>
      <c r="E17" s="42">
        <v>3</v>
      </c>
      <c r="F17" s="42">
        <v>3</v>
      </c>
      <c r="G17" s="42">
        <v>4</v>
      </c>
      <c r="H17" s="42">
        <v>5</v>
      </c>
      <c r="I17" s="42">
        <v>3</v>
      </c>
      <c r="J17" s="42">
        <v>3</v>
      </c>
      <c r="K17" s="42">
        <v>3</v>
      </c>
      <c r="L17" s="42">
        <v>4</v>
      </c>
      <c r="M17" s="42">
        <v>4</v>
      </c>
      <c r="N17" s="42">
        <v>3</v>
      </c>
      <c r="O17" s="42">
        <v>3</v>
      </c>
      <c r="P17" s="42">
        <v>3</v>
      </c>
      <c r="Q17" s="42">
        <v>3</v>
      </c>
      <c r="R17" s="67">
        <v>2</v>
      </c>
      <c r="S17"/>
      <c r="T17"/>
    </row>
    <row r="18" spans="1:21" hidden="1" outlineLevel="1">
      <c r="A18" s="200" t="s">
        <v>155</v>
      </c>
      <c r="B18" s="210">
        <v>2</v>
      </c>
      <c r="C18" s="42">
        <v>2</v>
      </c>
      <c r="D18" s="42">
        <v>2</v>
      </c>
      <c r="E18" s="42">
        <v>3</v>
      </c>
      <c r="F18" s="42">
        <v>3</v>
      </c>
      <c r="G18" s="42">
        <v>2</v>
      </c>
      <c r="H18" s="42">
        <v>3</v>
      </c>
      <c r="I18" s="42">
        <v>2</v>
      </c>
      <c r="J18" s="42">
        <v>2</v>
      </c>
      <c r="K18" s="42">
        <v>3</v>
      </c>
      <c r="L18" s="42">
        <v>3</v>
      </c>
      <c r="M18" s="42">
        <v>3</v>
      </c>
      <c r="N18" s="42">
        <v>3</v>
      </c>
      <c r="O18" s="42">
        <v>4</v>
      </c>
      <c r="P18" s="42">
        <v>2</v>
      </c>
      <c r="Q18" s="42">
        <v>2</v>
      </c>
      <c r="R18" s="67">
        <v>4</v>
      </c>
      <c r="S18"/>
      <c r="T18"/>
    </row>
    <row r="19" spans="1:21" hidden="1" outlineLevel="1">
      <c r="A19" s="200" t="s">
        <v>156</v>
      </c>
      <c r="B19" s="210">
        <v>2</v>
      </c>
      <c r="C19" s="42">
        <v>3</v>
      </c>
      <c r="D19" s="42">
        <v>3</v>
      </c>
      <c r="E19" s="42">
        <v>3</v>
      </c>
      <c r="F19" s="42">
        <v>3</v>
      </c>
      <c r="G19" s="42">
        <v>3</v>
      </c>
      <c r="H19" s="42">
        <v>3</v>
      </c>
      <c r="I19" s="42">
        <v>2</v>
      </c>
      <c r="J19" s="42">
        <v>3</v>
      </c>
      <c r="K19" s="42">
        <v>3</v>
      </c>
      <c r="L19" s="42">
        <v>3</v>
      </c>
      <c r="M19" s="42">
        <v>3</v>
      </c>
      <c r="N19" s="42">
        <v>2</v>
      </c>
      <c r="O19" s="42">
        <v>2</v>
      </c>
      <c r="P19" s="42">
        <v>3</v>
      </c>
      <c r="Q19" s="42">
        <v>3</v>
      </c>
      <c r="R19" s="67">
        <v>2</v>
      </c>
      <c r="S19"/>
      <c r="T19"/>
    </row>
    <row r="20" spans="1:21" hidden="1" outlineLevel="1">
      <c r="A20" s="200" t="s">
        <v>157</v>
      </c>
      <c r="B20" s="210">
        <v>3</v>
      </c>
      <c r="C20" s="42">
        <v>2</v>
      </c>
      <c r="D20" s="42">
        <v>4</v>
      </c>
      <c r="E20" s="42">
        <v>3</v>
      </c>
      <c r="F20" s="42">
        <v>3</v>
      </c>
      <c r="G20" s="42">
        <v>4</v>
      </c>
      <c r="H20" s="42">
        <v>4</v>
      </c>
      <c r="I20" s="42">
        <v>4</v>
      </c>
      <c r="J20" s="42">
        <v>2</v>
      </c>
      <c r="K20" s="42">
        <v>5</v>
      </c>
      <c r="L20" s="42">
        <v>2</v>
      </c>
      <c r="M20" s="42">
        <v>3</v>
      </c>
      <c r="N20" s="42">
        <v>3</v>
      </c>
      <c r="O20" s="42">
        <v>3</v>
      </c>
      <c r="P20" s="42">
        <v>4</v>
      </c>
      <c r="Q20" s="42">
        <v>3</v>
      </c>
      <c r="R20" s="67">
        <v>4</v>
      </c>
      <c r="S20"/>
      <c r="T20"/>
    </row>
    <row r="21" spans="1:21" hidden="1" outlineLevel="1">
      <c r="A21" s="200" t="s">
        <v>143</v>
      </c>
      <c r="B21" s="210">
        <v>4</v>
      </c>
      <c r="C21" s="42">
        <v>5</v>
      </c>
      <c r="D21" s="42">
        <v>3</v>
      </c>
      <c r="E21" s="42">
        <v>4</v>
      </c>
      <c r="F21" s="42">
        <v>5</v>
      </c>
      <c r="G21" s="42">
        <v>4</v>
      </c>
      <c r="H21" s="42">
        <v>4</v>
      </c>
      <c r="I21" s="42">
        <v>4</v>
      </c>
      <c r="J21" s="42">
        <v>3</v>
      </c>
      <c r="K21" s="42">
        <v>4</v>
      </c>
      <c r="L21" s="42">
        <v>3</v>
      </c>
      <c r="M21" s="42">
        <v>4</v>
      </c>
      <c r="N21" s="42">
        <v>5</v>
      </c>
      <c r="O21" s="42">
        <v>5</v>
      </c>
      <c r="P21" s="42">
        <v>4</v>
      </c>
      <c r="Q21" s="42">
        <v>4</v>
      </c>
      <c r="R21" s="67">
        <v>4</v>
      </c>
      <c r="S21"/>
      <c r="T21"/>
    </row>
    <row r="22" spans="1:21" hidden="1" outlineLevel="1">
      <c r="A22" s="200" t="s">
        <v>153</v>
      </c>
      <c r="B22" s="210">
        <v>4</v>
      </c>
      <c r="C22" s="42">
        <v>4</v>
      </c>
      <c r="D22" s="42">
        <v>3</v>
      </c>
      <c r="E22" s="42">
        <v>3</v>
      </c>
      <c r="F22" s="42">
        <v>4</v>
      </c>
      <c r="G22" s="42">
        <v>4</v>
      </c>
      <c r="H22" s="42">
        <v>3</v>
      </c>
      <c r="I22" s="42">
        <v>4</v>
      </c>
      <c r="J22" s="42">
        <v>3</v>
      </c>
      <c r="K22" s="42">
        <v>3</v>
      </c>
      <c r="L22" s="42">
        <v>3</v>
      </c>
      <c r="M22" s="42">
        <v>4</v>
      </c>
      <c r="N22" s="42">
        <v>3</v>
      </c>
      <c r="O22" s="42">
        <v>4</v>
      </c>
      <c r="P22" s="42">
        <v>4</v>
      </c>
      <c r="Q22" s="42">
        <v>4</v>
      </c>
      <c r="R22" s="67">
        <v>4</v>
      </c>
      <c r="S22"/>
      <c r="T22"/>
    </row>
    <row r="23" spans="1:21" hidden="1" outlineLevel="1">
      <c r="A23" s="200" t="s">
        <v>169</v>
      </c>
      <c r="B23" s="210">
        <v>56</v>
      </c>
      <c r="C23" s="42">
        <v>58</v>
      </c>
      <c r="D23" s="42">
        <v>59</v>
      </c>
      <c r="E23" s="42">
        <v>55</v>
      </c>
      <c r="F23" s="42">
        <v>60</v>
      </c>
      <c r="G23" s="42">
        <v>62</v>
      </c>
      <c r="H23" s="42">
        <v>61</v>
      </c>
      <c r="I23" s="42">
        <v>55</v>
      </c>
      <c r="J23" s="42">
        <v>52</v>
      </c>
      <c r="K23" s="42">
        <v>58</v>
      </c>
      <c r="L23" s="42">
        <v>53</v>
      </c>
      <c r="M23" s="42">
        <v>63</v>
      </c>
      <c r="N23" s="42">
        <v>55</v>
      </c>
      <c r="O23" s="42">
        <v>61</v>
      </c>
      <c r="P23" s="42">
        <v>60</v>
      </c>
      <c r="Q23" s="42">
        <v>56</v>
      </c>
      <c r="R23" s="67">
        <v>56</v>
      </c>
      <c r="S23"/>
      <c r="T23"/>
    </row>
    <row r="24" spans="1:21" hidden="1" outlineLevel="1">
      <c r="A24" s="201" t="s">
        <v>229</v>
      </c>
      <c r="B24" s="211">
        <v>0</v>
      </c>
      <c r="C24" s="69">
        <v>2</v>
      </c>
      <c r="D24" s="69">
        <v>3</v>
      </c>
      <c r="E24" s="69">
        <v>-1</v>
      </c>
      <c r="F24" s="69">
        <v>4</v>
      </c>
      <c r="G24" s="69">
        <v>6</v>
      </c>
      <c r="H24" s="69">
        <v>5</v>
      </c>
      <c r="I24" s="69">
        <v>-1</v>
      </c>
      <c r="J24" s="69">
        <v>-4</v>
      </c>
      <c r="K24" s="69">
        <v>2</v>
      </c>
      <c r="L24" s="69">
        <v>-3</v>
      </c>
      <c r="M24" s="69">
        <v>7</v>
      </c>
      <c r="N24" s="69">
        <v>-1</v>
      </c>
      <c r="O24" s="69">
        <v>5</v>
      </c>
      <c r="P24" s="69">
        <v>4</v>
      </c>
      <c r="Q24" s="69">
        <v>0</v>
      </c>
      <c r="R24" s="70">
        <v>0</v>
      </c>
      <c r="S24"/>
      <c r="T24"/>
    </row>
    <row r="25" spans="1:21" hidden="1" outlineLevel="1">
      <c r="A25" s="202"/>
      <c r="B25" s="20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1" hidden="1" outlineLevel="1">
      <c r="A26" s="203"/>
      <c r="B26" s="212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1:21" collapsed="1">
      <c r="A27" s="204" t="s">
        <v>230</v>
      </c>
      <c r="B27" s="213" t="s">
        <v>11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1:21" hidden="1" outlineLevel="1"/>
    <row r="29" spans="1:21" hidden="1" outlineLevel="1">
      <c r="A29" s="73"/>
      <c r="B29" s="192" t="s">
        <v>119</v>
      </c>
      <c r="C29" s="75"/>
      <c r="D29" s="75"/>
      <c r="E29" s="75"/>
      <c r="F29" s="75"/>
      <c r="G29" s="75"/>
      <c r="H29" s="75"/>
      <c r="I29" s="75"/>
      <c r="J29" s="76"/>
      <c r="K29"/>
      <c r="L29"/>
      <c r="M29"/>
      <c r="N29"/>
      <c r="O29"/>
      <c r="P29"/>
      <c r="Q29"/>
      <c r="R29"/>
      <c r="S29"/>
      <c r="T29"/>
    </row>
    <row r="30" spans="1:21" hidden="1" outlineLevel="1">
      <c r="A30" s="74" t="s">
        <v>139</v>
      </c>
      <c r="B30" s="193">
        <v>4</v>
      </c>
      <c r="C30" s="77">
        <v>5</v>
      </c>
      <c r="D30" s="77">
        <v>6</v>
      </c>
      <c r="E30" s="77">
        <v>16</v>
      </c>
      <c r="F30" s="77">
        <v>17</v>
      </c>
      <c r="G30" s="77">
        <v>19</v>
      </c>
      <c r="H30" s="77">
        <v>20</v>
      </c>
      <c r="I30" s="77">
        <v>21</v>
      </c>
      <c r="J30" s="78">
        <v>25</v>
      </c>
      <c r="K30"/>
      <c r="L30"/>
      <c r="M30"/>
      <c r="N30"/>
      <c r="O30"/>
      <c r="P30"/>
      <c r="Q30"/>
      <c r="R30"/>
      <c r="S30"/>
      <c r="T30"/>
    </row>
    <row r="31" spans="1:21" hidden="1" outlineLevel="1">
      <c r="A31" s="73" t="s">
        <v>140</v>
      </c>
      <c r="B31" s="194">
        <v>3</v>
      </c>
      <c r="C31" s="79">
        <v>3</v>
      </c>
      <c r="D31" s="79">
        <v>4</v>
      </c>
      <c r="E31" s="79">
        <v>3</v>
      </c>
      <c r="F31" s="79">
        <v>4</v>
      </c>
      <c r="G31" s="79">
        <v>4</v>
      </c>
      <c r="H31" s="79">
        <v>3</v>
      </c>
      <c r="I31" s="79">
        <v>3</v>
      </c>
      <c r="J31" s="80">
        <v>3</v>
      </c>
      <c r="K31"/>
      <c r="L31"/>
      <c r="M31"/>
      <c r="N31"/>
      <c r="O31"/>
      <c r="P31"/>
      <c r="Q31"/>
      <c r="R31"/>
      <c r="S31"/>
      <c r="T31"/>
    </row>
    <row r="32" spans="1:21" hidden="1" outlineLevel="1">
      <c r="A32" s="81" t="s">
        <v>141</v>
      </c>
      <c r="B32" s="195">
        <v>2</v>
      </c>
      <c r="C32" s="82">
        <v>3</v>
      </c>
      <c r="D32" s="82">
        <v>3</v>
      </c>
      <c r="E32" s="82">
        <v>3</v>
      </c>
      <c r="F32" s="82">
        <v>3</v>
      </c>
      <c r="G32" s="82">
        <v>3</v>
      </c>
      <c r="H32" s="82">
        <v>3</v>
      </c>
      <c r="I32" s="82">
        <v>3</v>
      </c>
      <c r="J32" s="83">
        <v>2</v>
      </c>
      <c r="K32"/>
      <c r="L32"/>
      <c r="M32"/>
      <c r="N32"/>
      <c r="O32"/>
      <c r="P32"/>
      <c r="Q32"/>
      <c r="R32"/>
      <c r="S32"/>
      <c r="T32"/>
    </row>
    <row r="33" spans="1:20" hidden="1" outlineLevel="1">
      <c r="A33" s="81" t="s">
        <v>142</v>
      </c>
      <c r="B33" s="195">
        <v>3</v>
      </c>
      <c r="C33" s="82">
        <v>3</v>
      </c>
      <c r="D33" s="82">
        <v>3</v>
      </c>
      <c r="E33" s="82">
        <v>3</v>
      </c>
      <c r="F33" s="82">
        <v>3</v>
      </c>
      <c r="G33" s="82">
        <v>3</v>
      </c>
      <c r="H33" s="82">
        <v>3</v>
      </c>
      <c r="I33" s="82">
        <v>4</v>
      </c>
      <c r="J33" s="83">
        <v>4</v>
      </c>
      <c r="K33"/>
      <c r="L33"/>
      <c r="M33"/>
      <c r="N33"/>
      <c r="O33"/>
      <c r="P33"/>
      <c r="Q33"/>
      <c r="R33"/>
      <c r="S33"/>
      <c r="T33"/>
    </row>
    <row r="34" spans="1:20" hidden="1" outlineLevel="1">
      <c r="A34" s="81" t="s">
        <v>144</v>
      </c>
      <c r="B34" s="195">
        <v>3</v>
      </c>
      <c r="C34" s="82">
        <v>3</v>
      </c>
      <c r="D34" s="82">
        <v>3</v>
      </c>
      <c r="E34" s="82">
        <v>3</v>
      </c>
      <c r="F34" s="82">
        <v>2</v>
      </c>
      <c r="G34" s="82">
        <v>4</v>
      </c>
      <c r="H34" s="82">
        <v>4</v>
      </c>
      <c r="I34" s="82">
        <v>3</v>
      </c>
      <c r="J34" s="83">
        <v>3</v>
      </c>
      <c r="K34"/>
      <c r="L34"/>
      <c r="M34"/>
      <c r="N34"/>
      <c r="O34"/>
      <c r="P34"/>
      <c r="Q34"/>
      <c r="R34"/>
      <c r="S34"/>
      <c r="T34"/>
    </row>
    <row r="35" spans="1:20" hidden="1" outlineLevel="1">
      <c r="A35" s="81" t="s">
        <v>145</v>
      </c>
      <c r="B35" s="195">
        <v>3</v>
      </c>
      <c r="C35" s="82">
        <v>3</v>
      </c>
      <c r="D35" s="82">
        <v>3</v>
      </c>
      <c r="E35" s="82">
        <v>2</v>
      </c>
      <c r="F35" s="82">
        <v>2</v>
      </c>
      <c r="G35" s="82">
        <v>2</v>
      </c>
      <c r="H35" s="82">
        <v>3</v>
      </c>
      <c r="I35" s="82">
        <v>2</v>
      </c>
      <c r="J35" s="83">
        <v>2</v>
      </c>
      <c r="K35"/>
      <c r="L35"/>
      <c r="M35"/>
      <c r="N35"/>
      <c r="O35"/>
      <c r="P35"/>
      <c r="Q35"/>
      <c r="R35"/>
      <c r="S35"/>
      <c r="T35"/>
    </row>
    <row r="36" spans="1:20" hidden="1" outlineLevel="1">
      <c r="A36" s="81" t="s">
        <v>146</v>
      </c>
      <c r="B36" s="195">
        <v>6</v>
      </c>
      <c r="C36" s="82">
        <v>3</v>
      </c>
      <c r="D36" s="82">
        <v>4</v>
      </c>
      <c r="E36" s="82">
        <v>4</v>
      </c>
      <c r="F36" s="82">
        <v>3</v>
      </c>
      <c r="G36" s="82">
        <v>3</v>
      </c>
      <c r="H36" s="82">
        <v>5</v>
      </c>
      <c r="I36" s="82">
        <v>5</v>
      </c>
      <c r="J36" s="83">
        <v>4</v>
      </c>
      <c r="K36"/>
      <c r="L36"/>
      <c r="M36"/>
      <c r="N36"/>
      <c r="O36"/>
      <c r="P36"/>
      <c r="Q36"/>
      <c r="R36"/>
      <c r="S36"/>
      <c r="T36"/>
    </row>
    <row r="37" spans="1:20" hidden="1" outlineLevel="1">
      <c r="A37" s="81" t="s">
        <v>147</v>
      </c>
      <c r="B37" s="195">
        <v>3</v>
      </c>
      <c r="C37" s="82">
        <v>3</v>
      </c>
      <c r="D37" s="82">
        <v>2</v>
      </c>
      <c r="E37" s="82">
        <v>4</v>
      </c>
      <c r="F37" s="82">
        <v>2</v>
      </c>
      <c r="G37" s="82">
        <v>3</v>
      </c>
      <c r="H37" s="82">
        <v>3</v>
      </c>
      <c r="I37" s="82">
        <v>3</v>
      </c>
      <c r="J37" s="83">
        <v>2</v>
      </c>
      <c r="K37"/>
      <c r="L37"/>
      <c r="M37"/>
      <c r="N37"/>
      <c r="O37"/>
      <c r="P37"/>
      <c r="Q37"/>
      <c r="R37"/>
      <c r="S37"/>
      <c r="T37"/>
    </row>
    <row r="38" spans="1:20" hidden="1" outlineLevel="1">
      <c r="A38" s="81" t="s">
        <v>148</v>
      </c>
      <c r="B38" s="195">
        <v>4</v>
      </c>
      <c r="C38" s="82">
        <v>3</v>
      </c>
      <c r="D38" s="82">
        <v>4</v>
      </c>
      <c r="E38" s="82">
        <v>4</v>
      </c>
      <c r="F38" s="82">
        <v>3</v>
      </c>
      <c r="G38" s="82">
        <v>3</v>
      </c>
      <c r="H38" s="82">
        <v>2</v>
      </c>
      <c r="I38" s="82">
        <v>3</v>
      </c>
      <c r="J38" s="83">
        <v>3</v>
      </c>
      <c r="K38"/>
      <c r="L38"/>
      <c r="M38"/>
      <c r="N38"/>
      <c r="O38"/>
      <c r="P38"/>
      <c r="Q38"/>
      <c r="R38"/>
      <c r="S38"/>
      <c r="T38"/>
    </row>
    <row r="39" spans="1:20" hidden="1" outlineLevel="1">
      <c r="A39" s="81" t="s">
        <v>149</v>
      </c>
      <c r="B39" s="195">
        <v>2</v>
      </c>
      <c r="C39" s="82">
        <v>2</v>
      </c>
      <c r="D39" s="82">
        <v>3</v>
      </c>
      <c r="E39" s="82">
        <v>2</v>
      </c>
      <c r="F39" s="82">
        <v>5</v>
      </c>
      <c r="G39" s="82">
        <v>3</v>
      </c>
      <c r="H39" s="82">
        <v>3</v>
      </c>
      <c r="I39" s="82">
        <v>2</v>
      </c>
      <c r="J39" s="83">
        <v>3</v>
      </c>
      <c r="K39"/>
      <c r="L39"/>
      <c r="M39"/>
      <c r="N39"/>
      <c r="O39"/>
      <c r="P39"/>
      <c r="Q39"/>
      <c r="R39"/>
      <c r="S39"/>
      <c r="T39"/>
    </row>
    <row r="40" spans="1:20" hidden="1" outlineLevel="1">
      <c r="A40" s="81" t="s">
        <v>150</v>
      </c>
      <c r="B40" s="195">
        <v>2</v>
      </c>
      <c r="C40" s="82">
        <v>3</v>
      </c>
      <c r="D40" s="82">
        <v>4</v>
      </c>
      <c r="E40" s="82">
        <v>4</v>
      </c>
      <c r="F40" s="82">
        <v>3</v>
      </c>
      <c r="G40" s="82">
        <v>4</v>
      </c>
      <c r="H40" s="82">
        <v>3</v>
      </c>
      <c r="I40" s="82">
        <v>5</v>
      </c>
      <c r="J40" s="83">
        <v>4</v>
      </c>
      <c r="K40"/>
      <c r="L40"/>
      <c r="M40"/>
      <c r="N40"/>
      <c r="O40"/>
      <c r="P40"/>
      <c r="Q40"/>
      <c r="R40"/>
      <c r="S40"/>
      <c r="T40"/>
    </row>
    <row r="41" spans="1:20" hidden="1" outlineLevel="1">
      <c r="A41" s="81" t="s">
        <v>151</v>
      </c>
      <c r="B41" s="195">
        <v>3</v>
      </c>
      <c r="C41" s="82">
        <v>3</v>
      </c>
      <c r="D41" s="82">
        <v>2</v>
      </c>
      <c r="E41" s="82">
        <v>3</v>
      </c>
      <c r="F41" s="82">
        <v>3</v>
      </c>
      <c r="G41" s="82">
        <v>2</v>
      </c>
      <c r="H41" s="82">
        <v>3</v>
      </c>
      <c r="I41" s="82">
        <v>4</v>
      </c>
      <c r="J41" s="83">
        <v>2</v>
      </c>
      <c r="K41"/>
      <c r="L41"/>
      <c r="M41"/>
      <c r="N41"/>
      <c r="O41"/>
      <c r="P41"/>
      <c r="Q41"/>
      <c r="R41"/>
      <c r="S41"/>
      <c r="T41"/>
    </row>
    <row r="42" spans="1:20" hidden="1" outlineLevel="1">
      <c r="A42" s="81" t="s">
        <v>152</v>
      </c>
      <c r="B42" s="195">
        <v>3</v>
      </c>
      <c r="C42" s="82">
        <v>2</v>
      </c>
      <c r="D42" s="82">
        <v>2</v>
      </c>
      <c r="E42" s="82">
        <v>2</v>
      </c>
      <c r="F42" s="82">
        <v>3</v>
      </c>
      <c r="G42" s="82">
        <v>2</v>
      </c>
      <c r="H42" s="82">
        <v>2</v>
      </c>
      <c r="I42" s="82">
        <v>3</v>
      </c>
      <c r="J42" s="83">
        <v>2</v>
      </c>
      <c r="K42"/>
      <c r="L42"/>
      <c r="M42"/>
      <c r="N42"/>
      <c r="O42"/>
      <c r="P42"/>
      <c r="Q42"/>
      <c r="R42"/>
      <c r="S42"/>
      <c r="T42"/>
    </row>
    <row r="43" spans="1:20" hidden="1" outlineLevel="1">
      <c r="A43" s="81" t="s">
        <v>154</v>
      </c>
      <c r="B43" s="195">
        <v>3</v>
      </c>
      <c r="C43" s="82">
        <v>3</v>
      </c>
      <c r="D43" s="82">
        <v>3</v>
      </c>
      <c r="E43" s="82">
        <v>2</v>
      </c>
      <c r="F43" s="82">
        <v>5</v>
      </c>
      <c r="G43" s="82">
        <v>2</v>
      </c>
      <c r="H43" s="82">
        <v>3</v>
      </c>
      <c r="I43" s="82">
        <v>2</v>
      </c>
      <c r="J43" s="83">
        <v>2</v>
      </c>
      <c r="K43"/>
      <c r="L43"/>
      <c r="M43"/>
      <c r="N43"/>
      <c r="O43"/>
      <c r="P43"/>
      <c r="Q43"/>
      <c r="R43"/>
      <c r="S43"/>
      <c r="T43"/>
    </row>
    <row r="44" spans="1:20" hidden="1" outlineLevel="1">
      <c r="A44" s="81" t="s">
        <v>155</v>
      </c>
      <c r="B44" s="195">
        <v>3</v>
      </c>
      <c r="C44" s="82">
        <v>3</v>
      </c>
      <c r="D44" s="82">
        <v>3</v>
      </c>
      <c r="E44" s="82">
        <v>3</v>
      </c>
      <c r="F44" s="82">
        <v>2</v>
      </c>
      <c r="G44" s="82">
        <v>3</v>
      </c>
      <c r="H44" s="82">
        <v>2</v>
      </c>
      <c r="I44" s="82">
        <v>2</v>
      </c>
      <c r="J44" s="83">
        <v>3</v>
      </c>
      <c r="K44"/>
      <c r="L44"/>
      <c r="M44"/>
      <c r="N44"/>
      <c r="O44"/>
      <c r="P44"/>
      <c r="Q44"/>
      <c r="R44"/>
      <c r="S44"/>
      <c r="T44"/>
    </row>
    <row r="45" spans="1:20" hidden="1" outlineLevel="1">
      <c r="A45" s="81" t="s">
        <v>156</v>
      </c>
      <c r="B45" s="195">
        <v>2</v>
      </c>
      <c r="C45" s="82">
        <v>3</v>
      </c>
      <c r="D45" s="82">
        <v>2</v>
      </c>
      <c r="E45" s="82">
        <v>2</v>
      </c>
      <c r="F45" s="82">
        <v>2</v>
      </c>
      <c r="G45" s="82">
        <v>3</v>
      </c>
      <c r="H45" s="82">
        <v>3</v>
      </c>
      <c r="I45" s="82">
        <v>4</v>
      </c>
      <c r="J45" s="83">
        <v>2</v>
      </c>
      <c r="K45"/>
      <c r="L45"/>
      <c r="M45"/>
      <c r="N45"/>
      <c r="O45"/>
      <c r="P45"/>
      <c r="Q45"/>
      <c r="R45"/>
      <c r="S45"/>
      <c r="T45"/>
    </row>
    <row r="46" spans="1:20" hidden="1" outlineLevel="1">
      <c r="A46" s="81" t="s">
        <v>157</v>
      </c>
      <c r="B46" s="195">
        <v>3</v>
      </c>
      <c r="C46" s="82">
        <v>3</v>
      </c>
      <c r="D46" s="82">
        <v>4</v>
      </c>
      <c r="E46" s="82">
        <v>2</v>
      </c>
      <c r="F46" s="82">
        <v>2</v>
      </c>
      <c r="G46" s="82">
        <v>3</v>
      </c>
      <c r="H46" s="82">
        <v>2</v>
      </c>
      <c r="I46" s="82">
        <v>3</v>
      </c>
      <c r="J46" s="83">
        <v>2</v>
      </c>
      <c r="K46"/>
      <c r="L46"/>
      <c r="M46"/>
      <c r="N46"/>
      <c r="O46"/>
      <c r="P46"/>
      <c r="Q46"/>
      <c r="R46"/>
      <c r="S46"/>
      <c r="T46"/>
    </row>
    <row r="47" spans="1:20" hidden="1" outlineLevel="1">
      <c r="A47" s="81" t="s">
        <v>143</v>
      </c>
      <c r="B47" s="195">
        <v>4</v>
      </c>
      <c r="C47" s="82">
        <v>4</v>
      </c>
      <c r="D47" s="82">
        <v>4</v>
      </c>
      <c r="E47" s="82">
        <v>4</v>
      </c>
      <c r="F47" s="82">
        <v>4</v>
      </c>
      <c r="G47" s="82">
        <v>4</v>
      </c>
      <c r="H47" s="82">
        <v>4</v>
      </c>
      <c r="I47" s="82">
        <v>3</v>
      </c>
      <c r="J47" s="83">
        <v>4</v>
      </c>
      <c r="K47"/>
      <c r="L47"/>
      <c r="M47"/>
      <c r="N47"/>
      <c r="O47"/>
      <c r="P47"/>
      <c r="Q47"/>
      <c r="R47"/>
      <c r="S47"/>
      <c r="T47"/>
    </row>
    <row r="48" spans="1:20" hidden="1" outlineLevel="1">
      <c r="A48" s="81" t="s">
        <v>153</v>
      </c>
      <c r="B48" s="195">
        <v>4</v>
      </c>
      <c r="C48" s="82">
        <v>3</v>
      </c>
      <c r="D48" s="82">
        <v>3</v>
      </c>
      <c r="E48" s="82">
        <v>4</v>
      </c>
      <c r="F48" s="82">
        <v>3</v>
      </c>
      <c r="G48" s="82">
        <v>4</v>
      </c>
      <c r="H48" s="82">
        <v>3</v>
      </c>
      <c r="I48" s="82">
        <v>3</v>
      </c>
      <c r="J48" s="83">
        <v>3</v>
      </c>
      <c r="K48"/>
      <c r="L48"/>
      <c r="M48"/>
      <c r="N48"/>
      <c r="O48"/>
      <c r="P48"/>
      <c r="Q48"/>
      <c r="R48"/>
      <c r="S48"/>
      <c r="T48"/>
    </row>
    <row r="49" spans="1:28" hidden="1" outlineLevel="1">
      <c r="A49" s="81" t="s">
        <v>169</v>
      </c>
      <c r="B49" s="195">
        <v>56</v>
      </c>
      <c r="C49" s="82">
        <v>53</v>
      </c>
      <c r="D49" s="82">
        <v>56</v>
      </c>
      <c r="E49" s="82">
        <v>54</v>
      </c>
      <c r="F49" s="82">
        <v>54</v>
      </c>
      <c r="G49" s="82">
        <v>55</v>
      </c>
      <c r="H49" s="82">
        <v>54</v>
      </c>
      <c r="I49" s="82">
        <v>57</v>
      </c>
      <c r="J49" s="83">
        <v>50</v>
      </c>
      <c r="K49"/>
      <c r="L49"/>
      <c r="M49"/>
      <c r="N49"/>
      <c r="O49"/>
      <c r="P49"/>
      <c r="Q49"/>
      <c r="R49"/>
      <c r="S49"/>
      <c r="T49"/>
    </row>
    <row r="50" spans="1:28" hidden="1" outlineLevel="1">
      <c r="A50" s="84" t="s">
        <v>229</v>
      </c>
      <c r="B50" s="196">
        <v>0</v>
      </c>
      <c r="C50" s="85">
        <v>-3</v>
      </c>
      <c r="D50" s="85">
        <v>0</v>
      </c>
      <c r="E50" s="85">
        <v>-2</v>
      </c>
      <c r="F50" s="85">
        <v>-2</v>
      </c>
      <c r="G50" s="85">
        <v>-1</v>
      </c>
      <c r="H50" s="85">
        <v>-2</v>
      </c>
      <c r="I50" s="85">
        <v>1</v>
      </c>
      <c r="J50" s="86">
        <v>-6</v>
      </c>
      <c r="K50"/>
      <c r="L50"/>
      <c r="M50"/>
      <c r="N50"/>
      <c r="O50"/>
      <c r="P50"/>
      <c r="Q50"/>
      <c r="R50"/>
      <c r="S50"/>
      <c r="T50"/>
    </row>
    <row r="51" spans="1:28" hidden="1" outlineLevel="1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8" hidden="1" outlineLevel="1"/>
    <row r="53" spans="1:28" collapsed="1"/>
    <row r="54" spans="1:28" ht="27" customHeight="1">
      <c r="Y54" s="185" t="s">
        <v>0</v>
      </c>
      <c r="Z54" s="186" t="str">
        <f>B1</f>
        <v>Vegar L</v>
      </c>
      <c r="AA54" s="187" t="str">
        <f>B27</f>
        <v>Anders D</v>
      </c>
    </row>
    <row r="55" spans="1:28" ht="27" customHeight="1">
      <c r="Y55" s="190" t="s">
        <v>178</v>
      </c>
      <c r="Z55" s="124">
        <f>COUNT(B5:IV5)</f>
        <v>17</v>
      </c>
      <c r="AA55" s="188">
        <f>COUNT(B30:IV30)</f>
        <v>9</v>
      </c>
      <c r="AB55" s="189" t="s">
        <v>267</v>
      </c>
    </row>
    <row r="56" spans="1:28" ht="27" customHeight="1">
      <c r="Y56" s="190" t="s">
        <v>170</v>
      </c>
      <c r="Z56" s="124">
        <f>COUNTIF(B5:IV22,1)</f>
        <v>0</v>
      </c>
      <c r="AA56" s="188">
        <f>COUNTIF(B31:IV48,1)</f>
        <v>0</v>
      </c>
      <c r="AB56" s="124" t="str">
        <f>IF(AND(Z56=0,$AA56=0),"",IF((Z56/$Z$64)&gt;(AA56/$AA$64),$Z$54,$AA$54))</f>
        <v/>
      </c>
    </row>
    <row r="57" spans="1:28" ht="27" customHeight="1">
      <c r="Y57" s="190" t="s">
        <v>174</v>
      </c>
      <c r="Z57" s="124">
        <f>COUNTIF(B21:IV22,2)</f>
        <v>0</v>
      </c>
      <c r="AA57" s="188">
        <f>COUNTIF(B47:IV48,2)</f>
        <v>0</v>
      </c>
      <c r="AB57" s="124" t="str">
        <f t="shared" ref="AB57:AB63" si="0">IF(AND(Z57=0,$AA57=0),"",IF((Z57/$Z$64)&gt;(AA57/$AA$64),$Z$54,$AA$54))</f>
        <v/>
      </c>
    </row>
    <row r="58" spans="1:28" ht="27" customHeight="1">
      <c r="Y58" s="190" t="s">
        <v>171</v>
      </c>
      <c r="Z58" s="124">
        <f>COUNTIF($B$5:$IV$20,2)+COUNTIF($B$21:$IV$22,3)</f>
        <v>66</v>
      </c>
      <c r="AA58" s="188">
        <f>COUNTIF($B$31:$IV$46,2)+COUNTIF($B$47:$IV$48,3)</f>
        <v>49</v>
      </c>
      <c r="AB58" s="124" t="str">
        <f t="shared" si="0"/>
        <v>Anders D</v>
      </c>
    </row>
    <row r="59" spans="1:28" ht="27" customHeight="1">
      <c r="Y59" s="190" t="s">
        <v>172</v>
      </c>
      <c r="Z59" s="124">
        <f>COUNTIF($B$5:$IV$20,3)+COUNTIF($B$21:$IV$22,4)</f>
        <v>162</v>
      </c>
      <c r="AA59" s="188">
        <f>COUNTIF($B$31:$IV$46,3)+COUNTIF($B$47:$IV$48,4)</f>
        <v>86</v>
      </c>
      <c r="AB59" s="124" t="str">
        <f t="shared" si="0"/>
        <v>Anders D</v>
      </c>
    </row>
    <row r="60" spans="1:28" ht="27" customHeight="1">
      <c r="Y60" s="190" t="s">
        <v>173</v>
      </c>
      <c r="Z60" s="124">
        <f>COUNTIF($B$5:$IV$20,4)+COUNTIF($B$21:$IV$22,5)</f>
        <v>66</v>
      </c>
      <c r="AA60" s="188">
        <f>COUNTIF($B$31:$IV$46,4)+COUNTIF($B$47:$IV$48,5)</f>
        <v>21</v>
      </c>
      <c r="AB60" s="124" t="str">
        <f t="shared" si="0"/>
        <v>Vegar L</v>
      </c>
    </row>
    <row r="61" spans="1:28" ht="27" customHeight="1">
      <c r="Y61" s="190" t="s">
        <v>175</v>
      </c>
      <c r="Z61" s="124">
        <f>COUNTIF($B$5:$IV$20,5)+COUNTIF($B$21:$IV$22,6)</f>
        <v>9</v>
      </c>
      <c r="AA61" s="188">
        <f>COUNTIF($B$31:$IV$46,5)+COUNTIF($B$47:$IV$48,6)</f>
        <v>5</v>
      </c>
      <c r="AB61" s="124" t="str">
        <f t="shared" si="0"/>
        <v>Anders D</v>
      </c>
    </row>
    <row r="62" spans="1:28" ht="27" customHeight="1">
      <c r="Y62" s="190" t="s">
        <v>176</v>
      </c>
      <c r="Z62" s="124">
        <f>COUNTIF($B$5:$IV$20,6)+COUNTIF($B$21:$IV$22,7)</f>
        <v>2</v>
      </c>
      <c r="AA62" s="188">
        <f>COUNTIF($B$31:$IV$46,6)+COUNTIF($B$47:$IV$48,7)</f>
        <v>1</v>
      </c>
      <c r="AB62" s="124" t="str">
        <f t="shared" si="0"/>
        <v>Vegar L</v>
      </c>
    </row>
    <row r="63" spans="1:28" ht="27" customHeight="1">
      <c r="Y63" s="190" t="s">
        <v>177</v>
      </c>
      <c r="Z63" s="124">
        <f>Z64-(SUM(Z56:Z62))</f>
        <v>1</v>
      </c>
      <c r="AA63" s="188">
        <f>AA64-(SUM(AA56:AA62))</f>
        <v>0</v>
      </c>
      <c r="AB63" s="124" t="str">
        <f t="shared" si="0"/>
        <v>Vegar L</v>
      </c>
    </row>
    <row r="64" spans="1:28" ht="27" customHeight="1">
      <c r="Y64" s="190" t="s">
        <v>179</v>
      </c>
      <c r="Z64" s="124">
        <f>Z55*18</f>
        <v>306</v>
      </c>
      <c r="AA64" s="124">
        <f>AA55*18</f>
        <v>162</v>
      </c>
      <c r="AB64" s="87"/>
    </row>
  </sheetData>
  <pageMargins left="0.7" right="0.7" top="0.78740157499999996" bottom="0.78740157499999996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3</vt:i4>
      </vt:variant>
    </vt:vector>
  </HeadingPairs>
  <TitlesOfParts>
    <vt:vector size="10" baseType="lpstr">
      <vt:lpstr>Ekeberg SK Onsdagsgolf</vt:lpstr>
      <vt:lpstr>Bakgrunnsdata</vt:lpstr>
      <vt:lpstr>Diverse stats pr. spiller</vt:lpstr>
      <vt:lpstr>Spiller vs. Spiller</vt:lpstr>
      <vt:lpstr>15 på topp</vt:lpstr>
      <vt:lpstr>Birdiecupen</vt:lpstr>
      <vt:lpstr>Ant. Birdies,Par,Bogeys</vt:lpstr>
      <vt:lpstr>List</vt:lpstr>
      <vt:lpstr>Runde1</vt:lpstr>
      <vt:lpstr>Spillerliste</vt:lpstr>
    </vt:vector>
  </TitlesOfParts>
  <Company>TDC Song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Stian Winther</dc:creator>
  <cp:lastModifiedBy>Nødland Danielsen</cp:lastModifiedBy>
  <dcterms:created xsi:type="dcterms:W3CDTF">2009-10-01T19:11:34Z</dcterms:created>
  <dcterms:modified xsi:type="dcterms:W3CDTF">2010-03-26T18:03:09Z</dcterms:modified>
</cp:coreProperties>
</file>